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C:\Users\Luděk\Documents\Zakázky\Malšovice_Havlík\RZ_VV\"/>
    </mc:Choice>
  </mc:AlternateContent>
  <xr:revisionPtr revIDLastSave="0" documentId="13_ncr:1_{ED0317A0-F0F2-4C12-B12A-DF200680CBE0}" xr6:coauthVersionLast="45" xr6:coauthVersionMax="45" xr10:uidLastSave="{00000000-0000-0000-0000-000000000000}"/>
  <bookViews>
    <workbookView xWindow="28680" yWindow="-120" windowWidth="29040" windowHeight="15840" xr2:uid="{00000000-000D-0000-FFFF-FFFF00000000}"/>
  </bookViews>
  <sheets>
    <sheet name="Titulní strana" sheetId="8" r:id="rId1"/>
    <sheet name="Rekapitulace stavby" sheetId="1" r:id="rId2"/>
    <sheet name="SO 01.1 - Doplnění tesařs..." sheetId="2" r:id="rId3"/>
    <sheet name="SO 01.2 - Sanace stávajíc..." sheetId="3" r:id="rId4"/>
    <sheet name="SO 01.3 - Oprava vněj. om..." sheetId="4" r:id="rId5"/>
    <sheet name="SO 01.4 - Úprava podezdív..." sheetId="5" r:id="rId6"/>
    <sheet name="VON - Vedlejší a ostatní ..." sheetId="6" r:id="rId7"/>
    <sheet name="Pokyny pro vyplnění" sheetId="7" r:id="rId8"/>
  </sheets>
  <definedNames>
    <definedName name="_xlnm._FilterDatabase" localSheetId="2" hidden="1">'SO 01.1 - Doplnění tesařs...'!$C$88:$K$205</definedName>
    <definedName name="_xlnm._FilterDatabase" localSheetId="3" hidden="1">'SO 01.2 - Sanace stávajíc...'!$C$89:$K$210</definedName>
    <definedName name="_xlnm._FilterDatabase" localSheetId="4" hidden="1">'SO 01.3 - Oprava vněj. om...'!$C$96:$K$669</definedName>
    <definedName name="_xlnm._FilterDatabase" localSheetId="5" hidden="1">'SO 01.4 - Úprava podezdív...'!$C$89:$K$398</definedName>
    <definedName name="_xlnm._FilterDatabase" localSheetId="6" hidden="1">'VON - Vedlejší a ostatní ...'!$C$82:$K$94</definedName>
    <definedName name="_xlnm.Print_Titles" localSheetId="1">'Rekapitulace stavby'!$52:$52</definedName>
    <definedName name="_xlnm.Print_Titles" localSheetId="2">'SO 01.1 - Doplnění tesařs...'!$88:$88</definedName>
    <definedName name="_xlnm.Print_Titles" localSheetId="3">'SO 01.2 - Sanace stávajíc...'!$89:$89</definedName>
    <definedName name="_xlnm.Print_Titles" localSheetId="4">'SO 01.3 - Oprava vněj. om...'!$96:$96</definedName>
    <definedName name="_xlnm.Print_Titles" localSheetId="5">'SO 01.4 - Úprava podezdív...'!$89:$89</definedName>
    <definedName name="_xlnm.Print_Titles" localSheetId="6">'VON - Vedlejší a ostatní ...'!$82:$82</definedName>
    <definedName name="_xlnm.Print_Area" localSheetId="7">'Pokyny pro vyplnění'!$B$2:$K$71,'Pokyny pro vyplnění'!$B$74:$K$118,'Pokyny pro vyplnění'!$B$121:$K$190,'Pokyny pro vyplnění'!$B$198:$K$218</definedName>
    <definedName name="_xlnm.Print_Area" localSheetId="1">'Rekapitulace stavby'!$D$4:$AO$36,'Rekapitulace stavby'!$C$42:$AQ$61</definedName>
    <definedName name="_xlnm.Print_Area" localSheetId="2">'SO 01.1 - Doplnění tesařs...'!$C$4:$J$41,'SO 01.1 - Doplnění tesařs...'!$C$47:$J$68,'SO 01.1 - Doplnění tesařs...'!$C$74:$K$205</definedName>
    <definedName name="_xlnm.Print_Area" localSheetId="3">'SO 01.2 - Sanace stávajíc...'!$C$4:$J$41,'SO 01.2 - Sanace stávajíc...'!$C$47:$J$69,'SO 01.2 - Sanace stávajíc...'!$C$75:$K$210</definedName>
    <definedName name="_xlnm.Print_Area" localSheetId="4">'SO 01.3 - Oprava vněj. om...'!$C$4:$J$41,'SO 01.3 - Oprava vněj. om...'!$C$47:$J$76,'SO 01.3 - Oprava vněj. om...'!$C$82:$K$669</definedName>
    <definedName name="_xlnm.Print_Area" localSheetId="5">'SO 01.4 - Úprava podezdív...'!$C$4:$J$41,'SO 01.4 - Úprava podezdív...'!$C$47:$J$69,'SO 01.4 - Úprava podezdív...'!$C$75:$K$398</definedName>
    <definedName name="_xlnm.Print_Area" localSheetId="6">'VON - Vedlejší a ostatní ...'!$C$4:$J$39,'VON - Vedlejší a ostatní ...'!$C$45:$J$64,'VON - Vedlejší a ostatní ...'!$C$70:$K$94</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7" i="6" l="1"/>
  <c r="J36" i="6"/>
  <c r="AY60" i="1" s="1"/>
  <c r="J35" i="6"/>
  <c r="AX60" i="1" s="1"/>
  <c r="BI94" i="6"/>
  <c r="BH94" i="6"/>
  <c r="BG94" i="6"/>
  <c r="BF94" i="6"/>
  <c r="T94" i="6"/>
  <c r="T93" i="6"/>
  <c r="R94" i="6"/>
  <c r="R93" i="6" s="1"/>
  <c r="P94" i="6"/>
  <c r="P93" i="6" s="1"/>
  <c r="BI92" i="6"/>
  <c r="BH92" i="6"/>
  <c r="BG92" i="6"/>
  <c r="BF92" i="6"/>
  <c r="T92" i="6"/>
  <c r="R92" i="6"/>
  <c r="P92" i="6"/>
  <c r="BI91" i="6"/>
  <c r="BH91" i="6"/>
  <c r="BG91" i="6"/>
  <c r="BF91" i="6"/>
  <c r="T91" i="6"/>
  <c r="R91" i="6"/>
  <c r="P91" i="6"/>
  <c r="BI90" i="6"/>
  <c r="BH90" i="6"/>
  <c r="BG90" i="6"/>
  <c r="BF90" i="6"/>
  <c r="T90" i="6"/>
  <c r="R90" i="6"/>
  <c r="P90" i="6"/>
  <c r="BI89" i="6"/>
  <c r="BH89" i="6"/>
  <c r="BG89" i="6"/>
  <c r="BF89" i="6"/>
  <c r="T89" i="6"/>
  <c r="R89" i="6"/>
  <c r="P89" i="6"/>
  <c r="BI87" i="6"/>
  <c r="BH87" i="6"/>
  <c r="BG87" i="6"/>
  <c r="BF87" i="6"/>
  <c r="T87" i="6"/>
  <c r="R87" i="6"/>
  <c r="P87" i="6"/>
  <c r="BI86" i="6"/>
  <c r="BH86" i="6"/>
  <c r="BG86" i="6"/>
  <c r="BF86" i="6"/>
  <c r="T86" i="6"/>
  <c r="R86" i="6"/>
  <c r="P86" i="6"/>
  <c r="J80" i="6"/>
  <c r="J79" i="6"/>
  <c r="F79" i="6"/>
  <c r="F77" i="6"/>
  <c r="E75" i="6"/>
  <c r="J55" i="6"/>
  <c r="J54" i="6"/>
  <c r="F54" i="6"/>
  <c r="F52" i="6"/>
  <c r="E50" i="6"/>
  <c r="J18" i="6"/>
  <c r="E18" i="6"/>
  <c r="F55" i="6"/>
  <c r="J17" i="6"/>
  <c r="J12" i="6"/>
  <c r="J77" i="6" s="1"/>
  <c r="E7" i="6"/>
  <c r="E48" i="6" s="1"/>
  <c r="J39" i="5"/>
  <c r="J38" i="5"/>
  <c r="AY59" i="1"/>
  <c r="J37" i="5"/>
  <c r="AX59" i="1" s="1"/>
  <c r="BI397" i="5"/>
  <c r="BH397" i="5"/>
  <c r="BG397" i="5"/>
  <c r="BF397" i="5"/>
  <c r="T397" i="5"/>
  <c r="R397" i="5"/>
  <c r="P397" i="5"/>
  <c r="BI393" i="5"/>
  <c r="BH393" i="5"/>
  <c r="BG393" i="5"/>
  <c r="BF393" i="5"/>
  <c r="T393" i="5"/>
  <c r="R393" i="5"/>
  <c r="P393" i="5"/>
  <c r="BI389" i="5"/>
  <c r="BH389" i="5"/>
  <c r="BG389" i="5"/>
  <c r="BF389" i="5"/>
  <c r="T389" i="5"/>
  <c r="R389" i="5"/>
  <c r="P389" i="5"/>
  <c r="BI385" i="5"/>
  <c r="BH385" i="5"/>
  <c r="BG385" i="5"/>
  <c r="BF385" i="5"/>
  <c r="T385" i="5"/>
  <c r="R385" i="5"/>
  <c r="P385" i="5"/>
  <c r="BI383" i="5"/>
  <c r="BH383" i="5"/>
  <c r="BG383" i="5"/>
  <c r="BF383" i="5"/>
  <c r="T383" i="5"/>
  <c r="R383" i="5"/>
  <c r="P383" i="5"/>
  <c r="BI381" i="5"/>
  <c r="BH381" i="5"/>
  <c r="BG381" i="5"/>
  <c r="BF381" i="5"/>
  <c r="T381" i="5"/>
  <c r="R381" i="5"/>
  <c r="P381" i="5"/>
  <c r="BI380" i="5"/>
  <c r="BH380" i="5"/>
  <c r="BG380" i="5"/>
  <c r="BF380" i="5"/>
  <c r="T380" i="5"/>
  <c r="R380" i="5"/>
  <c r="P380" i="5"/>
  <c r="BI377" i="5"/>
  <c r="BH377" i="5"/>
  <c r="BG377" i="5"/>
  <c r="BF377" i="5"/>
  <c r="T377" i="5"/>
  <c r="R377" i="5"/>
  <c r="P377" i="5"/>
  <c r="BI374" i="5"/>
  <c r="BH374" i="5"/>
  <c r="BG374" i="5"/>
  <c r="BF374" i="5"/>
  <c r="T374" i="5"/>
  <c r="R374" i="5"/>
  <c r="P374" i="5"/>
  <c r="BI373" i="5"/>
  <c r="BH373" i="5"/>
  <c r="BG373" i="5"/>
  <c r="BF373" i="5"/>
  <c r="T373" i="5"/>
  <c r="R373" i="5"/>
  <c r="P373" i="5"/>
  <c r="BI372" i="5"/>
  <c r="BH372" i="5"/>
  <c r="BG372" i="5"/>
  <c r="BF372" i="5"/>
  <c r="T372" i="5"/>
  <c r="R372" i="5"/>
  <c r="P372" i="5"/>
  <c r="BI368" i="5"/>
  <c r="BH368" i="5"/>
  <c r="BG368" i="5"/>
  <c r="BF368" i="5"/>
  <c r="T368" i="5"/>
  <c r="R368" i="5"/>
  <c r="P368" i="5"/>
  <c r="BI364" i="5"/>
  <c r="BH364" i="5"/>
  <c r="BG364" i="5"/>
  <c r="BF364" i="5"/>
  <c r="T364" i="5"/>
  <c r="R364" i="5"/>
  <c r="P364" i="5"/>
  <c r="BI360" i="5"/>
  <c r="BH360" i="5"/>
  <c r="BG360" i="5"/>
  <c r="BF360" i="5"/>
  <c r="T360" i="5"/>
  <c r="R360" i="5"/>
  <c r="P360" i="5"/>
  <c r="BI356" i="5"/>
  <c r="BH356" i="5"/>
  <c r="BG356" i="5"/>
  <c r="BF356" i="5"/>
  <c r="T356" i="5"/>
  <c r="R356" i="5"/>
  <c r="P356" i="5"/>
  <c r="BI354" i="5"/>
  <c r="BH354" i="5"/>
  <c r="BG354" i="5"/>
  <c r="BF354" i="5"/>
  <c r="T354" i="5"/>
  <c r="R354" i="5"/>
  <c r="P354" i="5"/>
  <c r="BI350" i="5"/>
  <c r="BH350" i="5"/>
  <c r="BG350" i="5"/>
  <c r="BF350" i="5"/>
  <c r="T350" i="5"/>
  <c r="R350" i="5"/>
  <c r="P350" i="5"/>
  <c r="BI346" i="5"/>
  <c r="BH346" i="5"/>
  <c r="BG346" i="5"/>
  <c r="BF346" i="5"/>
  <c r="T346" i="5"/>
  <c r="R346" i="5"/>
  <c r="P346" i="5"/>
  <c r="BI343" i="5"/>
  <c r="BH343" i="5"/>
  <c r="BG343" i="5"/>
  <c r="BF343" i="5"/>
  <c r="T343" i="5"/>
  <c r="R343" i="5"/>
  <c r="P343" i="5"/>
  <c r="BI339" i="5"/>
  <c r="BH339" i="5"/>
  <c r="BG339" i="5"/>
  <c r="BF339" i="5"/>
  <c r="T339" i="5"/>
  <c r="R339" i="5"/>
  <c r="P339" i="5"/>
  <c r="BI335" i="5"/>
  <c r="BH335" i="5"/>
  <c r="BG335" i="5"/>
  <c r="BF335" i="5"/>
  <c r="T335" i="5"/>
  <c r="R335" i="5"/>
  <c r="P335" i="5"/>
  <c r="BI331" i="5"/>
  <c r="BH331" i="5"/>
  <c r="BG331" i="5"/>
  <c r="BF331" i="5"/>
  <c r="T331" i="5"/>
  <c r="R331" i="5"/>
  <c r="P331" i="5"/>
  <c r="BI329" i="5"/>
  <c r="BH329" i="5"/>
  <c r="BG329" i="5"/>
  <c r="BF329" i="5"/>
  <c r="T329" i="5"/>
  <c r="R329" i="5"/>
  <c r="P329" i="5"/>
  <c r="BI327" i="5"/>
  <c r="BH327" i="5"/>
  <c r="BG327" i="5"/>
  <c r="BF327" i="5"/>
  <c r="T327" i="5"/>
  <c r="R327" i="5"/>
  <c r="P327" i="5"/>
  <c r="BI326" i="5"/>
  <c r="BH326" i="5"/>
  <c r="BG326" i="5"/>
  <c r="BF326" i="5"/>
  <c r="T326" i="5"/>
  <c r="R326" i="5"/>
  <c r="P326" i="5"/>
  <c r="BI323" i="5"/>
  <c r="BH323" i="5"/>
  <c r="BG323" i="5"/>
  <c r="BF323" i="5"/>
  <c r="T323" i="5"/>
  <c r="R323" i="5"/>
  <c r="P323" i="5"/>
  <c r="BI320" i="5"/>
  <c r="BH320" i="5"/>
  <c r="BG320" i="5"/>
  <c r="BF320" i="5"/>
  <c r="T320" i="5"/>
  <c r="R320" i="5"/>
  <c r="P320" i="5"/>
  <c r="BI316" i="5"/>
  <c r="BH316" i="5"/>
  <c r="BG316" i="5"/>
  <c r="BF316" i="5"/>
  <c r="T316" i="5"/>
  <c r="R316" i="5"/>
  <c r="P316" i="5"/>
  <c r="BI312" i="5"/>
  <c r="BH312" i="5"/>
  <c r="BG312" i="5"/>
  <c r="BF312" i="5"/>
  <c r="T312" i="5"/>
  <c r="R312" i="5"/>
  <c r="P312" i="5"/>
  <c r="BI308" i="5"/>
  <c r="BH308" i="5"/>
  <c r="BG308" i="5"/>
  <c r="BF308" i="5"/>
  <c r="T308" i="5"/>
  <c r="R308" i="5"/>
  <c r="P308" i="5"/>
  <c r="BI305" i="5"/>
  <c r="BH305" i="5"/>
  <c r="BG305" i="5"/>
  <c r="BF305" i="5"/>
  <c r="T305" i="5"/>
  <c r="R305" i="5"/>
  <c r="P305" i="5"/>
  <c r="BI303" i="5"/>
  <c r="BH303" i="5"/>
  <c r="BG303" i="5"/>
  <c r="BF303" i="5"/>
  <c r="T303" i="5"/>
  <c r="R303" i="5"/>
  <c r="P303" i="5"/>
  <c r="BI299" i="5"/>
  <c r="BH299" i="5"/>
  <c r="BG299" i="5"/>
  <c r="BF299" i="5"/>
  <c r="T299" i="5"/>
  <c r="R299" i="5"/>
  <c r="P299" i="5"/>
  <c r="BI295" i="5"/>
  <c r="BH295" i="5"/>
  <c r="BG295" i="5"/>
  <c r="BF295" i="5"/>
  <c r="T295" i="5"/>
  <c r="R295" i="5"/>
  <c r="P295" i="5"/>
  <c r="BI292" i="5"/>
  <c r="BH292" i="5"/>
  <c r="BG292" i="5"/>
  <c r="BF292" i="5"/>
  <c r="T292" i="5"/>
  <c r="R292" i="5"/>
  <c r="P292" i="5"/>
  <c r="BI289" i="5"/>
  <c r="BH289" i="5"/>
  <c r="BG289" i="5"/>
  <c r="BF289" i="5"/>
  <c r="T289" i="5"/>
  <c r="R289" i="5"/>
  <c r="P289" i="5"/>
  <c r="BI285" i="5"/>
  <c r="BH285" i="5"/>
  <c r="BG285" i="5"/>
  <c r="BF285" i="5"/>
  <c r="T285" i="5"/>
  <c r="R285" i="5"/>
  <c r="P285" i="5"/>
  <c r="BI281" i="5"/>
  <c r="BH281" i="5"/>
  <c r="BG281" i="5"/>
  <c r="BF281" i="5"/>
  <c r="T281" i="5"/>
  <c r="R281" i="5"/>
  <c r="P281" i="5"/>
  <c r="BI277" i="5"/>
  <c r="BH277" i="5"/>
  <c r="BG277" i="5"/>
  <c r="BF277" i="5"/>
  <c r="T277" i="5"/>
  <c r="R277" i="5"/>
  <c r="P277" i="5"/>
  <c r="BI273" i="5"/>
  <c r="BH273" i="5"/>
  <c r="BG273" i="5"/>
  <c r="BF273" i="5"/>
  <c r="T273" i="5"/>
  <c r="R273" i="5"/>
  <c r="P273" i="5"/>
  <c r="BI269" i="5"/>
  <c r="BH269" i="5"/>
  <c r="BG269" i="5"/>
  <c r="BF269" i="5"/>
  <c r="T269" i="5"/>
  <c r="R269" i="5"/>
  <c r="P269" i="5"/>
  <c r="BI267" i="5"/>
  <c r="BH267" i="5"/>
  <c r="BG267" i="5"/>
  <c r="BF267" i="5"/>
  <c r="T267" i="5"/>
  <c r="R267" i="5"/>
  <c r="P267" i="5"/>
  <c r="BI265" i="5"/>
  <c r="BH265" i="5"/>
  <c r="BG265" i="5"/>
  <c r="BF265" i="5"/>
  <c r="T265" i="5"/>
  <c r="R265" i="5"/>
  <c r="P265" i="5"/>
  <c r="BI264" i="5"/>
  <c r="BH264" i="5"/>
  <c r="BG264" i="5"/>
  <c r="BF264" i="5"/>
  <c r="T264" i="5"/>
  <c r="R264" i="5"/>
  <c r="P264" i="5"/>
  <c r="BI261" i="5"/>
  <c r="BH261" i="5"/>
  <c r="BG261" i="5"/>
  <c r="BF261" i="5"/>
  <c r="T261" i="5"/>
  <c r="R261" i="5"/>
  <c r="P261" i="5"/>
  <c r="BI258" i="5"/>
  <c r="BH258" i="5"/>
  <c r="BG258" i="5"/>
  <c r="BF258" i="5"/>
  <c r="T258" i="5"/>
  <c r="R258" i="5"/>
  <c r="P258" i="5"/>
  <c r="BI255" i="5"/>
  <c r="BH255" i="5"/>
  <c r="BG255" i="5"/>
  <c r="BF255" i="5"/>
  <c r="T255" i="5"/>
  <c r="R255" i="5"/>
  <c r="P255" i="5"/>
  <c r="BI253" i="5"/>
  <c r="BH253" i="5"/>
  <c r="BG253" i="5"/>
  <c r="BF253" i="5"/>
  <c r="T253" i="5"/>
  <c r="R253" i="5"/>
  <c r="P253" i="5"/>
  <c r="BI249" i="5"/>
  <c r="BH249" i="5"/>
  <c r="BG249" i="5"/>
  <c r="BF249" i="5"/>
  <c r="T249" i="5"/>
  <c r="R249" i="5"/>
  <c r="P249" i="5"/>
  <c r="BI245" i="5"/>
  <c r="BH245" i="5"/>
  <c r="BG245" i="5"/>
  <c r="BF245" i="5"/>
  <c r="T245" i="5"/>
  <c r="R245" i="5"/>
  <c r="P245" i="5"/>
  <c r="BI241" i="5"/>
  <c r="BH241" i="5"/>
  <c r="BG241" i="5"/>
  <c r="BF241" i="5"/>
  <c r="T241" i="5"/>
  <c r="R241" i="5"/>
  <c r="P241" i="5"/>
  <c r="BI237" i="5"/>
  <c r="BH237" i="5"/>
  <c r="BG237" i="5"/>
  <c r="BF237" i="5"/>
  <c r="T237" i="5"/>
  <c r="R237" i="5"/>
  <c r="P237" i="5"/>
  <c r="BI233" i="5"/>
  <c r="BH233" i="5"/>
  <c r="BG233" i="5"/>
  <c r="BF233" i="5"/>
  <c r="T233" i="5"/>
  <c r="R233" i="5"/>
  <c r="P233" i="5"/>
  <c r="BI230" i="5"/>
  <c r="BH230" i="5"/>
  <c r="BG230" i="5"/>
  <c r="BF230" i="5"/>
  <c r="T230" i="5"/>
  <c r="R230" i="5"/>
  <c r="P230" i="5"/>
  <c r="BI228" i="5"/>
  <c r="BH228" i="5"/>
  <c r="BG228" i="5"/>
  <c r="BF228" i="5"/>
  <c r="T228" i="5"/>
  <c r="R228" i="5"/>
  <c r="P228" i="5"/>
  <c r="BI224" i="5"/>
  <c r="BH224" i="5"/>
  <c r="BG224" i="5"/>
  <c r="BF224" i="5"/>
  <c r="T224" i="5"/>
  <c r="R224" i="5"/>
  <c r="P224" i="5"/>
  <c r="BI220" i="5"/>
  <c r="BH220" i="5"/>
  <c r="BG220" i="5"/>
  <c r="BF220" i="5"/>
  <c r="T220" i="5"/>
  <c r="R220" i="5"/>
  <c r="P220" i="5"/>
  <c r="BI217" i="5"/>
  <c r="BH217" i="5"/>
  <c r="BG217" i="5"/>
  <c r="BF217" i="5"/>
  <c r="T217" i="5"/>
  <c r="R217" i="5"/>
  <c r="P217" i="5"/>
  <c r="BI213" i="5"/>
  <c r="BH213" i="5"/>
  <c r="BG213" i="5"/>
  <c r="BF213" i="5"/>
  <c r="T213" i="5"/>
  <c r="R213" i="5"/>
  <c r="P213" i="5"/>
  <c r="BI209" i="5"/>
  <c r="BH209" i="5"/>
  <c r="BG209" i="5"/>
  <c r="BF209" i="5"/>
  <c r="T209" i="5"/>
  <c r="R209" i="5"/>
  <c r="P209" i="5"/>
  <c r="BI205" i="5"/>
  <c r="BH205" i="5"/>
  <c r="BG205" i="5"/>
  <c r="BF205" i="5"/>
  <c r="T205" i="5"/>
  <c r="R205" i="5"/>
  <c r="P205" i="5"/>
  <c r="BI203" i="5"/>
  <c r="BH203" i="5"/>
  <c r="BG203" i="5"/>
  <c r="BF203" i="5"/>
  <c r="T203" i="5"/>
  <c r="R203" i="5"/>
  <c r="P203" i="5"/>
  <c r="BI201" i="5"/>
  <c r="BH201" i="5"/>
  <c r="BG201" i="5"/>
  <c r="BF201" i="5"/>
  <c r="T201" i="5"/>
  <c r="R201" i="5"/>
  <c r="P201" i="5"/>
  <c r="BI200" i="5"/>
  <c r="BH200" i="5"/>
  <c r="BG200" i="5"/>
  <c r="BF200" i="5"/>
  <c r="T200" i="5"/>
  <c r="R200" i="5"/>
  <c r="P200" i="5"/>
  <c r="BI197" i="5"/>
  <c r="BH197" i="5"/>
  <c r="BG197" i="5"/>
  <c r="BF197" i="5"/>
  <c r="T197" i="5"/>
  <c r="R197" i="5"/>
  <c r="P197" i="5"/>
  <c r="BI194" i="5"/>
  <c r="BH194" i="5"/>
  <c r="BG194" i="5"/>
  <c r="BF194" i="5"/>
  <c r="T194" i="5"/>
  <c r="R194" i="5"/>
  <c r="P194" i="5"/>
  <c r="BI190" i="5"/>
  <c r="BH190" i="5"/>
  <c r="BG190" i="5"/>
  <c r="BF190" i="5"/>
  <c r="T190" i="5"/>
  <c r="R190" i="5"/>
  <c r="P190" i="5"/>
  <c r="BI186" i="5"/>
  <c r="BH186" i="5"/>
  <c r="BG186" i="5"/>
  <c r="BF186" i="5"/>
  <c r="T186" i="5"/>
  <c r="R186" i="5"/>
  <c r="P186" i="5"/>
  <c r="BI182" i="5"/>
  <c r="BH182" i="5"/>
  <c r="BG182" i="5"/>
  <c r="BF182" i="5"/>
  <c r="T182" i="5"/>
  <c r="R182" i="5"/>
  <c r="P182" i="5"/>
  <c r="BI179" i="5"/>
  <c r="BH179" i="5"/>
  <c r="BG179" i="5"/>
  <c r="BF179" i="5"/>
  <c r="T179" i="5"/>
  <c r="R179" i="5"/>
  <c r="P179" i="5"/>
  <c r="BI177" i="5"/>
  <c r="BH177" i="5"/>
  <c r="BG177" i="5"/>
  <c r="BF177" i="5"/>
  <c r="T177" i="5"/>
  <c r="R177" i="5"/>
  <c r="P177" i="5"/>
  <c r="BI173" i="5"/>
  <c r="BH173" i="5"/>
  <c r="BG173" i="5"/>
  <c r="BF173" i="5"/>
  <c r="T173" i="5"/>
  <c r="R173" i="5"/>
  <c r="P173" i="5"/>
  <c r="BI169" i="5"/>
  <c r="BH169" i="5"/>
  <c r="BG169" i="5"/>
  <c r="BF169" i="5"/>
  <c r="T169" i="5"/>
  <c r="R169" i="5"/>
  <c r="P169" i="5"/>
  <c r="BI166" i="5"/>
  <c r="BH166" i="5"/>
  <c r="BG166" i="5"/>
  <c r="BF166" i="5"/>
  <c r="T166" i="5"/>
  <c r="R166" i="5"/>
  <c r="P166" i="5"/>
  <c r="BI163" i="5"/>
  <c r="BH163" i="5"/>
  <c r="BG163" i="5"/>
  <c r="BF163" i="5"/>
  <c r="T163" i="5"/>
  <c r="R163" i="5"/>
  <c r="P163" i="5"/>
  <c r="BI159" i="5"/>
  <c r="BH159" i="5"/>
  <c r="BG159" i="5"/>
  <c r="BF159" i="5"/>
  <c r="T159" i="5"/>
  <c r="R159" i="5"/>
  <c r="P159" i="5"/>
  <c r="BI155" i="5"/>
  <c r="BH155" i="5"/>
  <c r="BG155" i="5"/>
  <c r="BF155" i="5"/>
  <c r="T155" i="5"/>
  <c r="R155" i="5"/>
  <c r="P155" i="5"/>
  <c r="BI151" i="5"/>
  <c r="BH151" i="5"/>
  <c r="BG151" i="5"/>
  <c r="BF151" i="5"/>
  <c r="T151" i="5"/>
  <c r="R151" i="5"/>
  <c r="P151" i="5"/>
  <c r="BI147" i="5"/>
  <c r="BH147" i="5"/>
  <c r="BG147" i="5"/>
  <c r="BF147" i="5"/>
  <c r="T147" i="5"/>
  <c r="R147" i="5"/>
  <c r="P147" i="5"/>
  <c r="BI143" i="5"/>
  <c r="BH143" i="5"/>
  <c r="BG143" i="5"/>
  <c r="BF143" i="5"/>
  <c r="T143" i="5"/>
  <c r="R143" i="5"/>
  <c r="P143" i="5"/>
  <c r="BI141" i="5"/>
  <c r="BH141" i="5"/>
  <c r="BG141" i="5"/>
  <c r="BF141" i="5"/>
  <c r="T141" i="5"/>
  <c r="R141" i="5"/>
  <c r="P141" i="5"/>
  <c r="BI139" i="5"/>
  <c r="BH139" i="5"/>
  <c r="BG139" i="5"/>
  <c r="BF139" i="5"/>
  <c r="T139" i="5"/>
  <c r="R139" i="5"/>
  <c r="P139" i="5"/>
  <c r="BI138" i="5"/>
  <c r="BH138" i="5"/>
  <c r="BG138" i="5"/>
  <c r="BF138" i="5"/>
  <c r="T138" i="5"/>
  <c r="R138" i="5"/>
  <c r="P138" i="5"/>
  <c r="BI135" i="5"/>
  <c r="BH135" i="5"/>
  <c r="BG135" i="5"/>
  <c r="BF135" i="5"/>
  <c r="T135" i="5"/>
  <c r="R135" i="5"/>
  <c r="P135" i="5"/>
  <c r="BI132" i="5"/>
  <c r="BH132" i="5"/>
  <c r="BG132" i="5"/>
  <c r="BF132" i="5"/>
  <c r="T132" i="5"/>
  <c r="R132" i="5"/>
  <c r="P132" i="5"/>
  <c r="BI131" i="5"/>
  <c r="BH131" i="5"/>
  <c r="BG131" i="5"/>
  <c r="BF131" i="5"/>
  <c r="T131" i="5"/>
  <c r="R131" i="5"/>
  <c r="P131" i="5"/>
  <c r="BI130" i="5"/>
  <c r="BH130" i="5"/>
  <c r="BG130" i="5"/>
  <c r="BF130" i="5"/>
  <c r="T130" i="5"/>
  <c r="R130" i="5"/>
  <c r="P130" i="5"/>
  <c r="BI127" i="5"/>
  <c r="BH127" i="5"/>
  <c r="BG127" i="5"/>
  <c r="BF127" i="5"/>
  <c r="T127" i="5"/>
  <c r="R127" i="5"/>
  <c r="P127" i="5"/>
  <c r="BI125" i="5"/>
  <c r="BH125" i="5"/>
  <c r="BG125" i="5"/>
  <c r="BF125" i="5"/>
  <c r="T125" i="5"/>
  <c r="R125" i="5"/>
  <c r="P125" i="5"/>
  <c r="BI121" i="5"/>
  <c r="BH121" i="5"/>
  <c r="BG121" i="5"/>
  <c r="BF121" i="5"/>
  <c r="T121" i="5"/>
  <c r="R121" i="5"/>
  <c r="P121" i="5"/>
  <c r="BI117" i="5"/>
  <c r="BH117" i="5"/>
  <c r="BG117" i="5"/>
  <c r="BF117" i="5"/>
  <c r="T117" i="5"/>
  <c r="R117" i="5"/>
  <c r="P117" i="5"/>
  <c r="BI113" i="5"/>
  <c r="BH113" i="5"/>
  <c r="BG113" i="5"/>
  <c r="BF113" i="5"/>
  <c r="T113" i="5"/>
  <c r="R113" i="5"/>
  <c r="P113" i="5"/>
  <c r="BI109" i="5"/>
  <c r="BH109" i="5"/>
  <c r="BG109" i="5"/>
  <c r="BF109" i="5"/>
  <c r="T109" i="5"/>
  <c r="R109" i="5"/>
  <c r="P109" i="5"/>
  <c r="BI105" i="5"/>
  <c r="BH105" i="5"/>
  <c r="BG105" i="5"/>
  <c r="BF105" i="5"/>
  <c r="T105" i="5"/>
  <c r="R105" i="5"/>
  <c r="P105" i="5"/>
  <c r="BI102" i="5"/>
  <c r="BH102" i="5"/>
  <c r="BG102" i="5"/>
  <c r="BF102" i="5"/>
  <c r="T102" i="5"/>
  <c r="R102" i="5"/>
  <c r="P102" i="5"/>
  <c r="BI100" i="5"/>
  <c r="BH100" i="5"/>
  <c r="BG100" i="5"/>
  <c r="BF100" i="5"/>
  <c r="T100" i="5"/>
  <c r="R100" i="5"/>
  <c r="P100" i="5"/>
  <c r="BI96" i="5"/>
  <c r="BH96" i="5"/>
  <c r="BG96" i="5"/>
  <c r="BF96" i="5"/>
  <c r="T96" i="5"/>
  <c r="R96" i="5"/>
  <c r="P96" i="5"/>
  <c r="BI92" i="5"/>
  <c r="BH92" i="5"/>
  <c r="BG92" i="5"/>
  <c r="BF92" i="5"/>
  <c r="T92" i="5"/>
  <c r="R92" i="5"/>
  <c r="P92" i="5"/>
  <c r="J87" i="5"/>
  <c r="J86" i="5"/>
  <c r="F86" i="5"/>
  <c r="F84" i="5"/>
  <c r="E82" i="5"/>
  <c r="J59" i="5"/>
  <c r="J58" i="5"/>
  <c r="F58" i="5"/>
  <c r="F56" i="5"/>
  <c r="E54" i="5"/>
  <c r="J20" i="5"/>
  <c r="E20" i="5"/>
  <c r="F87" i="5"/>
  <c r="J19" i="5"/>
  <c r="J14" i="5"/>
  <c r="J84" i="5"/>
  <c r="E7" i="5"/>
  <c r="E78" i="5"/>
  <c r="J39" i="4"/>
  <c r="J38" i="4"/>
  <c r="AY58" i="1"/>
  <c r="J37" i="4"/>
  <c r="AX58" i="1"/>
  <c r="BI669" i="4"/>
  <c r="BH669" i="4"/>
  <c r="BG669" i="4"/>
  <c r="BF669" i="4"/>
  <c r="T669" i="4"/>
  <c r="R669" i="4"/>
  <c r="P669" i="4"/>
  <c r="BI668" i="4"/>
  <c r="BH668" i="4"/>
  <c r="BG668" i="4"/>
  <c r="BF668" i="4"/>
  <c r="T668" i="4"/>
  <c r="R668" i="4"/>
  <c r="P668" i="4"/>
  <c r="BI667" i="4"/>
  <c r="BH667" i="4"/>
  <c r="BG667" i="4"/>
  <c r="BF667" i="4"/>
  <c r="T667" i="4"/>
  <c r="R667" i="4"/>
  <c r="P667" i="4"/>
  <c r="BI649" i="4"/>
  <c r="BH649" i="4"/>
  <c r="BG649" i="4"/>
  <c r="BF649" i="4"/>
  <c r="T649" i="4"/>
  <c r="R649" i="4"/>
  <c r="P649" i="4"/>
  <c r="BI648" i="4"/>
  <c r="BH648" i="4"/>
  <c r="BG648" i="4"/>
  <c r="BF648" i="4"/>
  <c r="T648" i="4"/>
  <c r="R648" i="4"/>
  <c r="P648" i="4"/>
  <c r="BI647" i="4"/>
  <c r="BH647" i="4"/>
  <c r="BG647" i="4"/>
  <c r="BF647" i="4"/>
  <c r="T647" i="4"/>
  <c r="R647" i="4"/>
  <c r="P647" i="4"/>
  <c r="BI646" i="4"/>
  <c r="BH646" i="4"/>
  <c r="BG646" i="4"/>
  <c r="BF646" i="4"/>
  <c r="T646" i="4"/>
  <c r="R646" i="4"/>
  <c r="P646" i="4"/>
  <c r="BI619" i="4"/>
  <c r="BH619" i="4"/>
  <c r="BG619" i="4"/>
  <c r="BF619" i="4"/>
  <c r="T619" i="4"/>
  <c r="R619" i="4"/>
  <c r="P619" i="4"/>
  <c r="BI618" i="4"/>
  <c r="BH618" i="4"/>
  <c r="BG618" i="4"/>
  <c r="BF618" i="4"/>
  <c r="T618" i="4"/>
  <c r="R618" i="4"/>
  <c r="P618" i="4"/>
  <c r="BI617" i="4"/>
  <c r="BH617" i="4"/>
  <c r="BG617" i="4"/>
  <c r="BF617" i="4"/>
  <c r="T617" i="4"/>
  <c r="R617" i="4"/>
  <c r="P617" i="4"/>
  <c r="BI616" i="4"/>
  <c r="BH616" i="4"/>
  <c r="BG616" i="4"/>
  <c r="BF616" i="4"/>
  <c r="T616" i="4"/>
  <c r="R616" i="4"/>
  <c r="P616" i="4"/>
  <c r="BI615" i="4"/>
  <c r="BH615" i="4"/>
  <c r="BG615" i="4"/>
  <c r="BF615" i="4"/>
  <c r="T615" i="4"/>
  <c r="R615" i="4"/>
  <c r="P615" i="4"/>
  <c r="BI614" i="4"/>
  <c r="BH614" i="4"/>
  <c r="BG614" i="4"/>
  <c r="BF614" i="4"/>
  <c r="T614" i="4"/>
  <c r="R614" i="4"/>
  <c r="P614" i="4"/>
  <c r="BI612" i="4"/>
  <c r="BH612" i="4"/>
  <c r="BG612" i="4"/>
  <c r="BF612" i="4"/>
  <c r="T612" i="4"/>
  <c r="R612" i="4"/>
  <c r="P612" i="4"/>
  <c r="BI609" i="4"/>
  <c r="BH609" i="4"/>
  <c r="BG609" i="4"/>
  <c r="BF609" i="4"/>
  <c r="T609" i="4"/>
  <c r="R609" i="4"/>
  <c r="P609" i="4"/>
  <c r="BI608" i="4"/>
  <c r="BH608" i="4"/>
  <c r="BG608" i="4"/>
  <c r="BF608" i="4"/>
  <c r="T608" i="4"/>
  <c r="R608" i="4"/>
  <c r="P608" i="4"/>
  <c r="BI607" i="4"/>
  <c r="BH607" i="4"/>
  <c r="BG607" i="4"/>
  <c r="BF607" i="4"/>
  <c r="T607" i="4"/>
  <c r="R607" i="4"/>
  <c r="P607" i="4"/>
  <c r="BI606" i="4"/>
  <c r="BH606" i="4"/>
  <c r="BG606" i="4"/>
  <c r="BF606" i="4"/>
  <c r="T606" i="4"/>
  <c r="R606" i="4"/>
  <c r="P606" i="4"/>
  <c r="BI605" i="4"/>
  <c r="BH605" i="4"/>
  <c r="BG605" i="4"/>
  <c r="BF605" i="4"/>
  <c r="T605" i="4"/>
  <c r="R605" i="4"/>
  <c r="P605" i="4"/>
  <c r="BI597" i="4"/>
  <c r="BH597" i="4"/>
  <c r="BG597" i="4"/>
  <c r="BF597" i="4"/>
  <c r="T597" i="4"/>
  <c r="R597" i="4"/>
  <c r="P597" i="4"/>
  <c r="BI594" i="4"/>
  <c r="BH594" i="4"/>
  <c r="BG594" i="4"/>
  <c r="BF594" i="4"/>
  <c r="T594" i="4"/>
  <c r="R594" i="4"/>
  <c r="P594" i="4"/>
  <c r="BI586" i="4"/>
  <c r="BH586" i="4"/>
  <c r="BG586" i="4"/>
  <c r="BF586" i="4"/>
  <c r="T586" i="4"/>
  <c r="R586" i="4"/>
  <c r="P586" i="4"/>
  <c r="BI583" i="4"/>
  <c r="BH583" i="4"/>
  <c r="BG583" i="4"/>
  <c r="BF583" i="4"/>
  <c r="T583" i="4"/>
  <c r="R583" i="4"/>
  <c r="P583" i="4"/>
  <c r="BI578" i="4"/>
  <c r="BH578" i="4"/>
  <c r="BG578" i="4"/>
  <c r="BF578" i="4"/>
  <c r="T578" i="4"/>
  <c r="R578" i="4"/>
  <c r="P578" i="4"/>
  <c r="BI575" i="4"/>
  <c r="BH575" i="4"/>
  <c r="BG575" i="4"/>
  <c r="BF575" i="4"/>
  <c r="T575" i="4"/>
  <c r="R575" i="4"/>
  <c r="P575" i="4"/>
  <c r="BI569" i="4"/>
  <c r="BH569" i="4"/>
  <c r="BG569" i="4"/>
  <c r="BF569" i="4"/>
  <c r="T569" i="4"/>
  <c r="R569" i="4"/>
  <c r="P569" i="4"/>
  <c r="BI568" i="4"/>
  <c r="BH568" i="4"/>
  <c r="BG568" i="4"/>
  <c r="BF568" i="4"/>
  <c r="T568" i="4"/>
  <c r="R568" i="4"/>
  <c r="P568" i="4"/>
  <c r="BI563" i="4"/>
  <c r="BH563" i="4"/>
  <c r="BG563" i="4"/>
  <c r="BF563" i="4"/>
  <c r="T563" i="4"/>
  <c r="R563" i="4"/>
  <c r="P563" i="4"/>
  <c r="BI562" i="4"/>
  <c r="BH562" i="4"/>
  <c r="BG562" i="4"/>
  <c r="BF562" i="4"/>
  <c r="T562" i="4"/>
  <c r="R562" i="4"/>
  <c r="P562" i="4"/>
  <c r="BI557" i="4"/>
  <c r="BH557" i="4"/>
  <c r="BG557" i="4"/>
  <c r="BF557" i="4"/>
  <c r="T557" i="4"/>
  <c r="R557" i="4"/>
  <c r="P557" i="4"/>
  <c r="BI549" i="4"/>
  <c r="BH549" i="4"/>
  <c r="BG549" i="4"/>
  <c r="BF549" i="4"/>
  <c r="T549" i="4"/>
  <c r="R549" i="4"/>
  <c r="P549" i="4"/>
  <c r="BI542" i="4"/>
  <c r="BH542" i="4"/>
  <c r="BG542" i="4"/>
  <c r="BF542" i="4"/>
  <c r="T542" i="4"/>
  <c r="R542" i="4"/>
  <c r="P542" i="4"/>
  <c r="BI535" i="4"/>
  <c r="BH535" i="4"/>
  <c r="BG535" i="4"/>
  <c r="BF535" i="4"/>
  <c r="T535" i="4"/>
  <c r="R535" i="4"/>
  <c r="P535" i="4"/>
  <c r="BI528" i="4"/>
  <c r="BH528" i="4"/>
  <c r="BG528" i="4"/>
  <c r="BF528" i="4"/>
  <c r="T528" i="4"/>
  <c r="R528" i="4"/>
  <c r="P528" i="4"/>
  <c r="BI521" i="4"/>
  <c r="BH521" i="4"/>
  <c r="BG521" i="4"/>
  <c r="BF521" i="4"/>
  <c r="T521" i="4"/>
  <c r="R521" i="4"/>
  <c r="P521" i="4"/>
  <c r="BI514" i="4"/>
  <c r="BH514" i="4"/>
  <c r="BG514" i="4"/>
  <c r="BF514" i="4"/>
  <c r="T514" i="4"/>
  <c r="R514" i="4"/>
  <c r="P514" i="4"/>
  <c r="BI507" i="4"/>
  <c r="BH507" i="4"/>
  <c r="BG507" i="4"/>
  <c r="BF507" i="4"/>
  <c r="T507" i="4"/>
  <c r="R507" i="4"/>
  <c r="P507" i="4"/>
  <c r="BI504" i="4"/>
  <c r="BH504" i="4"/>
  <c r="BG504" i="4"/>
  <c r="BF504" i="4"/>
  <c r="T504" i="4"/>
  <c r="R504" i="4"/>
  <c r="P504" i="4"/>
  <c r="BI495" i="4"/>
  <c r="BH495" i="4"/>
  <c r="BG495" i="4"/>
  <c r="BF495" i="4"/>
  <c r="T495" i="4"/>
  <c r="R495" i="4"/>
  <c r="P495" i="4"/>
  <c r="BI492" i="4"/>
  <c r="BH492" i="4"/>
  <c r="BG492" i="4"/>
  <c r="BF492" i="4"/>
  <c r="T492" i="4"/>
  <c r="R492" i="4"/>
  <c r="P492" i="4"/>
  <c r="BI488" i="4"/>
  <c r="BH488" i="4"/>
  <c r="BG488" i="4"/>
  <c r="BF488" i="4"/>
  <c r="T488" i="4"/>
  <c r="R488" i="4"/>
  <c r="P488" i="4"/>
  <c r="BI482" i="4"/>
  <c r="BH482" i="4"/>
  <c r="BG482" i="4"/>
  <c r="BF482" i="4"/>
  <c r="T482" i="4"/>
  <c r="R482" i="4"/>
  <c r="P482" i="4"/>
  <c r="BI476" i="4"/>
  <c r="BH476" i="4"/>
  <c r="BG476" i="4"/>
  <c r="BF476" i="4"/>
  <c r="T476" i="4"/>
  <c r="R476" i="4"/>
  <c r="P476" i="4"/>
  <c r="BI473" i="4"/>
  <c r="BH473" i="4"/>
  <c r="BG473" i="4"/>
  <c r="BF473" i="4"/>
  <c r="T473" i="4"/>
  <c r="R473" i="4"/>
  <c r="P473" i="4"/>
  <c r="BI469" i="4"/>
  <c r="BH469" i="4"/>
  <c r="BG469" i="4"/>
  <c r="BF469" i="4"/>
  <c r="T469" i="4"/>
  <c r="R469" i="4"/>
  <c r="P469" i="4"/>
  <c r="BI468" i="4"/>
  <c r="BH468" i="4"/>
  <c r="BG468" i="4"/>
  <c r="BF468" i="4"/>
  <c r="T468" i="4"/>
  <c r="R468" i="4"/>
  <c r="P468" i="4"/>
  <c r="BI464" i="4"/>
  <c r="BH464" i="4"/>
  <c r="BG464" i="4"/>
  <c r="BF464" i="4"/>
  <c r="T464" i="4"/>
  <c r="R464" i="4"/>
  <c r="P464" i="4"/>
  <c r="BI458" i="4"/>
  <c r="BH458" i="4"/>
  <c r="BG458" i="4"/>
  <c r="BF458" i="4"/>
  <c r="T458" i="4"/>
  <c r="R458" i="4"/>
  <c r="P458" i="4"/>
  <c r="BI456" i="4"/>
  <c r="BH456" i="4"/>
  <c r="BG456" i="4"/>
  <c r="BF456" i="4"/>
  <c r="T456" i="4"/>
  <c r="R456" i="4"/>
  <c r="P456" i="4"/>
  <c r="BI452" i="4"/>
  <c r="BH452" i="4"/>
  <c r="BG452" i="4"/>
  <c r="BF452" i="4"/>
  <c r="T452" i="4"/>
  <c r="R452" i="4"/>
  <c r="P452" i="4"/>
  <c r="BI449" i="4"/>
  <c r="BH449" i="4"/>
  <c r="BG449" i="4"/>
  <c r="BF449" i="4"/>
  <c r="T449" i="4"/>
  <c r="R449" i="4"/>
  <c r="P449" i="4"/>
  <c r="BI446" i="4"/>
  <c r="BH446" i="4"/>
  <c r="BG446" i="4"/>
  <c r="BF446" i="4"/>
  <c r="T446" i="4"/>
  <c r="R446" i="4"/>
  <c r="P446" i="4"/>
  <c r="BI433" i="4"/>
  <c r="BH433" i="4"/>
  <c r="BG433" i="4"/>
  <c r="BF433" i="4"/>
  <c r="T433" i="4"/>
  <c r="R433" i="4"/>
  <c r="P433" i="4"/>
  <c r="BI417" i="4"/>
  <c r="BH417" i="4"/>
  <c r="BG417" i="4"/>
  <c r="BF417" i="4"/>
  <c r="T417" i="4"/>
  <c r="R417" i="4"/>
  <c r="P417" i="4"/>
  <c r="BI415" i="4"/>
  <c r="BH415" i="4"/>
  <c r="BG415" i="4"/>
  <c r="BF415" i="4"/>
  <c r="T415" i="4"/>
  <c r="R415" i="4"/>
  <c r="P415" i="4"/>
  <c r="BI414" i="4"/>
  <c r="BH414" i="4"/>
  <c r="BG414" i="4"/>
  <c r="BF414" i="4"/>
  <c r="T414" i="4"/>
  <c r="R414" i="4"/>
  <c r="P414" i="4"/>
  <c r="BI409" i="4"/>
  <c r="BH409" i="4"/>
  <c r="BG409" i="4"/>
  <c r="BF409" i="4"/>
  <c r="T409" i="4"/>
  <c r="R409" i="4"/>
  <c r="P409" i="4"/>
  <c r="BI404" i="4"/>
  <c r="BH404" i="4"/>
  <c r="BG404" i="4"/>
  <c r="BF404" i="4"/>
  <c r="T404" i="4"/>
  <c r="R404" i="4"/>
  <c r="P404" i="4"/>
  <c r="BI395" i="4"/>
  <c r="BH395" i="4"/>
  <c r="BG395" i="4"/>
  <c r="BF395" i="4"/>
  <c r="T395" i="4"/>
  <c r="R395" i="4"/>
  <c r="P395" i="4"/>
  <c r="BI391" i="4"/>
  <c r="BH391" i="4"/>
  <c r="BG391" i="4"/>
  <c r="BF391" i="4"/>
  <c r="T391" i="4"/>
  <c r="T390" i="4" s="1"/>
  <c r="R391" i="4"/>
  <c r="R390" i="4"/>
  <c r="P391" i="4"/>
  <c r="P390" i="4" s="1"/>
  <c r="BI389" i="4"/>
  <c r="BH389" i="4"/>
  <c r="BG389" i="4"/>
  <c r="BF389" i="4"/>
  <c r="T389" i="4"/>
  <c r="R389" i="4"/>
  <c r="P389" i="4"/>
  <c r="BI386" i="4"/>
  <c r="BH386" i="4"/>
  <c r="BG386" i="4"/>
  <c r="BF386" i="4"/>
  <c r="T386" i="4"/>
  <c r="R386" i="4"/>
  <c r="P386" i="4"/>
  <c r="BI384" i="4"/>
  <c r="BH384" i="4"/>
  <c r="BG384" i="4"/>
  <c r="BF384" i="4"/>
  <c r="T384" i="4"/>
  <c r="R384" i="4"/>
  <c r="P384" i="4"/>
  <c r="BI381" i="4"/>
  <c r="BH381" i="4"/>
  <c r="BG381" i="4"/>
  <c r="BF381" i="4"/>
  <c r="T381" i="4"/>
  <c r="R381" i="4"/>
  <c r="P381" i="4"/>
  <c r="BI379" i="4"/>
  <c r="BH379" i="4"/>
  <c r="BG379" i="4"/>
  <c r="BF379" i="4"/>
  <c r="T379" i="4"/>
  <c r="R379" i="4"/>
  <c r="P379" i="4"/>
  <c r="BI377" i="4"/>
  <c r="BH377" i="4"/>
  <c r="BG377" i="4"/>
  <c r="BF377" i="4"/>
  <c r="T377" i="4"/>
  <c r="R377" i="4"/>
  <c r="P377" i="4"/>
  <c r="BI370" i="4"/>
  <c r="BH370" i="4"/>
  <c r="BG370" i="4"/>
  <c r="BF370" i="4"/>
  <c r="T370" i="4"/>
  <c r="R370" i="4"/>
  <c r="P370" i="4"/>
  <c r="BI353" i="4"/>
  <c r="BH353" i="4"/>
  <c r="BG353" i="4"/>
  <c r="BF353" i="4"/>
  <c r="T353" i="4"/>
  <c r="R353" i="4"/>
  <c r="P353" i="4"/>
  <c r="BI325" i="4"/>
  <c r="BH325" i="4"/>
  <c r="BG325" i="4"/>
  <c r="BF325" i="4"/>
  <c r="T325" i="4"/>
  <c r="R325" i="4"/>
  <c r="P325" i="4"/>
  <c r="BI308" i="4"/>
  <c r="BH308" i="4"/>
  <c r="BG308" i="4"/>
  <c r="BF308" i="4"/>
  <c r="T308" i="4"/>
  <c r="R308" i="4"/>
  <c r="P308" i="4"/>
  <c r="BI304" i="4"/>
  <c r="BH304" i="4"/>
  <c r="BG304" i="4"/>
  <c r="BF304" i="4"/>
  <c r="T304" i="4"/>
  <c r="R304" i="4"/>
  <c r="P304" i="4"/>
  <c r="BI300" i="4"/>
  <c r="BH300" i="4"/>
  <c r="BG300" i="4"/>
  <c r="BF300" i="4"/>
  <c r="T300" i="4"/>
  <c r="R300" i="4"/>
  <c r="P300" i="4"/>
  <c r="BI298" i="4"/>
  <c r="BH298" i="4"/>
  <c r="BG298" i="4"/>
  <c r="BF298" i="4"/>
  <c r="T298" i="4"/>
  <c r="R298" i="4"/>
  <c r="P298" i="4"/>
  <c r="BI293" i="4"/>
  <c r="BH293" i="4"/>
  <c r="BG293" i="4"/>
  <c r="BF293" i="4"/>
  <c r="T293" i="4"/>
  <c r="R293" i="4"/>
  <c r="P293" i="4"/>
  <c r="BI292" i="4"/>
  <c r="BH292" i="4"/>
  <c r="BG292" i="4"/>
  <c r="BF292" i="4"/>
  <c r="T292" i="4"/>
  <c r="R292" i="4"/>
  <c r="P292" i="4"/>
  <c r="BI289" i="4"/>
  <c r="BH289" i="4"/>
  <c r="BG289" i="4"/>
  <c r="BF289" i="4"/>
  <c r="T289" i="4"/>
  <c r="R289" i="4"/>
  <c r="P289" i="4"/>
  <c r="BI287" i="4"/>
  <c r="BH287" i="4"/>
  <c r="BG287" i="4"/>
  <c r="BF287" i="4"/>
  <c r="T287" i="4"/>
  <c r="R287" i="4"/>
  <c r="P287" i="4"/>
  <c r="BI285" i="4"/>
  <c r="BH285" i="4"/>
  <c r="BG285" i="4"/>
  <c r="BF285" i="4"/>
  <c r="T285" i="4"/>
  <c r="R285" i="4"/>
  <c r="P285" i="4"/>
  <c r="BI282" i="4"/>
  <c r="BH282" i="4"/>
  <c r="BG282" i="4"/>
  <c r="BF282" i="4"/>
  <c r="T282" i="4"/>
  <c r="R282" i="4"/>
  <c r="P282" i="4"/>
  <c r="BI264" i="4"/>
  <c r="BH264" i="4"/>
  <c r="BG264" i="4"/>
  <c r="BF264" i="4"/>
  <c r="T264" i="4"/>
  <c r="R264" i="4"/>
  <c r="P264" i="4"/>
  <c r="BI220" i="4"/>
  <c r="BH220" i="4"/>
  <c r="BG220" i="4"/>
  <c r="BF220" i="4"/>
  <c r="T220" i="4"/>
  <c r="R220" i="4"/>
  <c r="P220" i="4"/>
  <c r="BI207" i="4"/>
  <c r="BH207" i="4"/>
  <c r="BG207" i="4"/>
  <c r="BF207" i="4"/>
  <c r="T207" i="4"/>
  <c r="R207" i="4"/>
  <c r="P207" i="4"/>
  <c r="BI189" i="4"/>
  <c r="BH189" i="4"/>
  <c r="BG189" i="4"/>
  <c r="BF189" i="4"/>
  <c r="T189" i="4"/>
  <c r="R189" i="4"/>
  <c r="P189" i="4"/>
  <c r="BI171" i="4"/>
  <c r="BH171" i="4"/>
  <c r="BG171" i="4"/>
  <c r="BF171" i="4"/>
  <c r="T171" i="4"/>
  <c r="R171" i="4"/>
  <c r="P171" i="4"/>
  <c r="BI154" i="4"/>
  <c r="BH154" i="4"/>
  <c r="BG154" i="4"/>
  <c r="BF154" i="4"/>
  <c r="T154" i="4"/>
  <c r="R154" i="4"/>
  <c r="P154" i="4"/>
  <c r="BI126" i="4"/>
  <c r="BH126" i="4"/>
  <c r="BG126" i="4"/>
  <c r="BF126" i="4"/>
  <c r="T126" i="4"/>
  <c r="R126" i="4"/>
  <c r="P126" i="4"/>
  <c r="BI109" i="4"/>
  <c r="BH109" i="4"/>
  <c r="BG109" i="4"/>
  <c r="BF109" i="4"/>
  <c r="T109" i="4"/>
  <c r="R109" i="4"/>
  <c r="P109" i="4"/>
  <c r="BI104" i="4"/>
  <c r="BH104" i="4"/>
  <c r="BG104" i="4"/>
  <c r="BF104" i="4"/>
  <c r="T104" i="4"/>
  <c r="R104" i="4"/>
  <c r="P104" i="4"/>
  <c r="BI100" i="4"/>
  <c r="BH100" i="4"/>
  <c r="BG100" i="4"/>
  <c r="BF100" i="4"/>
  <c r="T100" i="4"/>
  <c r="R100" i="4"/>
  <c r="P100" i="4"/>
  <c r="J94" i="4"/>
  <c r="J93" i="4"/>
  <c r="F93" i="4"/>
  <c r="F91" i="4"/>
  <c r="E89" i="4"/>
  <c r="J59" i="4"/>
  <c r="J58" i="4"/>
  <c r="F58" i="4"/>
  <c r="F56" i="4"/>
  <c r="E54" i="4"/>
  <c r="J20" i="4"/>
  <c r="E20" i="4"/>
  <c r="F94" i="4" s="1"/>
  <c r="J19" i="4"/>
  <c r="J14" i="4"/>
  <c r="J56" i="4" s="1"/>
  <c r="E7" i="4"/>
  <c r="E50" i="4" s="1"/>
  <c r="J39" i="3"/>
  <c r="J38" i="3"/>
  <c r="AY57" i="1" s="1"/>
  <c r="J37" i="3"/>
  <c r="AX57" i="1"/>
  <c r="BI209" i="3"/>
  <c r="BH209" i="3"/>
  <c r="BG209" i="3"/>
  <c r="BF209" i="3"/>
  <c r="T209" i="3"/>
  <c r="R209" i="3"/>
  <c r="P209" i="3"/>
  <c r="BI208" i="3"/>
  <c r="BH208" i="3"/>
  <c r="BG208" i="3"/>
  <c r="BF208" i="3"/>
  <c r="T208" i="3"/>
  <c r="R208" i="3"/>
  <c r="P208" i="3"/>
  <c r="BI182" i="3"/>
  <c r="BH182" i="3"/>
  <c r="BG182" i="3"/>
  <c r="BF182" i="3"/>
  <c r="T182" i="3"/>
  <c r="R182" i="3"/>
  <c r="P182" i="3"/>
  <c r="BI167" i="3"/>
  <c r="BH167" i="3"/>
  <c r="BG167" i="3"/>
  <c r="BF167" i="3"/>
  <c r="T167" i="3"/>
  <c r="R167" i="3"/>
  <c r="P167" i="3"/>
  <c r="BI158" i="3"/>
  <c r="BH158" i="3"/>
  <c r="BG158" i="3"/>
  <c r="BF158" i="3"/>
  <c r="T158" i="3"/>
  <c r="R158" i="3"/>
  <c r="P158" i="3"/>
  <c r="BI144" i="3"/>
  <c r="BH144" i="3"/>
  <c r="BG144" i="3"/>
  <c r="BF144" i="3"/>
  <c r="T144" i="3"/>
  <c r="R144" i="3"/>
  <c r="P144" i="3"/>
  <c r="BI135" i="3"/>
  <c r="BH135" i="3"/>
  <c r="BG135" i="3"/>
  <c r="BF135" i="3"/>
  <c r="T135" i="3"/>
  <c r="R135" i="3"/>
  <c r="P135" i="3"/>
  <c r="BI131" i="3"/>
  <c r="BH131" i="3"/>
  <c r="BG131" i="3"/>
  <c r="BF131" i="3"/>
  <c r="T131" i="3"/>
  <c r="R131" i="3"/>
  <c r="P131" i="3"/>
  <c r="BI107" i="3"/>
  <c r="BH107" i="3"/>
  <c r="BG107" i="3"/>
  <c r="BF107" i="3"/>
  <c r="T107" i="3"/>
  <c r="R107" i="3"/>
  <c r="P107" i="3"/>
  <c r="BI100" i="3"/>
  <c r="BH100" i="3"/>
  <c r="BG100" i="3"/>
  <c r="BF100" i="3"/>
  <c r="T100" i="3"/>
  <c r="R100" i="3"/>
  <c r="P100" i="3"/>
  <c r="BI98" i="3"/>
  <c r="BH98" i="3"/>
  <c r="BG98" i="3"/>
  <c r="BF98" i="3"/>
  <c r="T98" i="3"/>
  <c r="R98" i="3"/>
  <c r="P98" i="3"/>
  <c r="BI95" i="3"/>
  <c r="BH95" i="3"/>
  <c r="BG95" i="3"/>
  <c r="BF95" i="3"/>
  <c r="T95" i="3"/>
  <c r="R95" i="3"/>
  <c r="P95" i="3"/>
  <c r="BI93" i="3"/>
  <c r="BH93" i="3"/>
  <c r="BG93" i="3"/>
  <c r="BF93" i="3"/>
  <c r="T93" i="3"/>
  <c r="R93" i="3"/>
  <c r="P93" i="3"/>
  <c r="J87" i="3"/>
  <c r="J86" i="3"/>
  <c r="F86" i="3"/>
  <c r="F84" i="3"/>
  <c r="E82" i="3"/>
  <c r="J59" i="3"/>
  <c r="J58" i="3"/>
  <c r="F58" i="3"/>
  <c r="F56" i="3"/>
  <c r="E54" i="3"/>
  <c r="J20" i="3"/>
  <c r="E20" i="3"/>
  <c r="F87" i="3"/>
  <c r="J19" i="3"/>
  <c r="J14" i="3"/>
  <c r="J56" i="3" s="1"/>
  <c r="E7" i="3"/>
  <c r="E50" i="3"/>
  <c r="J39" i="2"/>
  <c r="J38" i="2"/>
  <c r="AY56" i="1"/>
  <c r="J37" i="2"/>
  <c r="AX56" i="1"/>
  <c r="BI204" i="2"/>
  <c r="BH204" i="2"/>
  <c r="BG204" i="2"/>
  <c r="BF204" i="2"/>
  <c r="T204" i="2"/>
  <c r="R204" i="2"/>
  <c r="P204" i="2"/>
  <c r="BI197" i="2"/>
  <c r="BH197" i="2"/>
  <c r="BG197" i="2"/>
  <c r="BF197" i="2"/>
  <c r="T197" i="2"/>
  <c r="R197" i="2"/>
  <c r="P197" i="2"/>
  <c r="BI191" i="2"/>
  <c r="BH191" i="2"/>
  <c r="BG191" i="2"/>
  <c r="BF191" i="2"/>
  <c r="T191" i="2"/>
  <c r="R191" i="2"/>
  <c r="P191" i="2"/>
  <c r="BI171" i="2"/>
  <c r="BH171" i="2"/>
  <c r="BG171" i="2"/>
  <c r="BF171" i="2"/>
  <c r="T171" i="2"/>
  <c r="R171" i="2"/>
  <c r="P171" i="2"/>
  <c r="BI168" i="2"/>
  <c r="BH168" i="2"/>
  <c r="BG168" i="2"/>
  <c r="BF168" i="2"/>
  <c r="T168" i="2"/>
  <c r="R168" i="2"/>
  <c r="P168" i="2"/>
  <c r="BI159" i="2"/>
  <c r="BH159" i="2"/>
  <c r="BG159" i="2"/>
  <c r="BF159" i="2"/>
  <c r="T159" i="2"/>
  <c r="R159" i="2"/>
  <c r="P159" i="2"/>
  <c r="BI149" i="2"/>
  <c r="BH149" i="2"/>
  <c r="BG149" i="2"/>
  <c r="BF149" i="2"/>
  <c r="T149" i="2"/>
  <c r="R149" i="2"/>
  <c r="P149" i="2"/>
  <c r="BI148" i="2"/>
  <c r="BH148" i="2"/>
  <c r="BG148" i="2"/>
  <c r="BF148" i="2"/>
  <c r="T148" i="2"/>
  <c r="R148" i="2"/>
  <c r="P148" i="2"/>
  <c r="BI138" i="2"/>
  <c r="BH138" i="2"/>
  <c r="BG138" i="2"/>
  <c r="BF138" i="2"/>
  <c r="T138" i="2"/>
  <c r="R138" i="2"/>
  <c r="P138" i="2"/>
  <c r="BI137" i="2"/>
  <c r="BH137" i="2"/>
  <c r="BG137" i="2"/>
  <c r="BF137" i="2"/>
  <c r="T137" i="2"/>
  <c r="R137" i="2"/>
  <c r="P137" i="2"/>
  <c r="BI126" i="2"/>
  <c r="BH126" i="2"/>
  <c r="BG126" i="2"/>
  <c r="BF126" i="2"/>
  <c r="T126" i="2"/>
  <c r="R126" i="2"/>
  <c r="P126" i="2"/>
  <c r="BI124" i="2"/>
  <c r="BH124" i="2"/>
  <c r="BG124" i="2"/>
  <c r="BF124" i="2"/>
  <c r="T124" i="2"/>
  <c r="R124" i="2"/>
  <c r="P124" i="2"/>
  <c r="BI117" i="2"/>
  <c r="BH117" i="2"/>
  <c r="BG117" i="2"/>
  <c r="BF117" i="2"/>
  <c r="T117" i="2"/>
  <c r="R117" i="2"/>
  <c r="P117" i="2"/>
  <c r="BI110" i="2"/>
  <c r="BH110" i="2"/>
  <c r="BG110" i="2"/>
  <c r="BF110" i="2"/>
  <c r="T110" i="2"/>
  <c r="R110" i="2"/>
  <c r="P110" i="2"/>
  <c r="BI99" i="2"/>
  <c r="BH99" i="2"/>
  <c r="BG99" i="2"/>
  <c r="BF99" i="2"/>
  <c r="T99" i="2"/>
  <c r="R99" i="2"/>
  <c r="P99" i="2"/>
  <c r="BI97" i="2"/>
  <c r="BH97" i="2"/>
  <c r="BG97" i="2"/>
  <c r="BF97" i="2"/>
  <c r="T97" i="2"/>
  <c r="R97" i="2"/>
  <c r="P97" i="2"/>
  <c r="BI94" i="2"/>
  <c r="BH94" i="2"/>
  <c r="BG94" i="2"/>
  <c r="BF94" i="2"/>
  <c r="T94" i="2"/>
  <c r="R94" i="2"/>
  <c r="P94" i="2"/>
  <c r="BI92" i="2"/>
  <c r="BH92" i="2"/>
  <c r="BG92" i="2"/>
  <c r="BF92" i="2"/>
  <c r="T92" i="2"/>
  <c r="R92" i="2"/>
  <c r="P92" i="2"/>
  <c r="J86" i="2"/>
  <c r="J85" i="2"/>
  <c r="F85" i="2"/>
  <c r="F83" i="2"/>
  <c r="E81" i="2"/>
  <c r="J59" i="2"/>
  <c r="J58" i="2"/>
  <c r="F58" i="2"/>
  <c r="F56" i="2"/>
  <c r="E54" i="2"/>
  <c r="J20" i="2"/>
  <c r="E20" i="2"/>
  <c r="F86" i="2"/>
  <c r="J19" i="2"/>
  <c r="J14" i="2"/>
  <c r="J56" i="2"/>
  <c r="E7" i="2"/>
  <c r="E50" i="2"/>
  <c r="L50" i="1"/>
  <c r="AM50" i="1"/>
  <c r="AM49" i="1"/>
  <c r="L49" i="1"/>
  <c r="AM47" i="1"/>
  <c r="L47" i="1"/>
  <c r="L45" i="1"/>
  <c r="L44" i="1"/>
  <c r="J90" i="6"/>
  <c r="BK364" i="5"/>
  <c r="J335" i="5"/>
  <c r="J308" i="5"/>
  <c r="J265" i="5"/>
  <c r="BK389" i="5"/>
  <c r="BK339" i="5"/>
  <c r="J299" i="5"/>
  <c r="BK241" i="5"/>
  <c r="BK669" i="4"/>
  <c r="BK583" i="4"/>
  <c r="J468" i="4"/>
  <c r="J197" i="2"/>
  <c r="J354" i="5"/>
  <c r="BK255" i="5"/>
  <c r="BK179" i="5"/>
  <c r="J504" i="4"/>
  <c r="J131" i="3"/>
  <c r="BK393" i="5"/>
  <c r="J323" i="5"/>
  <c r="BK139" i="5"/>
  <c r="J647" i="4"/>
  <c r="J452" i="4"/>
  <c r="J224" i="5"/>
  <c r="J139" i="5"/>
  <c r="BK667" i="4"/>
  <c r="BK189" i="4"/>
  <c r="BK327" i="5"/>
  <c r="J217" i="5"/>
  <c r="BK100" i="5"/>
  <c r="J308" i="4"/>
  <c r="J264" i="5"/>
  <c r="J135" i="5"/>
  <c r="BK609" i="4"/>
  <c r="J417" i="4"/>
  <c r="BK228" i="5"/>
  <c r="BK607" i="4"/>
  <c r="BK124" i="2"/>
  <c r="J446" i="4"/>
  <c r="BK171" i="4"/>
  <c r="J117" i="2"/>
  <c r="J449" i="4"/>
  <c r="J96" i="5"/>
  <c r="BK308" i="4"/>
  <c r="BK138" i="2"/>
  <c r="J464" i="4"/>
  <c r="J292" i="4"/>
  <c r="BK107" i="3"/>
  <c r="J350" i="5"/>
  <c r="J159" i="5"/>
  <c r="BK648" i="4"/>
  <c r="BK612" i="4"/>
  <c r="BK312" i="5"/>
  <c r="BK220" i="5"/>
  <c r="BK147" i="5"/>
  <c r="J648" i="4"/>
  <c r="J608" i="4"/>
  <c r="J148" i="2"/>
  <c r="BK273" i="5"/>
  <c r="BK96" i="5"/>
  <c r="BK386" i="4"/>
  <c r="J267" i="5"/>
  <c r="J667" i="4"/>
  <c r="BK495" i="4"/>
  <c r="J300" i="4"/>
  <c r="J99" i="2"/>
  <c r="J482" i="4"/>
  <c r="BK92" i="2"/>
  <c r="J433" i="4"/>
  <c r="J167" i="3"/>
  <c r="BK292" i="5"/>
  <c r="J389" i="4"/>
  <c r="J586" i="4"/>
  <c r="BK287" i="4"/>
  <c r="J92" i="2"/>
  <c r="J514" i="4"/>
  <c r="J293" i="4"/>
  <c r="J619" i="4"/>
  <c r="BK417" i="4"/>
  <c r="BK90" i="6"/>
  <c r="J320" i="5"/>
  <c r="BK261" i="5"/>
  <c r="BK163" i="5"/>
  <c r="J607" i="4"/>
  <c r="BK293" i="4"/>
  <c r="BK95" i="3"/>
  <c r="J380" i="5"/>
  <c r="BK303" i="5"/>
  <c r="J557" i="4"/>
  <c r="J414" i="4"/>
  <c r="J104" i="4"/>
  <c r="BK113" i="5"/>
  <c r="J563" i="4"/>
  <c r="J415" i="4"/>
  <c r="BK148" i="2"/>
  <c r="BK203" i="5"/>
  <c r="BK131" i="3"/>
  <c r="J117" i="5"/>
  <c r="J158" i="3"/>
  <c r="J147" i="5"/>
  <c r="BK325" i="4"/>
  <c r="BK608" i="4"/>
  <c r="BK154" i="4"/>
  <c r="BK482" i="4"/>
  <c r="J107" i="3"/>
  <c r="J87" i="6"/>
  <c r="J360" i="5"/>
  <c r="J329" i="5"/>
  <c r="J273" i="5"/>
  <c r="J397" i="5"/>
  <c r="BK343" i="5"/>
  <c r="BK320" i="5"/>
  <c r="BK285" i="5"/>
  <c r="J109" i="5"/>
  <c r="BK409" i="4"/>
  <c r="BK110" i="2"/>
  <c r="J303" i="5"/>
  <c r="J249" i="5"/>
  <c r="J173" i="5"/>
  <c r="J575" i="4"/>
  <c r="J126" i="4"/>
  <c r="BK126" i="2"/>
  <c r="J389" i="5"/>
  <c r="J343" i="5"/>
  <c r="J285" i="5"/>
  <c r="J155" i="5"/>
  <c r="J100" i="5"/>
  <c r="J616" i="4"/>
  <c r="J98" i="3"/>
  <c r="BK350" i="5"/>
  <c r="BK209" i="5"/>
  <c r="BK155" i="5"/>
  <c r="J668" i="4"/>
  <c r="BK614" i="4"/>
  <c r="BK414" i="4"/>
  <c r="BK159" i="2"/>
  <c r="BK316" i="5"/>
  <c r="J209" i="5"/>
  <c r="J594" i="4"/>
  <c r="BK468" i="4"/>
  <c r="BK220" i="4"/>
  <c r="BK253" i="5"/>
  <c r="J151" i="5"/>
  <c r="BK605" i="4"/>
  <c r="BK464" i="4"/>
  <c r="J370" i="4"/>
  <c r="J213" i="5"/>
  <c r="BK606" i="4"/>
  <c r="J386" i="4"/>
  <c r="BK168" i="2"/>
  <c r="BK143" i="5"/>
  <c r="BK300" i="4"/>
  <c r="BK126" i="4"/>
  <c r="J143" i="5"/>
  <c r="J488" i="4"/>
  <c r="J95" i="3"/>
  <c r="BK569" i="4"/>
  <c r="J325" i="4"/>
  <c r="J568" i="4"/>
  <c r="J456" i="4"/>
  <c r="J182" i="3"/>
  <c r="J159" i="2"/>
  <c r="BK249" i="5"/>
  <c r="BK117" i="5"/>
  <c r="BK469" i="4"/>
  <c r="J154" i="4"/>
  <c r="BK87" i="6"/>
  <c r="BK326" i="5"/>
  <c r="BK265" i="5"/>
  <c r="BK190" i="5"/>
  <c r="BK141" i="5"/>
  <c r="BK285" i="4"/>
  <c r="J91" i="6"/>
  <c r="BK373" i="5"/>
  <c r="BK299" i="5"/>
  <c r="BK135" i="5"/>
  <c r="BK619" i="4"/>
  <c r="BK391" i="4"/>
  <c r="J295" i="5"/>
  <c r="BK138" i="5"/>
  <c r="BK578" i="4"/>
  <c r="J171" i="4"/>
  <c r="J339" i="5"/>
  <c r="J177" i="5"/>
  <c r="J492" i="4"/>
  <c r="BK98" i="3"/>
  <c r="BK173" i="5"/>
  <c r="BK542" i="4"/>
  <c r="BK433" i="4"/>
  <c r="BK117" i="2"/>
  <c r="J127" i="5"/>
  <c r="J377" i="4"/>
  <c r="J125" i="5"/>
  <c r="J285" i="4"/>
  <c r="BK144" i="3"/>
  <c r="BK446" i="4"/>
  <c r="J605" i="4"/>
  <c r="BK167" i="3"/>
  <c r="J521" i="4"/>
  <c r="J298" i="4"/>
  <c r="BK380" i="5"/>
  <c r="BK356" i="5"/>
  <c r="J316" i="5"/>
  <c r="J269" i="5"/>
  <c r="BK86" i="6"/>
  <c r="BK381" i="5"/>
  <c r="BK335" i="5"/>
  <c r="J255" i="5"/>
  <c r="BK159" i="5"/>
  <c r="J495" i="4"/>
  <c r="J289" i="4"/>
  <c r="BK204" i="2"/>
  <c r="J89" i="6"/>
  <c r="BK267" i="5"/>
  <c r="J182" i="5"/>
  <c r="J578" i="4"/>
  <c r="J209" i="3"/>
  <c r="BK385" i="5"/>
  <c r="BK329" i="5"/>
  <c r="J197" i="5"/>
  <c r="BK649" i="4"/>
  <c r="J569" i="4"/>
  <c r="BK289" i="5"/>
  <c r="J163" i="5"/>
  <c r="BK617" i="4"/>
  <c r="BK562" i="4"/>
  <c r="J149" i="2"/>
  <c r="J258" i="5"/>
  <c r="J141" i="5"/>
  <c r="BK521" i="4"/>
  <c r="BK404" i="4"/>
  <c r="J233" i="5"/>
  <c r="BK668" i="4"/>
  <c r="BK507" i="4"/>
  <c r="J304" i="4"/>
  <c r="BK224" i="5"/>
  <c r="BK121" i="5"/>
  <c r="J391" i="4"/>
  <c r="BK182" i="5"/>
  <c r="BK298" i="4"/>
  <c r="J138" i="2"/>
  <c r="BK105" i="5"/>
  <c r="BK94" i="2"/>
  <c r="BK488" i="4"/>
  <c r="BK100" i="4"/>
  <c r="BK557" i="4"/>
  <c r="J384" i="4"/>
  <c r="J168" i="2"/>
  <c r="J383" i="5"/>
  <c r="BK374" i="5"/>
  <c r="J327" i="5"/>
  <c r="BK281" i="5"/>
  <c r="J261" i="5"/>
  <c r="J393" i="5"/>
  <c r="J346" i="5"/>
  <c r="J312" i="5"/>
  <c r="BK197" i="5"/>
  <c r="BK615" i="4"/>
  <c r="J549" i="4"/>
  <c r="J97" i="2"/>
  <c r="J86" i="6"/>
  <c r="J289" i="5"/>
  <c r="J203" i="5"/>
  <c r="J609" i="4"/>
  <c r="J476" i="4"/>
  <c r="BK135" i="3"/>
  <c r="J368" i="5"/>
  <c r="J245" i="5"/>
  <c r="J131" i="5"/>
  <c r="J618" i="4"/>
  <c r="J208" i="3"/>
  <c r="J277" i="5"/>
  <c r="BK177" i="5"/>
  <c r="BK132" i="5"/>
  <c r="BK647" i="4"/>
  <c r="BK476" i="4"/>
  <c r="BK109" i="4"/>
  <c r="BK295" i="5"/>
  <c r="J113" i="5"/>
  <c r="BK473" i="4"/>
  <c r="BK264" i="4"/>
  <c r="BK205" i="5"/>
  <c r="J612" i="4"/>
  <c r="BK449" i="4"/>
  <c r="BK289" i="4"/>
  <c r="J372" i="5"/>
  <c r="J166" i="5"/>
  <c r="J395" i="4"/>
  <c r="BK99" i="2"/>
  <c r="BK166" i="5"/>
  <c r="BK292" i="4"/>
  <c r="BK100" i="3"/>
  <c r="J121" i="5"/>
  <c r="J105" i="5"/>
  <c r="BK353" i="4"/>
  <c r="J126" i="2"/>
  <c r="J458" i="4"/>
  <c r="J207" i="4"/>
  <c r="J353" i="4"/>
  <c r="BK91" i="6"/>
  <c r="BK368" i="5"/>
  <c r="BK233" i="5"/>
  <c r="J130" i="5"/>
  <c r="BK492" i="4"/>
  <c r="BK94" i="6"/>
  <c r="BK331" i="5"/>
  <c r="J230" i="5"/>
  <c r="BK125" i="5"/>
  <c r="BK137" i="2"/>
  <c r="BK305" i="5"/>
  <c r="J186" i="5"/>
  <c r="J669" i="4"/>
  <c r="BK563" i="4"/>
  <c r="AS55" i="1"/>
  <c r="BK395" i="4"/>
  <c r="BK197" i="2"/>
  <c r="J228" i="5"/>
  <c r="BK616" i="4"/>
  <c r="J473" i="4"/>
  <c r="BK171" i="2"/>
  <c r="BK535" i="4"/>
  <c r="J220" i="4"/>
  <c r="BK201" i="5"/>
  <c r="BK379" i="4"/>
  <c r="J189" i="4"/>
  <c r="BK130" i="5"/>
  <c r="J109" i="4"/>
  <c r="J92" i="5"/>
  <c r="J379" i="4"/>
  <c r="J144" i="3"/>
  <c r="J535" i="4"/>
  <c r="BK208" i="3"/>
  <c r="J94" i="2"/>
  <c r="J381" i="5"/>
  <c r="J373" i="5"/>
  <c r="BK346" i="5"/>
  <c r="J305" i="5"/>
  <c r="BK383" i="5"/>
  <c r="J331" i="5"/>
  <c r="BK186" i="5"/>
  <c r="J92" i="6"/>
  <c r="J374" i="5"/>
  <c r="J326" i="5"/>
  <c r="J132" i="5"/>
  <c r="J646" i="4"/>
  <c r="BK575" i="4"/>
  <c r="BK372" i="5"/>
  <c r="BK245" i="5"/>
  <c r="BK109" i="5"/>
  <c r="BK646" i="4"/>
  <c r="J409" i="4"/>
  <c r="BK308" i="5"/>
  <c r="BK131" i="5"/>
  <c r="J469" i="4"/>
  <c r="J100" i="4"/>
  <c r="BK217" i="5"/>
  <c r="BK514" i="4"/>
  <c r="BK389" i="4"/>
  <c r="J253" i="5"/>
  <c r="BK549" i="4"/>
  <c r="BK149" i="2"/>
  <c r="J169" i="5"/>
  <c r="J287" i="4"/>
  <c r="J93" i="3"/>
  <c r="J606" i="4"/>
  <c r="J102" i="5"/>
  <c r="BK304" i="4"/>
  <c r="J528" i="4"/>
  <c r="BK158" i="3"/>
  <c r="BK89" i="6"/>
  <c r="BK354" i="5"/>
  <c r="BK277" i="5"/>
  <c r="J237" i="5"/>
  <c r="J364" i="5"/>
  <c r="BK323" i="5"/>
  <c r="J292" i="5"/>
  <c r="J190" i="5"/>
  <c r="BK586" i="4"/>
  <c r="J507" i="4"/>
  <c r="J264" i="4"/>
  <c r="J94" i="6"/>
  <c r="J385" i="5"/>
  <c r="J281" i="5"/>
  <c r="J241" i="5"/>
  <c r="BK151" i="5"/>
  <c r="BK528" i="4"/>
  <c r="BK207" i="4"/>
  <c r="J124" i="2"/>
  <c r="J377" i="5"/>
  <c r="BK264" i="5"/>
  <c r="J138" i="5"/>
  <c r="J617" i="4"/>
  <c r="BK93" i="3"/>
  <c r="BK237" i="5"/>
  <c r="BK169" i="5"/>
  <c r="J649" i="4"/>
  <c r="BK594" i="4"/>
  <c r="BK377" i="4"/>
  <c r="BK230" i="5"/>
  <c r="BK92" i="5"/>
  <c r="BK384" i="4"/>
  <c r="BK258" i="5"/>
  <c r="J614" i="4"/>
  <c r="BK458" i="4"/>
  <c r="J204" i="2"/>
  <c r="J220" i="5"/>
  <c r="BK568" i="4"/>
  <c r="J135" i="3"/>
  <c r="J179" i="5"/>
  <c r="BK415" i="4"/>
  <c r="BK282" i="4"/>
  <c r="BK97" i="2"/>
  <c r="J404" i="4"/>
  <c r="J597" i="4"/>
  <c r="J137" i="2"/>
  <c r="J381" i="4"/>
  <c r="J191" i="2"/>
  <c r="BK194" i="5"/>
  <c r="BK597" i="4"/>
  <c r="J542" i="4"/>
  <c r="BK209" i="3"/>
  <c r="BK92" i="6"/>
  <c r="BK377" i="5"/>
  <c r="BK269" i="5"/>
  <c r="J205" i="5"/>
  <c r="J583" i="4"/>
  <c r="BK381" i="4"/>
  <c r="BK182" i="3"/>
  <c r="BK397" i="5"/>
  <c r="J356" i="5"/>
  <c r="J200" i="5"/>
  <c r="BK127" i="5"/>
  <c r="J562" i="4"/>
  <c r="BK360" i="5"/>
  <c r="J194" i="5"/>
  <c r="BK102" i="5"/>
  <c r="J615" i="4"/>
  <c r="BK452" i="4"/>
  <c r="J100" i="3"/>
  <c r="BK200" i="5"/>
  <c r="BK504" i="4"/>
  <c r="J282" i="4"/>
  <c r="J110" i="2"/>
  <c r="BK213" i="5"/>
  <c r="BK618" i="4"/>
  <c r="BK191" i="2"/>
  <c r="BK456" i="4"/>
  <c r="BK104" i="4"/>
  <c r="J201" i="5"/>
  <c r="BK370" i="4"/>
  <c r="J171" i="2"/>
  <c r="F59" i="5" l="1"/>
  <c r="BK91" i="2"/>
  <c r="BK90" i="2" s="1"/>
  <c r="BK92" i="3"/>
  <c r="J92" i="3" s="1"/>
  <c r="J65" i="3" s="1"/>
  <c r="P181" i="3"/>
  <c r="BK99" i="4"/>
  <c r="J99" i="4"/>
  <c r="J65" i="4"/>
  <c r="T99" i="4"/>
  <c r="P394" i="4"/>
  <c r="T556" i="4"/>
  <c r="BK134" i="3"/>
  <c r="J134" i="3" s="1"/>
  <c r="J67" i="3" s="1"/>
  <c r="R263" i="4"/>
  <c r="T596" i="4"/>
  <c r="T134" i="3"/>
  <c r="P99" i="4"/>
  <c r="BK394" i="4"/>
  <c r="P596" i="4"/>
  <c r="R91" i="2"/>
  <c r="R90" i="2"/>
  <c r="R99" i="4"/>
  <c r="R394" i="4"/>
  <c r="BK556" i="4"/>
  <c r="J556" i="4"/>
  <c r="J73" i="4"/>
  <c r="BK577" i="4"/>
  <c r="J577" i="4"/>
  <c r="J74" i="4" s="1"/>
  <c r="T181" i="3"/>
  <c r="T263" i="4"/>
  <c r="P506" i="4"/>
  <c r="P116" i="2"/>
  <c r="P115" i="2" s="1"/>
  <c r="P89" i="2" s="1"/>
  <c r="AU56" i="1" s="1"/>
  <c r="R134" i="3"/>
  <c r="BK108" i="4"/>
  <c r="J108" i="4" s="1"/>
  <c r="J66" i="4" s="1"/>
  <c r="T394" i="4"/>
  <c r="T393" i="4"/>
  <c r="P556" i="4"/>
  <c r="P577" i="4"/>
  <c r="T116" i="2"/>
  <c r="T115" i="2"/>
  <c r="R92" i="3"/>
  <c r="R91" i="3" s="1"/>
  <c r="P263" i="4"/>
  <c r="T506" i="4"/>
  <c r="T577" i="4"/>
  <c r="P91" i="2"/>
  <c r="P90" i="2"/>
  <c r="R181" i="3"/>
  <c r="R108" i="4"/>
  <c r="R376" i="4"/>
  <c r="BK506" i="4"/>
  <c r="J506" i="4" s="1"/>
  <c r="J72" i="4" s="1"/>
  <c r="R556" i="4"/>
  <c r="R577" i="4"/>
  <c r="BK91" i="5"/>
  <c r="R116" i="2"/>
  <c r="R115" i="2"/>
  <c r="T92" i="3"/>
  <c r="T91" i="3"/>
  <c r="P108" i="4"/>
  <c r="BK376" i="4"/>
  <c r="J376" i="4"/>
  <c r="J68" i="4" s="1"/>
  <c r="R596" i="4"/>
  <c r="T91" i="5"/>
  <c r="BK219" i="5"/>
  <c r="J219" i="5"/>
  <c r="J66" i="5"/>
  <c r="BK294" i="5"/>
  <c r="J294" i="5" s="1"/>
  <c r="J67" i="5" s="1"/>
  <c r="T345" i="5"/>
  <c r="T85" i="6"/>
  <c r="T91" i="2"/>
  <c r="T90" i="2" s="1"/>
  <c r="T89" i="2" s="1"/>
  <c r="P92" i="3"/>
  <c r="P91" i="3" s="1"/>
  <c r="BK181" i="3"/>
  <c r="J181" i="3"/>
  <c r="J68" i="3"/>
  <c r="BK263" i="4"/>
  <c r="J263" i="4"/>
  <c r="J67" i="4"/>
  <c r="T376" i="4"/>
  <c r="R506" i="4"/>
  <c r="P91" i="5"/>
  <c r="P168" i="5"/>
  <c r="R219" i="5"/>
  <c r="T294" i="5"/>
  <c r="R345" i="5"/>
  <c r="BK85" i="6"/>
  <c r="J85" i="6"/>
  <c r="J61" i="6" s="1"/>
  <c r="P85" i="6"/>
  <c r="R85" i="6"/>
  <c r="BK88" i="6"/>
  <c r="J88" i="6"/>
  <c r="J62" i="6" s="1"/>
  <c r="P88" i="6"/>
  <c r="BK116" i="2"/>
  <c r="J116" i="2" s="1"/>
  <c r="J67" i="2" s="1"/>
  <c r="P134" i="3"/>
  <c r="P133" i="3"/>
  <c r="T108" i="4"/>
  <c r="P376" i="4"/>
  <c r="BK596" i="4"/>
  <c r="J596" i="4"/>
  <c r="J75" i="4"/>
  <c r="R91" i="5"/>
  <c r="R90" i="5"/>
  <c r="R168" i="5"/>
  <c r="T219" i="5"/>
  <c r="R294" i="5"/>
  <c r="P345" i="5"/>
  <c r="R88" i="6"/>
  <c r="BK168" i="5"/>
  <c r="J168" i="5" s="1"/>
  <c r="J65" i="5" s="1"/>
  <c r="T168" i="5"/>
  <c r="P219" i="5"/>
  <c r="P294" i="5"/>
  <c r="BK345" i="5"/>
  <c r="J345" i="5" s="1"/>
  <c r="J68" i="5" s="1"/>
  <c r="T88" i="6"/>
  <c r="J83" i="2"/>
  <c r="E78" i="3"/>
  <c r="BE167" i="3"/>
  <c r="E85" i="4"/>
  <c r="BE300" i="4"/>
  <c r="BE391" i="4"/>
  <c r="BE488" i="4"/>
  <c r="BE495" i="4"/>
  <c r="BE542" i="4"/>
  <c r="BE583" i="4"/>
  <c r="BE97" i="2"/>
  <c r="BE117" i="2"/>
  <c r="BE93" i="3"/>
  <c r="BE107" i="3"/>
  <c r="BE189" i="4"/>
  <c r="BE289" i="4"/>
  <c r="BE404" i="4"/>
  <c r="BE433" i="4"/>
  <c r="BE458" i="4"/>
  <c r="BE473" i="4"/>
  <c r="BE514" i="4"/>
  <c r="BE562" i="4"/>
  <c r="BE594" i="4"/>
  <c r="BE606" i="4"/>
  <c r="BK390" i="4"/>
  <c r="J390" i="4"/>
  <c r="J69" i="4" s="1"/>
  <c r="BE110" i="2"/>
  <c r="J91" i="4"/>
  <c r="BE154" i="4"/>
  <c r="BE293" i="4"/>
  <c r="BE298" i="4"/>
  <c r="BE353" i="4"/>
  <c r="BE414" i="4"/>
  <c r="BE464" i="4"/>
  <c r="BE521" i="4"/>
  <c r="BE535" i="4"/>
  <c r="E50" i="5"/>
  <c r="J56" i="5"/>
  <c r="BE92" i="5"/>
  <c r="BE96" i="5"/>
  <c r="BE125" i="5"/>
  <c r="BE131" i="5"/>
  <c r="BE285" i="5"/>
  <c r="F59" i="2"/>
  <c r="BE92" i="2"/>
  <c r="BE149" i="2"/>
  <c r="BE95" i="3"/>
  <c r="BE308" i="4"/>
  <c r="BE325" i="4"/>
  <c r="BE504" i="4"/>
  <c r="BE507" i="4"/>
  <c r="BE528" i="4"/>
  <c r="BE568" i="4"/>
  <c r="BE597" i="4"/>
  <c r="BE609" i="4"/>
  <c r="BE151" i="5"/>
  <c r="BE159" i="5"/>
  <c r="BE194" i="5"/>
  <c r="BE126" i="2"/>
  <c r="BE191" i="2"/>
  <c r="BE287" i="4"/>
  <c r="BE409" i="4"/>
  <c r="BE417" i="4"/>
  <c r="BE492" i="4"/>
  <c r="BE569" i="4"/>
  <c r="BE608" i="4"/>
  <c r="BE100" i="5"/>
  <c r="BE138" i="5"/>
  <c r="BE190" i="5"/>
  <c r="BE209" i="5"/>
  <c r="BE204" i="2"/>
  <c r="F59" i="3"/>
  <c r="J84" i="3"/>
  <c r="BE98" i="3"/>
  <c r="BE100" i="4"/>
  <c r="BE220" i="4"/>
  <c r="BE264" i="4"/>
  <c r="BE292" i="4"/>
  <c r="BE379" i="4"/>
  <c r="BE452" i="4"/>
  <c r="BE607" i="4"/>
  <c r="BE614" i="4"/>
  <c r="BE619" i="4"/>
  <c r="BE647" i="4"/>
  <c r="BE649" i="4"/>
  <c r="BE139" i="5"/>
  <c r="BE166" i="5"/>
  <c r="BE186" i="5"/>
  <c r="BE200" i="5"/>
  <c r="BE245" i="5"/>
  <c r="BE255" i="5"/>
  <c r="E77" i="2"/>
  <c r="BE100" i="3"/>
  <c r="BE158" i="3"/>
  <c r="F59" i="4"/>
  <c r="BE304" i="4"/>
  <c r="BE377" i="4"/>
  <c r="BE389" i="4"/>
  <c r="BE476" i="4"/>
  <c r="BE482" i="4"/>
  <c r="BE575" i="4"/>
  <c r="BE105" i="5"/>
  <c r="BE117" i="5"/>
  <c r="BE127" i="5"/>
  <c r="BE132" i="5"/>
  <c r="BE143" i="5"/>
  <c r="BE147" i="5"/>
  <c r="BE155" i="5"/>
  <c r="BE169" i="5"/>
  <c r="BE203" i="5"/>
  <c r="BE253" i="5"/>
  <c r="BE269" i="5"/>
  <c r="BE289" i="5"/>
  <c r="BE292" i="5"/>
  <c r="BE320" i="5"/>
  <c r="BE331" i="5"/>
  <c r="BE343" i="5"/>
  <c r="BE124" i="2"/>
  <c r="BE131" i="3"/>
  <c r="BE126" i="4"/>
  <c r="BE207" i="4"/>
  <c r="BE285" i="4"/>
  <c r="BE395" i="4"/>
  <c r="BE456" i="4"/>
  <c r="BE468" i="4"/>
  <c r="BE615" i="4"/>
  <c r="BE618" i="4"/>
  <c r="BE667" i="4"/>
  <c r="BE669" i="4"/>
  <c r="BE141" i="5"/>
  <c r="BE217" i="5"/>
  <c r="BE241" i="5"/>
  <c r="BE265" i="5"/>
  <c r="BE267" i="5"/>
  <c r="BE303" i="5"/>
  <c r="BE308" i="5"/>
  <c r="BE327" i="5"/>
  <c r="BE346" i="5"/>
  <c r="BE94" i="2"/>
  <c r="BE197" i="2"/>
  <c r="BE135" i="3"/>
  <c r="BE209" i="3"/>
  <c r="BE104" i="4"/>
  <c r="BE171" i="4"/>
  <c r="BE381" i="4"/>
  <c r="BE446" i="4"/>
  <c r="BE549" i="4"/>
  <c r="BE578" i="4"/>
  <c r="BE646" i="4"/>
  <c r="BE668" i="4"/>
  <c r="BE109" i="5"/>
  <c r="BE113" i="5"/>
  <c r="BE121" i="5"/>
  <c r="BE173" i="5"/>
  <c r="BE177" i="5"/>
  <c r="BE182" i="5"/>
  <c r="BE205" i="5"/>
  <c r="BE213" i="5"/>
  <c r="BE224" i="5"/>
  <c r="BE233" i="5"/>
  <c r="BE237" i="5"/>
  <c r="BE277" i="5"/>
  <c r="BE281" i="5"/>
  <c r="BE295" i="5"/>
  <c r="BE339" i="5"/>
  <c r="BE354" i="5"/>
  <c r="BE364" i="5"/>
  <c r="BE372" i="5"/>
  <c r="J52" i="6"/>
  <c r="BE92" i="6"/>
  <c r="BE99" i="2"/>
  <c r="BE137" i="2"/>
  <c r="BE148" i="2"/>
  <c r="BE168" i="2"/>
  <c r="BE384" i="4"/>
  <c r="BE386" i="4"/>
  <c r="BE415" i="4"/>
  <c r="BE449" i="4"/>
  <c r="BE469" i="4"/>
  <c r="BE586" i="4"/>
  <c r="BE197" i="5"/>
  <c r="BE201" i="5"/>
  <c r="BE228" i="5"/>
  <c r="BE258" i="5"/>
  <c r="BE273" i="5"/>
  <c r="BE299" i="5"/>
  <c r="BE316" i="5"/>
  <c r="BE335" i="5"/>
  <c r="BE380" i="5"/>
  <c r="BE389" i="5"/>
  <c r="E73" i="6"/>
  <c r="F80" i="6"/>
  <c r="BE86" i="6"/>
  <c r="BE91" i="6"/>
  <c r="BE138" i="2"/>
  <c r="BE159" i="2"/>
  <c r="BE171" i="2"/>
  <c r="BE144" i="3"/>
  <c r="BE182" i="3"/>
  <c r="BE208" i="3"/>
  <c r="BE109" i="4"/>
  <c r="BE282" i="4"/>
  <c r="BE370" i="4"/>
  <c r="BE557" i="4"/>
  <c r="BE563" i="4"/>
  <c r="BE605" i="4"/>
  <c r="BE612" i="4"/>
  <c r="BE616" i="4"/>
  <c r="BE617" i="4"/>
  <c r="BE648" i="4"/>
  <c r="BE102" i="5"/>
  <c r="BE130" i="5"/>
  <c r="BE135" i="5"/>
  <c r="BE163" i="5"/>
  <c r="BE179" i="5"/>
  <c r="BE261" i="5"/>
  <c r="BE264" i="5"/>
  <c r="BE305" i="5"/>
  <c r="BE329" i="5"/>
  <c r="BE356" i="5"/>
  <c r="BE360" i="5"/>
  <c r="BE374" i="5"/>
  <c r="BE385" i="5"/>
  <c r="BE393" i="5"/>
  <c r="BE397" i="5"/>
  <c r="BE87" i="6"/>
  <c r="BE89" i="6"/>
  <c r="BE90" i="6"/>
  <c r="BE220" i="5"/>
  <c r="BE230" i="5"/>
  <c r="BE249" i="5"/>
  <c r="BE312" i="5"/>
  <c r="BE323" i="5"/>
  <c r="BE326" i="5"/>
  <c r="BE350" i="5"/>
  <c r="BE368" i="5"/>
  <c r="BE373" i="5"/>
  <c r="BE377" i="5"/>
  <c r="BE381" i="5"/>
  <c r="BE383" i="5"/>
  <c r="BE94" i="6"/>
  <c r="BK93" i="6"/>
  <c r="J93" i="6"/>
  <c r="J63" i="6"/>
  <c r="F38" i="5"/>
  <c r="BC59" i="1"/>
  <c r="F37" i="6"/>
  <c r="BD60" i="1" s="1"/>
  <c r="F39" i="2"/>
  <c r="BD56" i="1"/>
  <c r="F38" i="3"/>
  <c r="BC57" i="1" s="1"/>
  <c r="F36" i="3"/>
  <c r="BA57" i="1" s="1"/>
  <c r="F37" i="5"/>
  <c r="BB59" i="1"/>
  <c r="F36" i="4"/>
  <c r="BA58" i="1"/>
  <c r="J36" i="5"/>
  <c r="AW59" i="1" s="1"/>
  <c r="F39" i="5"/>
  <c r="BD59" i="1"/>
  <c r="J36" i="2"/>
  <c r="AW56" i="1" s="1"/>
  <c r="J36" i="4"/>
  <c r="AW58" i="1" s="1"/>
  <c r="F37" i="4"/>
  <c r="BB58" i="1"/>
  <c r="J34" i="6"/>
  <c r="AW60" i="1"/>
  <c r="F37" i="2"/>
  <c r="BB56" i="1" s="1"/>
  <c r="F38" i="2"/>
  <c r="BC56" i="1"/>
  <c r="F39" i="3"/>
  <c r="BD57" i="1" s="1"/>
  <c r="J36" i="3"/>
  <c r="AW57" i="1" s="1"/>
  <c r="F36" i="6"/>
  <c r="BC60" i="1"/>
  <c r="F36" i="5"/>
  <c r="BA59" i="1"/>
  <c r="F34" i="6"/>
  <c r="BA60" i="1" s="1"/>
  <c r="F35" i="6"/>
  <c r="BB60" i="1"/>
  <c r="AS54" i="1"/>
  <c r="F36" i="2"/>
  <c r="BA56" i="1"/>
  <c r="F38" i="4"/>
  <c r="BC58" i="1"/>
  <c r="F37" i="3"/>
  <c r="BB57" i="1"/>
  <c r="F39" i="4"/>
  <c r="BD58" i="1"/>
  <c r="R89" i="2" l="1"/>
  <c r="BK90" i="5"/>
  <c r="J90" i="5" s="1"/>
  <c r="J63" i="5" s="1"/>
  <c r="P98" i="4"/>
  <c r="R98" i="4"/>
  <c r="T133" i="3"/>
  <c r="P90" i="5"/>
  <c r="AU59" i="1" s="1"/>
  <c r="P393" i="4"/>
  <c r="T90" i="5"/>
  <c r="T98" i="4"/>
  <c r="T97" i="4" s="1"/>
  <c r="P90" i="3"/>
  <c r="AU57" i="1" s="1"/>
  <c r="R393" i="4"/>
  <c r="T84" i="6"/>
  <c r="T83" i="6" s="1"/>
  <c r="P84" i="6"/>
  <c r="P83" i="6" s="1"/>
  <c r="AU60" i="1" s="1"/>
  <c r="T90" i="3"/>
  <c r="R84" i="6"/>
  <c r="R83" i="6"/>
  <c r="R133" i="3"/>
  <c r="R90" i="3" s="1"/>
  <c r="BK393" i="4"/>
  <c r="J393" i="4"/>
  <c r="J70" i="4"/>
  <c r="BK115" i="2"/>
  <c r="J115" i="2"/>
  <c r="J66" i="2" s="1"/>
  <c r="J90" i="2"/>
  <c r="J64" i="2"/>
  <c r="J91" i="2"/>
  <c r="J65" i="2"/>
  <c r="BK91" i="3"/>
  <c r="BK98" i="4"/>
  <c r="J98" i="4" s="1"/>
  <c r="J64" i="4" s="1"/>
  <c r="BK133" i="3"/>
  <c r="J133" i="3" s="1"/>
  <c r="J66" i="3" s="1"/>
  <c r="J394" i="4"/>
  <c r="J71" i="4" s="1"/>
  <c r="J91" i="5"/>
  <c r="J64" i="5"/>
  <c r="BK84" i="6"/>
  <c r="J84" i="6" s="1"/>
  <c r="J60" i="6" s="1"/>
  <c r="J35" i="3"/>
  <c r="AV57" i="1"/>
  <c r="AT57" i="1"/>
  <c r="BA55" i="1"/>
  <c r="AW55" i="1"/>
  <c r="F35" i="2"/>
  <c r="AZ56" i="1" s="1"/>
  <c r="J33" i="6"/>
  <c r="AV60" i="1" s="1"/>
  <c r="AT60" i="1" s="1"/>
  <c r="F35" i="5"/>
  <c r="AZ59" i="1" s="1"/>
  <c r="F35" i="3"/>
  <c r="AZ57" i="1" s="1"/>
  <c r="BC55" i="1"/>
  <c r="AY55" i="1" s="1"/>
  <c r="J35" i="4"/>
  <c r="AV58" i="1" s="1"/>
  <c r="AT58" i="1" s="1"/>
  <c r="F35" i="4"/>
  <c r="AZ58" i="1" s="1"/>
  <c r="J35" i="2"/>
  <c r="AV56" i="1" s="1"/>
  <c r="AT56" i="1" s="1"/>
  <c r="J35" i="5"/>
  <c r="AV59" i="1" s="1"/>
  <c r="AT59" i="1" s="1"/>
  <c r="BB55" i="1"/>
  <c r="AX55" i="1"/>
  <c r="F33" i="6"/>
  <c r="AZ60" i="1"/>
  <c r="BD55" i="1"/>
  <c r="BD54" i="1"/>
  <c r="W33" i="1"/>
  <c r="BK90" i="3" l="1"/>
  <c r="J90" i="3"/>
  <c r="J63" i="3"/>
  <c r="R97" i="4"/>
  <c r="P97" i="4"/>
  <c r="AU58" i="1"/>
  <c r="AU55" i="1" s="1"/>
  <c r="AU54" i="1" s="1"/>
  <c r="BK89" i="2"/>
  <c r="J89" i="2"/>
  <c r="J63" i="2"/>
  <c r="BK97" i="4"/>
  <c r="J97" i="4"/>
  <c r="J32" i="4" s="1"/>
  <c r="AG58" i="1" s="1"/>
  <c r="AN58" i="1" s="1"/>
  <c r="J91" i="3"/>
  <c r="J64" i="3" s="1"/>
  <c r="BK83" i="6"/>
  <c r="J83" i="6"/>
  <c r="J59" i="6" s="1"/>
  <c r="AZ55" i="1"/>
  <c r="AZ54" i="1"/>
  <c r="AV54" i="1"/>
  <c r="AK29" i="1"/>
  <c r="J32" i="5"/>
  <c r="AG59" i="1"/>
  <c r="AN59" i="1" s="1"/>
  <c r="BB54" i="1"/>
  <c r="AX54" i="1"/>
  <c r="BA54" i="1"/>
  <c r="W30" i="1"/>
  <c r="BC54" i="1"/>
  <c r="AY54" i="1"/>
  <c r="J41" i="4" l="1"/>
  <c r="J63" i="4"/>
  <c r="J41" i="5"/>
  <c r="J32" i="3"/>
  <c r="AG57" i="1"/>
  <c r="AN57" i="1"/>
  <c r="J32" i="2"/>
  <c r="AG56" i="1" s="1"/>
  <c r="AN56" i="1" s="1"/>
  <c r="AV55" i="1"/>
  <c r="AT55" i="1" s="1"/>
  <c r="W29" i="1"/>
  <c r="W31" i="1"/>
  <c r="J30" i="6"/>
  <c r="AG60" i="1"/>
  <c r="AN60" i="1"/>
  <c r="AW54" i="1"/>
  <c r="AK30" i="1" s="1"/>
  <c r="W32" i="1"/>
  <c r="J41" i="3" l="1"/>
  <c r="J41" i="2"/>
  <c r="J39" i="6"/>
  <c r="AT54" i="1"/>
  <c r="AG55" i="1"/>
  <c r="AG54" i="1" s="1"/>
  <c r="AN55" i="1" l="1"/>
  <c r="AN54" i="1"/>
  <c r="AK26" i="1"/>
  <c r="AK35" i="1" s="1"/>
</calcChain>
</file>

<file path=xl/sharedStrings.xml><?xml version="1.0" encoding="utf-8"?>
<sst xmlns="http://schemas.openxmlformats.org/spreadsheetml/2006/main" count="12177" uniqueCount="1328">
  <si>
    <t>Export Komplet</t>
  </si>
  <si>
    <t>VZ</t>
  </si>
  <si>
    <t>2.0</t>
  </si>
  <si>
    <t>ZAMOK</t>
  </si>
  <si>
    <t>False</t>
  </si>
  <si>
    <t>{d9cbc701-c3fe-4ce0-9a70-2d498c446dd0}</t>
  </si>
  <si>
    <t>0,01</t>
  </si>
  <si>
    <t>21</t>
  </si>
  <si>
    <t>15</t>
  </si>
  <si>
    <t>REKAPITULACE STAVBY</t>
  </si>
  <si>
    <t>v ---  níže se nacházejí doplnkové a pomocné údaje k sestavám  --- v</t>
  </si>
  <si>
    <t>Návod na vyplnění</t>
  </si>
  <si>
    <t>0,001</t>
  </si>
  <si>
    <t>Kód:</t>
  </si>
  <si>
    <t>R20-051</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</si>
  <si>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</si>
  <si>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</si>
  <si>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Udržovací práce na objektu stodoly v obci Malšovice</t>
  </si>
  <si>
    <t>KSO:</t>
  </si>
  <si>
    <t>812 89</t>
  </si>
  <si>
    <t>CC-CZ:</t>
  </si>
  <si>
    <t>12741</t>
  </si>
  <si>
    <t>Místo:</t>
  </si>
  <si>
    <t>Malšovice, okr. Děčín</t>
  </si>
  <si>
    <t>Datum:</t>
  </si>
  <si>
    <t>20. 7. 2020</t>
  </si>
  <si>
    <t>CZ-CPV:</t>
  </si>
  <si>
    <t>45000000-7</t>
  </si>
  <si>
    <t>CZ-CPA:</t>
  </si>
  <si>
    <t>41.00.29</t>
  </si>
  <si>
    <t>Zadavatel:</t>
  </si>
  <si>
    <t>IČ:</t>
  </si>
  <si>
    <t/>
  </si>
  <si>
    <t>Obec Malšovice</t>
  </si>
  <si>
    <t>DIČ:</t>
  </si>
  <si>
    <t>Uchazeč:</t>
  </si>
  <si>
    <t>Vyplň údaj</t>
  </si>
  <si>
    <t>Projektant:</t>
  </si>
  <si>
    <t>Ing. arch. Zdeněk Havlík</t>
  </si>
  <si>
    <t>True</t>
  </si>
  <si>
    <t>Zpracovatel:</t>
  </si>
  <si>
    <t>L. Štuller</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</si>
  <si>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</si>
  <si>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</si>
  <si>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</si>
  <si>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</si>
  <si>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</si>
  <si>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</si>
  <si>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</si>
  <si>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</si>
  <si>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</si>
  <si>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</si>
  <si>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</si>
  <si>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</si>
  <si>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</si>
  <si>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</si>
  <si>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</si>
  <si>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</si>
  <si>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</si>
  <si>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</si>
  <si>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</si>
  <si>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</si>
  <si>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</si>
  <si>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</si>
  <si>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</si>
  <si>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</si>
  <si>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</si>
  <si>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</si>
  <si>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</si>
  <si>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</si>
  <si>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</si>
  <si>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</si>
  <si>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</si>
  <si>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</si>
  <si>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</si>
  <si>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</si>
  <si>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</si>
  <si>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</si>
  <si>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</si>
  <si>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</si>
  <si>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</si>
  <si>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</si>
  <si>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SO 01</t>
  </si>
  <si>
    <t>Stodola</t>
  </si>
  <si>
    <t>STA</t>
  </si>
  <si>
    <t>1</t>
  </si>
  <si>
    <t>{792ee43f-c620-42f2-b84f-203d3a79626c}</t>
  </si>
  <si>
    <t>2</t>
  </si>
  <si>
    <t>/</t>
  </si>
  <si>
    <t>SO 01.1</t>
  </si>
  <si>
    <t>Doplnění tesařské podpěrné konstrukce</t>
  </si>
  <si>
    <t>Soupis</t>
  </si>
  <si>
    <t>{8a1901d7-24f3-43b9-a49d-0761a4d4c0f8}</t>
  </si>
  <si>
    <t>SO 01.2</t>
  </si>
  <si>
    <t>Sanace stávajícího krovu a tesařské konstrukce</t>
  </si>
  <si>
    <t>{a8ac4706-3d0b-4c9b-9a72-b433e2138780}</t>
  </si>
  <si>
    <t>SO 01.3</t>
  </si>
  <si>
    <t>Oprava vněj. omítek, dřevěné opláštění a výplně otvorů</t>
  </si>
  <si>
    <t>{1f1fa1e9-fe33-4f0a-8270-04129b860959}</t>
  </si>
  <si>
    <t>SO 01.4</t>
  </si>
  <si>
    <t>Úprava podezdívek (soklů)</t>
  </si>
  <si>
    <t>{3fa4c308-d623-4e32-8e37-8809204c984c}</t>
  </si>
  <si>
    <t>VON</t>
  </si>
  <si>
    <t>Vedlejší a ostatní náklady</t>
  </si>
  <si>
    <t>{e65a4890-b724-4918-ba86-520c3fcf5989}</t>
  </si>
  <si>
    <t>KRYCÍ LIST SOUPISU PRACÍ</t>
  </si>
  <si>
    <t>Objekt:</t>
  </si>
  <si>
    <t>SO 01 - Stodola</t>
  </si>
  <si>
    <t>Soupis:</t>
  </si>
  <si>
    <t>SO 01.1 - Doplnění tesařské podpěrné konstrukce</t>
  </si>
  <si>
    <t>REKAPITULACE ČLENĚNÍ SOUPISU PRACÍ</t>
  </si>
  <si>
    <t>Kód dílu - Popis</t>
  </si>
  <si>
    <t>Cena celkem [CZK]</t>
  </si>
  <si>
    <t>-1</t>
  </si>
  <si>
    <t>HSV - Práce a dodávky HSV</t>
  </si>
  <si>
    <t xml:space="preserve">    9 - Ostatní konstrukce a práce, bourání</t>
  </si>
  <si>
    <t>PSV - Práce a dodávky PSV</t>
  </si>
  <si>
    <t xml:space="preserve">    762 - Konstrukce tesařské</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</si>
  <si>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</si>
  <si>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</si>
  <si>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</si>
  <si>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</si>
  <si>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</si>
  <si>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</si>
  <si>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</si>
  <si>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</si>
  <si>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</si>
  <si>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</si>
  <si>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</si>
  <si>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</si>
  <si>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</si>
  <si>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</si>
  <si>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</si>
  <si>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</si>
  <si>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</si>
  <si>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</si>
  <si>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</si>
  <si>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949111114</t>
  </si>
  <si>
    <t>Montáž lešení lehkého kozového trubkového o výšce lešeňové podlahy přes 2,5 do 3,5 m</t>
  </si>
  <si>
    <t>sada</t>
  </si>
  <si>
    <t>CS ÚRS 2020 01</t>
  </si>
  <si>
    <t>4</t>
  </si>
  <si>
    <t>1428518287</t>
  </si>
  <si>
    <t>PSC</t>
  </si>
  <si>
    <t xml:space="preserve">Poznámka k souboru cen:_x000D_
1. Množství měrných jednotek se určuje v počtu sad lešení (2 kozy a dřevěná podlaha)._x000D_
2. V cenách nájmu jsou započteny i náklady na manipulaci s lešením._x000D_
</t>
  </si>
  <si>
    <t>949111214</t>
  </si>
  <si>
    <t>Montáž lešení lehkého kozového trubkového Příplatek za první a každý další den použití lešení k ceně -1114</t>
  </si>
  <si>
    <t>1459117915</t>
  </si>
  <si>
    <t>VV</t>
  </si>
  <si>
    <t>2,000*14</t>
  </si>
  <si>
    <t>3</t>
  </si>
  <si>
    <t>949121814</t>
  </si>
  <si>
    <t>Demontáž lešení lehkého kozového dílcového o výšce lešeňové podlahy přes 2,5 do 3,5 m</t>
  </si>
  <si>
    <t>1304104972</t>
  </si>
  <si>
    <t xml:space="preserve">Poznámka k souboru cen:_x000D_
1. Množství měrných jednotek se určuje v počtu sad lešení (2 kozy a dřevěná podlaha)._x000D_
</t>
  </si>
  <si>
    <t>953945121</t>
  </si>
  <si>
    <t>Kotvy mechanické s vyvrtáním otvoru do betonu, železobetonu nebo tvrdého kamene pro střední zatížení průvlekové, velikost M 10, délka 90 mm</t>
  </si>
  <si>
    <t>kus</t>
  </si>
  <si>
    <t>709772664</t>
  </si>
  <si>
    <t xml:space="preserve">Poznámka k souboru cen:_x000D_
1. V cenách jsou započteny i náklady na:_x000D_
a) rozměření, vrtání do betonu a spotřeba vrtáků,_x000D_
b) vyfoukání otvoru, osazení kotvy do vyznačené kotevní hloubky, dotažení matice pomocí klíče,_x000D_
c) dodávku mechanických kotev._x000D_
</t>
  </si>
  <si>
    <t>"3A_Řez_A-A´_nový_stav.dwg</t>
  </si>
  <si>
    <t>"3B_Řez_B-B´_nový_stav.dwg</t>
  </si>
  <si>
    <t>"5_Detaily_úpravy_vnitřních_dřevěných_konstrukcí.dwg</t>
  </si>
  <si>
    <t>" podpěra A; bačkova 190x220 mm" 2,000*2</t>
  </si>
  <si>
    <t>" podpěra B; bačkova 190x220 mm" 2,000*2</t>
  </si>
  <si>
    <t>" podpěra C; bačkova 190x220 mm" 2,000*1</t>
  </si>
  <si>
    <t>" podpěra D; bačkova 190x220 mm" 2,000*1</t>
  </si>
  <si>
    <t>Mezisoučet " bačkora 190x220 mm</t>
  </si>
  <si>
    <t>Součet</t>
  </si>
  <si>
    <t>5</t>
  </si>
  <si>
    <t>96207171.R1</t>
  </si>
  <si>
    <t>Vybourání kovových sloupů s patkou a hlavicí včetně snesení bez podchycení nosné konstrukce a bez odvozu sloupů ocelových</t>
  </si>
  <si>
    <t>t</t>
  </si>
  <si>
    <t>931684734</t>
  </si>
  <si>
    <t xml:space="preserve">" ocel TR 194/5,5 mm" 3,375*3*25,57*0,001 </t>
  </si>
  <si>
    <t>PSV</t>
  </si>
  <si>
    <t>Práce a dodávky PSV</t>
  </si>
  <si>
    <t>762</t>
  </si>
  <si>
    <t>Konstrukce tesařské</t>
  </si>
  <si>
    <t>6</t>
  </si>
  <si>
    <t>762081150</t>
  </si>
  <si>
    <t>Práce společné pro tesařské konstrukce hoblování hraněného řeziva přímo na staveništi</t>
  </si>
  <si>
    <t>m3</t>
  </si>
  <si>
    <t>16</t>
  </si>
  <si>
    <t>-1757679222</t>
  </si>
  <si>
    <t xml:space="preserve">Poznámka k souboru cen:_x000D_
1. Soubor cen 762 08-3 Impregnace řeziva neobsahuje položky pro ocenění imregnace řeziva nátěrem; tyto se oceňují příslušnými cenami souboru cen 783 2. -31.1 Napouštěcí nátěr tesařských konstrukcí, katalogu 800-783 Nátěry._x000D_
2. Soubor cen 762 08-5 Montáž ocelových spojovacích prostředků neobsahuje položky pro ocenění chemických kotev; tyto lze ocenit příslušnými cenami souboru cen 953 96 Kotvy chemické, katalogu 801-1 Budovy a haly - konstrukce zděné a monolitické._x000D_
3. V cenách 762 08-5 nejsou započteny náklady na dodávku spojovacích prostředků; tato dodávka se oceňuje ve specifikaci._x000D_
4. U položek 762 08-6 se určení cen řídí hmotností jednotlivě montovaného dílu konstrukce, dodávka veškerého materiálu se oceňuje ve specifikaci._x000D_
</t>
  </si>
  <si>
    <t>" pásek 100x120 mm" 11,940*(0,100*0,120)</t>
  </si>
  <si>
    <t>" sloupek 180x180 mm" 17,400*(0,180*0,180)</t>
  </si>
  <si>
    <t>" vazný trám 190x220 mm" 13,150*(0,190*0,220)</t>
  </si>
  <si>
    <t>" bačkora 190x220 mm" 4,800*(0,190*0,220)</t>
  </si>
  <si>
    <t>7</t>
  </si>
  <si>
    <t>762083111</t>
  </si>
  <si>
    <t>Práce společné pro tesařské konstrukce impregnace řeziva máčením proti dřevokaznému hmyzu a houbám, třída ohrožení 1 a 2 (dřevo v interiéru)</t>
  </si>
  <si>
    <t>-822064265</t>
  </si>
  <si>
    <t>8</t>
  </si>
  <si>
    <t>762085103</t>
  </si>
  <si>
    <t>Práce společné pro tesařské konstrukce montáž ocelových spojovacích prostředků (materiál ve specifikaci) kotevních želez příložek, patek, táhel</t>
  </si>
  <si>
    <t>-995940030</t>
  </si>
  <si>
    <t>M</t>
  </si>
  <si>
    <t>54825222</t>
  </si>
  <si>
    <t>kování tesařské úhelník 90° typ4 prolis 90x100x100x3,0mm</t>
  </si>
  <si>
    <t>32</t>
  </si>
  <si>
    <t>-121184288</t>
  </si>
  <si>
    <t>10</t>
  </si>
  <si>
    <t>762085113</t>
  </si>
  <si>
    <t>Práce společné pro tesařské konstrukce montáž ocelových spojovacích prostředků (materiál ve specifikaci) svorníků, šroubů délky přes 300 do 450 mm</t>
  </si>
  <si>
    <t>360340528</t>
  </si>
  <si>
    <t>" podpěra A" 3,000*2</t>
  </si>
  <si>
    <t>" podpěra B" 4,000*2</t>
  </si>
  <si>
    <t>" podpěra C" 4,000</t>
  </si>
  <si>
    <t>" podpěra D" 4,000</t>
  </si>
  <si>
    <t>11</t>
  </si>
  <si>
    <t>13300.SV1</t>
  </si>
  <si>
    <t>svorník ocelový M12 dl. 450 mm s velkoplošnou podložkou a maticí</t>
  </si>
  <si>
    <t>1382460799</t>
  </si>
  <si>
    <t>12</t>
  </si>
  <si>
    <t>762381011</t>
  </si>
  <si>
    <t>Heverování a podepření tesařských konstrukcí krovů plná vazba, rozpětí do 9 m</t>
  </si>
  <si>
    <t>1912588884</t>
  </si>
  <si>
    <t xml:space="preserve">Poznámka k souboru cen:_x000D_
1. Měrnou jednotkou je jeden kus vazby._x000D_
2. Délka vazby se měří od vnější strany jedné pozednice kolmo k vnější straně protější pozednice._x000D_
</t>
  </si>
  <si>
    <t>" podpěra A" 1,000</t>
  </si>
  <si>
    <t>" podpěra B" 2,000</t>
  </si>
  <si>
    <t>" podpěra C" 1,000</t>
  </si>
  <si>
    <t>" podpěra D" 1,000</t>
  </si>
  <si>
    <t>13</t>
  </si>
  <si>
    <t>762713111</t>
  </si>
  <si>
    <t>Montáž prostorových vázaných konstrukcí z řeziva hoblovaného průřezové plochy do 120 cm2</t>
  </si>
  <si>
    <t>m</t>
  </si>
  <si>
    <t>-838653757</t>
  </si>
  <si>
    <t>" podpěra A; pásek 100x120 mm" 0,995*2*2</t>
  </si>
  <si>
    <t>" podpěra B; pásek 100x120 mm" 0,995*2*2</t>
  </si>
  <si>
    <t>" podpěra C; pásek 100x120 mm" 0,995*2</t>
  </si>
  <si>
    <t>" podpěra D; pásek 100x120 mm" 0,995*2</t>
  </si>
  <si>
    <t>14</t>
  </si>
  <si>
    <t>60512125</t>
  </si>
  <si>
    <t>hranol stavební řezivo průřezu do 120cm2 do dl 6m</t>
  </si>
  <si>
    <t>-1570496779</t>
  </si>
  <si>
    <t>0,143*1,08 'Přepočtené koeficientem množství</t>
  </si>
  <si>
    <t>762713141</t>
  </si>
  <si>
    <t>Montáž prostorových vázaných konstrukcí z řeziva hoblovaného průřezové plochy přes 288 do 450 cm2</t>
  </si>
  <si>
    <t>96656979</t>
  </si>
  <si>
    <t>" podpěra A; sloupek 180x180 mm" 2,900*2</t>
  </si>
  <si>
    <t>" podpěra B; sloupek 180x180 mm" 2,900*2</t>
  </si>
  <si>
    <t>" podpěra C; sloupek 180x180 mm" 2,900*1</t>
  </si>
  <si>
    <t>" podpěra D; sloupek 180x180 mm" 2,900*1</t>
  </si>
  <si>
    <t>Mezisoučet " sloupek 180x180 mm</t>
  </si>
  <si>
    <t>" podpěra A; vazný trám 190x220 mm" 5,150*1</t>
  </si>
  <si>
    <t>" podpěra B; vazný trám 190x220 mm" 2,000*2</t>
  </si>
  <si>
    <t>" podpěra C; vazný trám 190x220 mm" 2,000*1</t>
  </si>
  <si>
    <t>" podpěra D; vazný trám 190x220 mm" 2,000*1</t>
  </si>
  <si>
    <t>Mezisoučet " vazný trám 190x220 mm</t>
  </si>
  <si>
    <t>" podpěra A; bačkova 190x220 mm" 0,800*2</t>
  </si>
  <si>
    <t>" podpěra B; bačkova 190x220 mm" 0,800*2</t>
  </si>
  <si>
    <t>" podpěra C; bačkova 190x220 mm" 0,800*1</t>
  </si>
  <si>
    <t>" podpěra D; bačkova 190x220 mm" 0,800*1</t>
  </si>
  <si>
    <t>60512140</t>
  </si>
  <si>
    <t>hranol stavební řezivo průřezu do 450cm2 do dl 6m</t>
  </si>
  <si>
    <t>-924358956</t>
  </si>
  <si>
    <t>1,315*1,08 'Přepočtené koeficientem množství</t>
  </si>
  <si>
    <t>17</t>
  </si>
  <si>
    <t>762795000</t>
  </si>
  <si>
    <t>Spojovací prostředky prostorových vázaných konstrukcí hřebíky, svory, fixační prkna</t>
  </si>
  <si>
    <t>-563425650</t>
  </si>
  <si>
    <t xml:space="preserve">Poznámka k souboru cen:_x000D_
1. Cena je určena jen pro soubor cen 762 7. - Montáž prostorových vázaných konstrukcí._x000D_
2. Ochrana konstrukce se oceňuje samostatně, např. položkami 762 08-3 Impregnace řeziva tohoto katalogu nebo příslušnými položkami katalogu 800-783 Nátěry._x000D_
</t>
  </si>
  <si>
    <t>18</t>
  </si>
  <si>
    <t>998762102</t>
  </si>
  <si>
    <t>Přesun hmot pro konstrukce tesařské stanovený z hmotnosti přesunovaného materiálu vodorovná dopravní vzdálenost do 50 m v objektech výšky přes 6 do 12 m</t>
  </si>
  <si>
    <t>-863780396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</si>
  <si>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</si>
  <si>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SO 01.2 - Sanace stávajícího krovu a tesařské konstrukce</t>
  </si>
  <si>
    <t xml:space="preserve">    783 - Dokončovací práce - nátěry</t>
  </si>
  <si>
    <t>946111112</t>
  </si>
  <si>
    <t>Montáž pojízdných věží trubkových nebo dílcových s maximálním zatížením podlahy do 200 kg/m2 šířky od 0,6 do 0,9 m, délky do 3,2 m, výšky přes 1,5 m do 2,5 m</t>
  </si>
  <si>
    <t>1165851188</t>
  </si>
  <si>
    <t xml:space="preserve">Poznámka k souboru cen:_x000D_
1. Montáž lešení vyšších, než je uvedeno v souboru cen, se oceňuje individuálně, stejně tak jako konstrukce s vyšším požadovaným zatížením._x000D_
2. Pojízdná lešení do tunelů a pojízdná lešení s bočním vysunutím se oceňují individuálně._x000D_
</t>
  </si>
  <si>
    <t>946111212</t>
  </si>
  <si>
    <t>Montáž pojízdných věží trubkových nebo dílcových s maximálním zatížením podlahy do 200 kg/m2 Příplatek za první a každý další den použití pojízdného lešení k ceně -1112</t>
  </si>
  <si>
    <t>-546147424</t>
  </si>
  <si>
    <t>" předpoklad 1 měsíc" 2,000*30</t>
  </si>
  <si>
    <t>946111812</t>
  </si>
  <si>
    <t>Demontáž pojízdných věží trubkových nebo dílcových s maximálním zatížením podlahy do 200 kg/m2 šířky od 0,6 do 0,9 m, délky do 3,2 m, výšky přes 1,5 m do 2,5 m</t>
  </si>
  <si>
    <t>-1301948963</t>
  </si>
  <si>
    <t xml:space="preserve">Poznámka k souboru cen:_x000D_
1. Demontáž lešení vyšších, než je uvedeno v souboru cen, se oceňuje individuálně, stejně tak jako konstrukce s vyšším požadovaným zatížením._x000D_
</t>
  </si>
  <si>
    <t>952902121</t>
  </si>
  <si>
    <t>Čištění budov při provádění oprav a udržovacích prací podlah drsných nebo chodníků zametením</t>
  </si>
  <si>
    <t>m2</t>
  </si>
  <si>
    <t>408467600</t>
  </si>
  <si>
    <t xml:space="preserve">Poznámka k souboru cen:_x000D_
1. Ceny jsou určeny pro oceňování konečného čištění po ukončení oprav a udržovacích prací před předáním do užívání. Do výměry ploch se započítávají i plochy místností, schodišť a chodeb, kterými se přepravuje materiál pro stavební práce._x000D_
2. Čištění vnějších ploch tlakovou vodou a tryskáním:pískem se oceňuje cenami souboru cen 629 99 -51 tohoto katalogu._x000D_
3. Množství jednotek čištěných ploch:_x000D_
a) se určuje v m2 ploch místností a chodeb nebo jejich částí, kterými se dopravuje materiál nebo jsou používány pro stavební práce_x000D_
b) schodiště se určuje v m2 rozvinuté plochy schodišťových stupňů,_x000D_
c) podest se určuje v m2 půdorysné plochy,_x000D_
d) oken, dveří a vrat v m2 plochy,_x000D_
e) konstrukcí a prvků se určuje v m2 pohledové plochy._x000D_
4. Povrch hladký je rovný, nezdrsněný, nezvrásněný (např. linoleum, teraco, hladké dlažby, parkety apod. ). Povrch drsný je nerovný, zdrsněný, zvrásněný (např. betonový potěr, mozaiková dlažba, palubky apod.)._x000D_
5. V cenách očištění schodišť jsou započteny náklady na očištění schodišťových stupňů a schodišťového zábradlí. Plocha podest se započítává do plochy podlah._x000D_
6. V cenách čištění oken a balkonových dveří jsou započteny náklady na očištění rámu, parapetu, prahu a kování a očištění a vyleštění skleněné výplně._x000D_
7. V cenách čištění dveří a vrat jsou započteny náklady na očištění rámu, výplně, prahu a kování._x000D_
8. Čištění říms (odstraňování smetí, prachu, náletů apod.) se oceňuje individuálně._x000D_
9. Odvoz odpadu se ocení položkami odvozu suti ceníku 801-3, hmotnost se stanoví individuálně._x000D_
</t>
  </si>
  <si>
    <t>"1B_Půdorys_přízemí_nový_stav.dwg</t>
  </si>
  <si>
    <t>236,500</t>
  </si>
  <si>
    <t>"2B_Půdorys_patra_nový_stav.dwg</t>
  </si>
  <si>
    <t>952902601</t>
  </si>
  <si>
    <t>Čištění budov při provádění oprav a udržovacích prací vysátím prachu z trámů, nosníků apod.</t>
  </si>
  <si>
    <t>1544029242</t>
  </si>
  <si>
    <t>"1A_Půdorys_přízemí_stávající_stav.dwg</t>
  </si>
  <si>
    <t>"2A_Půdorys_přízemí_stávající_stav.dwg</t>
  </si>
  <si>
    <t>"3A_Řez_A-A´_stávající_stav.dwg</t>
  </si>
  <si>
    <t>"3B_Řez_B-B´_stávající_stav.dwg</t>
  </si>
  <si>
    <t>" stropní trám 180x180 mm" (9,460*10)*(0,180*2+0,180*2)</t>
  </si>
  <si>
    <t>" stropní trám 170x180 mm" (8,030*9)*(0,170*2+0,180*2)</t>
  </si>
  <si>
    <t>" stropní trám 180x210 mm" (9,460*4)*(0,180*2+0,210*2)</t>
  </si>
  <si>
    <t>" průvlak 190x220 mm" (17,490*1)*(0,190*2+0,220*2)</t>
  </si>
  <si>
    <t>" průvlak 180x180 mm" (17,490*2+8,400*2)*(0,180*2+0,180*2)</t>
  </si>
  <si>
    <t>" pozední trám 180x180 mm" (7,830*2+8,030+18,070*2)*(0,180*2+0,180*2)</t>
  </si>
  <si>
    <t>" pozední trám 140x180 mm" (9,030*2)*(0,140*2+0,180*2)</t>
  </si>
  <si>
    <t>" pozednice 140x140 mm" (19,290*2+8,580*2)*(0,140*2+0,140*2)</t>
  </si>
  <si>
    <t>" sloupek 140x140 mm" (3,110*10+2,510*6)*(0,140*2+0,140*2)</t>
  </si>
  <si>
    <t>" šikmá vzpěra 110x130 mm" (3,193*10+2,950*6)*(0,110*2+0,130*2)</t>
  </si>
  <si>
    <t>" pásek 100x120 mm" (1,100*24)*(0,100*2+0,120*2)</t>
  </si>
  <si>
    <t>" hambalek 140x160 mm" (5,665*8+3,910*4)*(0,140*2+0,160*2)</t>
  </si>
  <si>
    <t>" vaznice 140x160 mm" (7,590*2+19,290*2)*(0,140*2+0,160*2)</t>
  </si>
  <si>
    <t>" krokev 100x140 mm" (6,635*44+5,350*22)*(0,100*2+0,140*2)</t>
  </si>
  <si>
    <t>Mezisoučet " strop + krov</t>
  </si>
  <si>
    <t>" přípočet na nezměřitelné prvky 15%" 612,437*15/100</t>
  </si>
  <si>
    <t>Mezisoučet</t>
  </si>
  <si>
    <t>952902611</t>
  </si>
  <si>
    <t>Čištění budov při provádění oprav a udržovacích prací vysátím prachu z ostatních ploch</t>
  </si>
  <si>
    <t>-586244850</t>
  </si>
  <si>
    <t>762333911</t>
  </si>
  <si>
    <t>Vázané konstrukce krovů otesání části střešní vazby z hranolů, nebo hranolků, průřezové plochy do 120 cm2</t>
  </si>
  <si>
    <t>2098230403</t>
  </si>
  <si>
    <t xml:space="preserve">Poznámka k souboru cen:_x000D_
1. U položek vyřezání střešní vazby -1911 až -1954 se množství měrných jednotek určuje v m délky prvků, bez čepů._x000D_
2. U položek doplnění části střešní vazby -2921 až -3915 se množství měrných jednotek určuje v m součtem délek jednotlivých prvků._x000D_
3. Ceny lze použít i pro ocenění oprav prostorových vázáných konstrukcí._x000D_
</t>
  </si>
  <si>
    <t>" předpoklad do 10%</t>
  </si>
  <si>
    <t>" pásek 100x120 mm" (1,100*24)*10/100</t>
  </si>
  <si>
    <t>762333912</t>
  </si>
  <si>
    <t>Vázané konstrukce krovů otesání části střešní vazby z hranolů, nebo hranolků, průřezové plochy přes 120 do 224 cm2</t>
  </si>
  <si>
    <t>-1910215256</t>
  </si>
  <si>
    <t>" pozednice 140x140 mm" (19,290*2+8,580*2)*10/100</t>
  </si>
  <si>
    <t>" sloupek 140x140 mm" (3,110*10+2,510*6)*10/100</t>
  </si>
  <si>
    <t>" šikmá vzpěra 110x130 mm" (3,193*10+2,950*6)*10/100</t>
  </si>
  <si>
    <t>" hambalek 140x160 mm" (5,665*8+3,910*4)*10/100</t>
  </si>
  <si>
    <t>" vaznice 140x160 mm" (7,590*2+19,290*2)*10/100</t>
  </si>
  <si>
    <t>" krokev 100x140 mm" (6,635*44+5,350*22)*10/100</t>
  </si>
  <si>
    <t>762333913</t>
  </si>
  <si>
    <t>Vázané konstrukce krovů otesání části střešní vazby z hranolů, nebo hranolků, průřezové plochy přes 224 do 288 cm2</t>
  </si>
  <si>
    <t>1038744145</t>
  </si>
  <si>
    <t>" pozední trám 140x180 mm" (9,030*2)*10/100</t>
  </si>
  <si>
    <t>762333914</t>
  </si>
  <si>
    <t>Vázané konstrukce krovů otesání části střešní vazby z hranolů, nebo hranolků, průřezové plochy přes 288 do 450 cm2</t>
  </si>
  <si>
    <t>-494133973</t>
  </si>
  <si>
    <t>" stropní trám 180x180 mm" (9,460*10)*10/100</t>
  </si>
  <si>
    <t>" stropní trám 170x180 mm" (8,030*9)*10/100</t>
  </si>
  <si>
    <t>" stropní trám 180x210 mm" (9,460*4)*10/100</t>
  </si>
  <si>
    <t>" průvlak 190x220 mm" (17,490*1)*10/100</t>
  </si>
  <si>
    <t>" průvlak 180x180 mm" (17,490*2+8,400*2)*10/100</t>
  </si>
  <si>
    <t>" pozední trám 180x180 mm" (7,830*2+8,030+18,070*2)*10/100</t>
  </si>
  <si>
    <t>783</t>
  </si>
  <si>
    <t>Dokončovací práce - nátěry</t>
  </si>
  <si>
    <t>783201401</t>
  </si>
  <si>
    <t>Příprava podkladu tesařských konstrukcí před provedením nátěru ometení</t>
  </si>
  <si>
    <t>-1264881875</t>
  </si>
  <si>
    <t>" záklop patra (rub + líc)" 473,000</t>
  </si>
  <si>
    <t>" podbití střechy" 277,664/Cos(42)</t>
  </si>
  <si>
    <t>Mezisoučet " záklop stropu + podbití</t>
  </si>
  <si>
    <t>783201403</t>
  </si>
  <si>
    <t>Příprava podkladu tesařských konstrukcí před provedením nátěru oprášení</t>
  </si>
  <si>
    <t>-187761577</t>
  </si>
  <si>
    <t>783213121</t>
  </si>
  <si>
    <t>Napouštěcí nátěr tesařských konstrukcí zabudovaných do konstrukce proti dřevokazným houbám, hmyzu a plísním dvojnásobný syntetický</t>
  </si>
  <si>
    <t>1578561311</t>
  </si>
  <si>
    <t xml:space="preserve">Poznámka k souboru cen:_x000D_
1. Položky souboru cen jsou určeny pro preventivní nátěr tesařských konstrukcí (např. krovu)._x000D_
2. Položky jednonásobného nátěru jsou určeny pro ochranu dřeva v interiéru pod lazurovací nebo krycí nátěry._x000D_
3. Položky dvojnásobného nátěru jsou určeny pro ochranu dřeva jako samostatného impregnačního nátěru tesařské konstrukce v interéru nebo pro ochranu dřeva pod lazurovací nebo krycí nátěry v exteriéru._x000D_
</t>
  </si>
  <si>
    <t>SO 01.3 - Oprava vněj. omítek, dřevěné opláštění a výplně otvorů</t>
  </si>
  <si>
    <t xml:space="preserve">    3 - Svislé a kompletní konstrukce</t>
  </si>
  <si>
    <t xml:space="preserve">    6 - Úpravy povrchů, podlahy a osazování výplní</t>
  </si>
  <si>
    <t xml:space="preserve">    997 - Přesun sutě</t>
  </si>
  <si>
    <t xml:space="preserve">    998 - Přesun hmot</t>
  </si>
  <si>
    <t xml:space="preserve">    764 - Konstrukce klempířské</t>
  </si>
  <si>
    <t xml:space="preserve">    766 - Konstrukce truhlářské</t>
  </si>
  <si>
    <t xml:space="preserve">    767 - Konstrukce zámečnické</t>
  </si>
  <si>
    <t>Svislé a kompletní konstrukce</t>
  </si>
  <si>
    <t>310237241</t>
  </si>
  <si>
    <t>Zazdívka otvorů ve zdivu nadzákladovém cihlami pálenými plochy přes 0,09 m2 do 0,25 m2, ve zdi tl. do 300 mm</t>
  </si>
  <si>
    <t>-508693731</t>
  </si>
  <si>
    <t>"10_Pevná_výdřeva_s_brankou_na_severozápdní_fasádě.dwg</t>
  </si>
  <si>
    <t>" doplnění rámové konstrukce výplně; práh 140/180 mm" 1,000</t>
  </si>
  <si>
    <t>310237251</t>
  </si>
  <si>
    <t>Zazdívka otvorů ve zdivu nadzákladovém cihlami pálenými plochy přes 0,09 m2 do 0,25 m2, ve zdi tl. přes 300 do 450 mm</t>
  </si>
  <si>
    <t>-1259625244</t>
  </si>
  <si>
    <t>Úpravy povrchů, podlahy a osazování výplní</t>
  </si>
  <si>
    <t>622131101</t>
  </si>
  <si>
    <t>Podkladní a spojovací vrstva vnějších omítaných ploch cementový postřik nanášený ručně celoplošně stěn</t>
  </si>
  <si>
    <t>-84999899</t>
  </si>
  <si>
    <t>" proměnná část nad sanační omítkou od cca. 1,0-1,5 m v rozsahu cca. 20% opravované plochy</t>
  </si>
  <si>
    <t>"6_Jihovýchodní_pohled_nový_stav.dwg</t>
  </si>
  <si>
    <t>((4,410+3,610+3,367)*(3,245-1,250))*20/100</t>
  </si>
  <si>
    <t>"7_Jihozápadní_pohled_nový_stav.dwg</t>
  </si>
  <si>
    <t>((3,305+3,305)*(2,950-1,250))*20/100</t>
  </si>
  <si>
    <t>((4,215+7,509)*3,880/2)*20/100</t>
  </si>
  <si>
    <t>((4,215+7,509)*3,910/2)*20/100</t>
  </si>
  <si>
    <t>"8_Severovýchodní_pohled_nový_stav.dwg</t>
  </si>
  <si>
    <t>((3,305+3,305)*(2,880-1,250))*20/100</t>
  </si>
  <si>
    <t>((3,880+3,910)*(3,450-1,250))*20/100</t>
  </si>
  <si>
    <t>"9_severozápadní_pohled_nový_stav.dwg</t>
  </si>
  <si>
    <t>((3,380+2,280+3,040)*(2,880-1,250))*20/100</t>
  </si>
  <si>
    <t>((0,930+0,930)*(3,420-1,250))*20/100</t>
  </si>
  <si>
    <t>((7,300*1,380)+((8,200*2,760)/2))*20/100</t>
  </si>
  <si>
    <t>Mezisoučet " oprava stávající omítky</t>
  </si>
  <si>
    <t>622142001</t>
  </si>
  <si>
    <t>Potažení vnějších ploch pletivem v ploše nebo pruzích, na plném podkladu sklovláknitým vtlačením do tmelu stěn</t>
  </si>
  <si>
    <t>-1152663640</t>
  </si>
  <si>
    <t xml:space="preserve">Poznámka k souboru cen:_x000D_
1. V cenách -2001 jsou započteny i náklady na tmel._x000D_
</t>
  </si>
  <si>
    <t xml:space="preserve">" proměnná část nad sanační omítkou od cca. 1,0-1,5 m </t>
  </si>
  <si>
    <t>(4,410+3,610+3,367)*(3,245-1,250)</t>
  </si>
  <si>
    <t>(3,305+3,305)*(2,950-1,250)</t>
  </si>
  <si>
    <t>(4,215+7,509)*3,880/2</t>
  </si>
  <si>
    <t>(4,215+7,509)*3,910/2</t>
  </si>
  <si>
    <t>(3,305+3,305)*(2,880-1,250)</t>
  </si>
  <si>
    <t>(3,880+3,910)*(3,450-1,250)</t>
  </si>
  <si>
    <t>(3,380+2,280+3,040)*(2,880-1,250)</t>
  </si>
  <si>
    <t>(0,930+0,930)*(3,420-1,250)</t>
  </si>
  <si>
    <t>(7,300*1,380)+((8,200*2,760)/2)</t>
  </si>
  <si>
    <t>" pro sanační omítku; proměnná výška cca. 1,0 - 1,5 m</t>
  </si>
  <si>
    <t>(4,410+3,610+3,367)*1,250</t>
  </si>
  <si>
    <t>(3,305+3,305+3,880+3,910)*1,250</t>
  </si>
  <si>
    <t>(3,380+2,280+0,930+0,930+3,040)*1,250</t>
  </si>
  <si>
    <t>Mezisoučet " sanační omítka</t>
  </si>
  <si>
    <t>622321131</t>
  </si>
  <si>
    <t>Potažení vnějších ploch štukem vápenocementovým, tloušťky do 3 mm stěn</t>
  </si>
  <si>
    <t>-1322718114</t>
  </si>
  <si>
    <t>622325102</t>
  </si>
  <si>
    <t>Oprava vápenocementové omítky vnějších ploch stupně členitosti 1 hladké stěn, v rozsahu opravované plochy přes 10 do 30%</t>
  </si>
  <si>
    <t>109568339</t>
  </si>
  <si>
    <t>P</t>
  </si>
  <si>
    <t xml:space="preserve">Poznámka k položce:_x000D_
 - doporučující navržený systém pro určení předpokládané úrovně technického standardu např.: _x000D_
_x000D_
A2 – ostatní omítané plochy_x000D_
Stávající vápenocementová omítka nad úrovní 1 – 1,5 m nad terénem bude otlučena na cihlu všude tam, kde vykazuje vady (odhad 20% ploch), budou odstraněny uvolněné části a zhotovena tato nová skladba :_x000D_
Přednástřik Baumit přednástřik_x000D_
Ruční jádrová omítka Baumit Manu 2 – cca 20mm Sjednocující fasádní stěrka Baumit MultiWhite 3mm – vyztužená sklotextilní síťovinou Baumit StarTex s 15 cm přesahem Nátěr fasádní silikonovou barvou Baumit StarColor – odstín Světlé (béžové)  dle prováděných vzorku  viz A1._x000D_
</t>
  </si>
  <si>
    <t>622635041</t>
  </si>
  <si>
    <t>Oprava spárování cihelného zdiva cementovou maltou včetně vysekání a vyčištění spár stěn, v rozsahu opravované plochy přes 40 do 50 %</t>
  </si>
  <si>
    <t>-416529802</t>
  </si>
  <si>
    <t>" obnažené cihelné zdivo</t>
  </si>
  <si>
    <t>((0,050+0,600+0,050)*5,300)*5</t>
  </si>
  <si>
    <t>((0,050+0,600+0,050)*4,500)*3</t>
  </si>
  <si>
    <t>((0,050+0,600+0,050)*5,250)*2</t>
  </si>
  <si>
    <t>((0,050+0,600+0,050)*7,250)*1</t>
  </si>
  <si>
    <t>((0,050+0,600+0,050)*5,275)*2</t>
  </si>
  <si>
    <t>((0,050+0,600+0,050)*3,550)*1</t>
  </si>
  <si>
    <t>((0,050+0,600+0,050)*4,250)*3</t>
  </si>
  <si>
    <t>((0,050+0,600+0,050)*5,275)*3</t>
  </si>
  <si>
    <t>((0,050+0,600+0,050)*4,745)*2</t>
  </si>
  <si>
    <t>((0,050+0,600+0,050)*3,450)*2</t>
  </si>
  <si>
    <t>Mezisoučet " obnažené zdivo</t>
  </si>
  <si>
    <t>622821012</t>
  </si>
  <si>
    <t>Sanační omítka vnějších ploch stěn pro vlhké a zasolené zdivo, prováděná ve dvou vrstvách, tl. jádrové omítky do 30 mm ručně štuková</t>
  </si>
  <si>
    <t>-736759083</t>
  </si>
  <si>
    <t xml:space="preserve">Poznámka k souboru cen:_x000D_
1. V cenách jsou započteny náklady na provedení: -1001: podhozu tl. do 5 mm, sanační jádrové omítky tl. do 20 mm ručně -1002: podhozu tl. do 5 mm, jádrové omítky tl. do 20 mm, štukové omítky tl. do 3 mm ručně -1011: jádrové omítky ve 2 vrstvách v celkové tl. do 30 mm ručně -1012: jádrové omítky ve 2 vrstvách tl. do 30 mm, štukové omítky tl. do 3 mm ručně -1021: jádrové omítky ve 2 vrstvách v celkové tl. do 30 mm strojně -1022: jádrové omítky ve 2 vrstvách tl. do 30 mm, štukové omítky tl. do 3 mm strojně -1031: vyrovnávací vrstvy tl. do 20 mm ručně -1041: vyrovnávací vrstvy tl. do 20 mm strojně_x000D_
2. V cenách zatřených omítek nejsou započteny náklady na případné povrchové úpravy tenkovrstvými omítkami; tyto se oceňují příslušnými cenami tohoto katalogu._x000D_
3. V cenách zatřených omítek nejsou započteny náklady na případné povrchové úpravy nátěry; tyto se oceňují příslušnými cenami části A07 katalogu 800-783 Nátěry._x000D_
4. V cenách štukových omítek nejsou započteny náklady na případné povrchové úpravy nátěry; tyto se oceňují příslušnými cenami části A07 katalogu 800-783 Nátěry._x000D_
5. Ceny -1031 a -1041 jsou určeny pro vyrovnání nerovností vlhkého nebo zasoleného podkladu ( zdiva ) nebo v případě požadované větší tloušťky omítky._x000D_
</t>
  </si>
  <si>
    <t xml:space="preserve">Poznámka k položce:_x000D_
 - doporučující navržený systém pro určení předpokládané úrovně technického standardu např.: _x000D_
_x000D_
A1 – soklová část - do výšky cca 1 - 1,5 m – dle potřeby a stupně zasolení, zdivo bude vyspárováno Baumit Monotras H a zhotoveny následné vrstvy :_x000D_
- Sanační přednástřik Baumit Sanova přednástřik_x000D_
- Sanační omítka Baumit Sanova MonoTras H – cca 20mm_x000D_
- Sjednocující fasádní stěrka Baumit MultiWhite 3mm -  vyztužená sklotextilní síťovinou Baumit StarTex_x000D_
- Nátěr fasádní silikonovou barvou Baumit StarColor – odstín bude stanoven dle návrhu v průběhu provádění architektem, budou provedeny barevné vzorky na sololit 40 x 40 cm a odsouhlaseny ivestorem a architektem_x000D_
</t>
  </si>
  <si>
    <t>629995101</t>
  </si>
  <si>
    <t>Očištění vnějších ploch tlakovou vodou omytím</t>
  </si>
  <si>
    <t>1766128208</t>
  </si>
  <si>
    <t>941211111</t>
  </si>
  <si>
    <t>Montáž lešení řadového rámového lehkého pracovního s podlahami s provozním zatížením tř. 3 do 200 kg/m2 šířky tř. SW06 přes 0,6 do 0,9 m, výšky do 10 m</t>
  </si>
  <si>
    <t>1029379414</t>
  </si>
  <si>
    <t xml:space="preserve">Poznámka k souboru cen:_x000D_
1. V ceně jsou započteny i náklady na kotvení lešení._x000D_
2. Montáž lešení řadového rámového lehkého výšky přes 40 m se oceňuje individuálně._x000D_
3. Šířkou se rozumí půdorysná vzdálenost, měřená od vnitřního líce sloupků zábradlí k protilehlému volnému okraji podlahy nebo mezi vnitřními líci._x000D_
</t>
  </si>
  <si>
    <t>"6_Jihovýchodní_pohled_starý_stav.dwg</t>
  </si>
  <si>
    <t>11,250*5,000</t>
  </si>
  <si>
    <t>(5,000+6,000)*8,270/2</t>
  </si>
  <si>
    <t>"7_Jihozápadní_pohled_starý_stav.dwg</t>
  </si>
  <si>
    <t>9,200*4,300</t>
  </si>
  <si>
    <t>11,450*5,000+((11,500*3,750)/2)</t>
  </si>
  <si>
    <t>"8_Severovýchodní_pohled_starý_stav.dwg</t>
  </si>
  <si>
    <t>9,200*5,800</t>
  </si>
  <si>
    <t>(6,450+6,350)*11,500/2</t>
  </si>
  <si>
    <t>(11,500*3,500)/2</t>
  </si>
  <si>
    <t>"9_Severozápadní_pohled_starý_stav.dwg</t>
  </si>
  <si>
    <t>(5,200+6,200)*7,800/2</t>
  </si>
  <si>
    <t>4,600*4,400</t>
  </si>
  <si>
    <t>10,000*5,000</t>
  </si>
  <si>
    <t>(10,000*2,500)/2</t>
  </si>
  <si>
    <t>941211211</t>
  </si>
  <si>
    <t>Montáž lešení řadového rámového lehkého pracovního s podlahami s provozním zatížením tř. 3 do 200 kg/m2 Příplatek za první a každý další den použití lešení k ceně -1111 nebo -1112</t>
  </si>
  <si>
    <t>846100002</t>
  </si>
  <si>
    <t>" předpoklad 2 měsíce" 494,393*60</t>
  </si>
  <si>
    <t>941211811</t>
  </si>
  <si>
    <t>Demontáž lešení řadového rámového lehkého pracovního s provozním zatížením tř. 3 do 200 kg/m2 šířky tř. SW06 přes 0,6 do 0,9 m, výšky do 10 m</t>
  </si>
  <si>
    <t>1568606916</t>
  </si>
  <si>
    <t xml:space="preserve">Poznámka k souboru cen:_x000D_
1. Demontáž lešení řadového rámového lehkého výšky přes 40 m se oceňuje individuálně._x000D_
</t>
  </si>
  <si>
    <t>944511111</t>
  </si>
  <si>
    <t>Montáž ochranné sítě zavěšené na konstrukci lešení z textilie z umělých vláken</t>
  </si>
  <si>
    <t>294175455</t>
  </si>
  <si>
    <t xml:space="preserve">Poznámka k souboru cen:_x000D_
1. V cenách nejsou započteny náklady na lešení potřebné pro zavěšení sítí; toto lešení se oceňuje příslušnými cenami lešení._x000D_
</t>
  </si>
  <si>
    <t>944511211</t>
  </si>
  <si>
    <t>Montáž ochranné sítě Příplatek za první a každý další den použití sítě k ceně -1111</t>
  </si>
  <si>
    <t>661605229</t>
  </si>
  <si>
    <t>944511811</t>
  </si>
  <si>
    <t>Demontáž ochranné sítě zavěšené na konstrukci lešení z textilie z umělých vláken</t>
  </si>
  <si>
    <t>-1145184634</t>
  </si>
  <si>
    <t>953962111</t>
  </si>
  <si>
    <t>Kotvy chemické s vyvrtáním otvoru do zdiva z plných cihel tmel, hloubka 80 mm, velikost M 8</t>
  </si>
  <si>
    <t>-767290106</t>
  </si>
  <si>
    <t xml:space="preserve">Poznámka k souboru cen:_x000D_
1. V cenách 953 96-11 a 953 96-12 jsou započteny i náklady na:_x000D_
a) rozměření, vrtání a spotřebu vrtáků. Pro velikost M 8 až M 30 jsou započteny náklady na vrtání příklepovými vrtáky, pro velikost M 33 až M 39 diamantovými korunkami,_x000D_
b) vyfoukání otvoru, přípravu kotev k uložení do otvorů, vyplnění kotevních otvorů tmelem nebo chemickou patronou včetně dodávky materiálu._x000D_
2. V cenách 953 96-51.. jsou započteny i náklady na dodání a zasunutí kotevního šroubu do otvoru vyplněného chemickým tmelem nebo patronou a dotažení matice._x000D_
</t>
  </si>
  <si>
    <t>"11_Nová_posuvná_vrata_replika_původních.dwg</t>
  </si>
  <si>
    <t>" posuvná vrata; kotvení L 60/60/5 mm" 7,000</t>
  </si>
  <si>
    <t>953965111</t>
  </si>
  <si>
    <t>Kotvy chemické s vyvrtáním otvoru kotevní šrouby pro chemické kotvy, velikost M 8, délka 110 mm</t>
  </si>
  <si>
    <t>-1097271332</t>
  </si>
  <si>
    <t>973031335</t>
  </si>
  <si>
    <t>Vysekání výklenků nebo kapes ve zdivu z cihel na maltu vápennou nebo vápenocementovou kapes, plochy do 0,16 m2, hl. do 300 mm</t>
  </si>
  <si>
    <t>1587940665</t>
  </si>
  <si>
    <t>19</t>
  </si>
  <si>
    <t>973031336</t>
  </si>
  <si>
    <t>Vysekání výklenků nebo kapes ve zdivu z cihel na maltu vápennou nebo vápenocementovou kapes, plochy do 0,16 m2, hl. do 450 mm</t>
  </si>
  <si>
    <t>-1971255087</t>
  </si>
  <si>
    <t>20</t>
  </si>
  <si>
    <t>978015331</t>
  </si>
  <si>
    <t>Otlučení vápenných nebo vápenocementových omítek vnějších ploch s vyškrabáním spar a s očištěním zdiva stupně členitosti 1 a 2, v rozsahu přes 10 do 20 %</t>
  </si>
  <si>
    <t>-548178246</t>
  </si>
  <si>
    <t>978015391</t>
  </si>
  <si>
    <t>Otlučení vápenných nebo vápenocementových omítek vnějších ploch s vyškrabáním spar a s očištěním zdiva stupně členitosti 1 a 2, v rozsahu přes 80 do 100 %</t>
  </si>
  <si>
    <t>-235135117</t>
  </si>
  <si>
    <t>22</t>
  </si>
  <si>
    <t>978035127</t>
  </si>
  <si>
    <t>Odstranění tenkovrstvých omítek nebo štuku tloušťky přes 2 mm odsekáním, rozsahu přes 50 do 100%</t>
  </si>
  <si>
    <t>2055081345</t>
  </si>
  <si>
    <t>23</t>
  </si>
  <si>
    <t>985331215</t>
  </si>
  <si>
    <t>Dodatečné vlepování betonářské výztuže včetně vyvrtání a vyčištění otvoru chemickou maltou průměr výztuže 16 mm</t>
  </si>
  <si>
    <t>953487622</t>
  </si>
  <si>
    <t xml:space="preserve">Poznámka k souboru cen:_x000D_
1. Množství měrných jednotek se určuje v m délky vyvrtaného otvoru pro zasunutí výztuže._x000D_
2. V cenách jsou započteny i náklady na:_x000D_
a) rozměření, vrtání a spotřebu vrtáků,_x000D_
b) vyčištění otvoru, vyplnění otvorů maltou včetně dodání materiálu,_x000D_
c) zasunutí betonářské výztuže do otvoru vyplněného maltou._x000D_
3. V cenách nejsou započteny náklady na dodání betonářské výztuže._x000D_
</t>
  </si>
  <si>
    <t>Poznámka k položce:_x000D_
- dodávka kotevního trnu viz. položka 762......</t>
  </si>
  <si>
    <t>" kotvení rámové konstrukce do zdiva" 0,250*4</t>
  </si>
  <si>
    <t>997</t>
  </si>
  <si>
    <t>Přesun sutě</t>
  </si>
  <si>
    <t>24</t>
  </si>
  <si>
    <t>997013152</t>
  </si>
  <si>
    <t>Vnitrostaveništní doprava suti a vybouraných hmot vodorovně do 50 m svisle s omezením mechanizace pro budovy a haly výšky přes 6 do 9 m</t>
  </si>
  <si>
    <t>1444798059</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</si>
  <si>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3151 a -3211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</si>
  <si>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25</t>
  </si>
  <si>
    <t>997013501</t>
  </si>
  <si>
    <t>Odvoz suti a vybouraných hmot na skládku nebo meziskládku se složením, na vzdálenost do 1 km</t>
  </si>
  <si>
    <t>-794379279</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</si>
  <si>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01-3511._x000D_
</t>
  </si>
  <si>
    <t>26</t>
  </si>
  <si>
    <t>997013509</t>
  </si>
  <si>
    <t>Odvoz suti a vybouraných hmot na skládku nebo meziskládku se složením, na vzdálenost Příplatek k ceně za každý další i započatý 1 km přes 1 km</t>
  </si>
  <si>
    <t>-1075341173</t>
  </si>
  <si>
    <t>14,47*2 'Přepočtené koeficientem množství</t>
  </si>
  <si>
    <t>27</t>
  </si>
  <si>
    <t>997013603</t>
  </si>
  <si>
    <t>Poplatek za uložení stavebního odpadu na skládce (skládkovné) cihelného zatříděného do Katalogu odpadů pod kódem 17 01 02</t>
  </si>
  <si>
    <t>-609087116</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</si>
  <si>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</si>
  <si>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28</t>
  </si>
  <si>
    <t>997013811</t>
  </si>
  <si>
    <t>Poplatek za uložení stavebního odpadu na skládce (skládkovné) dřevěného zatříděného do Katalogu odpadů pod kódem 17 02 01</t>
  </si>
  <si>
    <t>1889465742</t>
  </si>
  <si>
    <t>3,269+0,003</t>
  </si>
  <si>
    <t>29</t>
  </si>
  <si>
    <t>99701389.R01</t>
  </si>
  <si>
    <t>Výzisk z prodeje kovového odpadu/šrotu</t>
  </si>
  <si>
    <t>1094337499</t>
  </si>
  <si>
    <t>998</t>
  </si>
  <si>
    <t>Přesun hmot</t>
  </si>
  <si>
    <t>30</t>
  </si>
  <si>
    <t>998017002</t>
  </si>
  <si>
    <t>Přesun hmot pro budovy občanské výstavby, bydlení, výrobu a služby s omezením mechanizace vodorovná dopravní vzdálenost do 100 m pro budovy s jakoukoliv nosnou konstrukcí výšky přes 6 do 12 m</t>
  </si>
  <si>
    <t>-618709689</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</si>
  <si>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</si>
  <si>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31</t>
  </si>
  <si>
    <t>1932437239</t>
  </si>
  <si>
    <t>" doplnění rámové konstrukce výplně; vzpěra 100x100 mm" (1,015*2)*(0,100*0,100)</t>
  </si>
  <si>
    <t>" doplnění rámové konstrukce výplně; sloupek 140x140 mm" (3,370*3)*(0,140*0,140)</t>
  </si>
  <si>
    <t>" doplnění rámové konstrukce výplně; rozpěra 140x140 mm" (1,910*2)*(0,140*0,140)</t>
  </si>
  <si>
    <t>" doplnění rámové konstrukce výplně; vzpěra 140x140 mm" (2,766*1)*(0,140*0,140)</t>
  </si>
  <si>
    <t>" doplnění rámové konstrukce výplně; práh 140/180 mm" (4,640*1)*(0,140*0,180)</t>
  </si>
  <si>
    <t>762081510</t>
  </si>
  <si>
    <t>Práce společné pro tesařské konstrukce hoblování hraněného řeziva zabudovaného do konstrukce plošné prkna, fošny</t>
  </si>
  <si>
    <t>332999063</t>
  </si>
  <si>
    <t>Poznámka k položce:_x000D_
- pro opláštění vrat úprava prken na "polodrážku"</t>
  </si>
  <si>
    <t>" obkladová prkna š. 130-200 mm, tl. 30 mm; třístranné hodblování na tl. 26 mm" (144,456/0,165)*(0,165+0,030*2)</t>
  </si>
  <si>
    <t>33</t>
  </si>
  <si>
    <t>1250670176</t>
  </si>
  <si>
    <t>" kotvení rámové konstrukce do zdiva" 4,000</t>
  </si>
  <si>
    <t>34</t>
  </si>
  <si>
    <t>54825004.1</t>
  </si>
  <si>
    <t>kotevní patka tvaru U široká 140x140x3,0 16x200mm</t>
  </si>
  <si>
    <t>378114752</t>
  </si>
  <si>
    <t>35</t>
  </si>
  <si>
    <t>762085811</t>
  </si>
  <si>
    <t>Demontáž kotevních želez hmotnosti do 5 kg</t>
  </si>
  <si>
    <t>1944879728</t>
  </si>
  <si>
    <t>" drobné kotevní a spojovací prvky" 20,000</t>
  </si>
  <si>
    <t>36</t>
  </si>
  <si>
    <t>762131811</t>
  </si>
  <si>
    <t>Demontáž bednění svislých stěn a nadstřešních stěn z hrubých prken, latí nebo tyčoviny</t>
  </si>
  <si>
    <t>-1197191091</t>
  </si>
  <si>
    <t>(4,410+4,210+3,610+3,360)*2,050</t>
  </si>
  <si>
    <t>4,310*3,100</t>
  </si>
  <si>
    <t>(3,305+3,305)*2,050</t>
  </si>
  <si>
    <t>(3,305+3,305)*1,560</t>
  </si>
  <si>
    <t>8,410*1,910</t>
  </si>
  <si>
    <t>(9,841*3,736)/2</t>
  </si>
  <si>
    <t>(3,380+2,431+3,191)*2,050</t>
  </si>
  <si>
    <t>6,960*1,300</t>
  </si>
  <si>
    <t>(8,038*2,678)/2</t>
  </si>
  <si>
    <t>4,240*3,600</t>
  </si>
  <si>
    <t>37</t>
  </si>
  <si>
    <t>762132135</t>
  </si>
  <si>
    <t>Montáž bednění stěn z hoblovaných prken tl. do 32 mm na sraz</t>
  </si>
  <si>
    <t>-513033845</t>
  </si>
  <si>
    <t xml:space="preserve">Poznámka k souboru cen:_x000D_
1. V cenách nejsou započteny náklady na vyrovnání podkladu._x000D_
</t>
  </si>
  <si>
    <t>" jednostranné opláštění" (4,410+4,210+3,610+3,360)*2,050</t>
  </si>
  <si>
    <t>" oboustranné opláštění" (4,311*3,100)*2</t>
  </si>
  <si>
    <t>"_Jihozápadní_pohled_nový_stav.dwg</t>
  </si>
  <si>
    <t>" jednostranné opláštění" (3,305+3,305)*1,560</t>
  </si>
  <si>
    <t>"8_severovýchodní_pohled_nový_stav.dwg</t>
  </si>
  <si>
    <t>" jednostranné opláštění" ((3,305+3,305)*1,560)+(8,410*1,910)+((9,841*3,736)/2)</t>
  </si>
  <si>
    <t>"9_Severozápadní_pohled_nový_stav.dwg</t>
  </si>
  <si>
    <t>" jednostranné opláštění" (3,380+2,431+3,191)*2,050)</t>
  </si>
  <si>
    <t>" oboustranné opláštění" (4,240*3,620)*2</t>
  </si>
  <si>
    <t>38</t>
  </si>
  <si>
    <t>60516100</t>
  </si>
  <si>
    <t>řezivo smrkové sušené tl 30mm</t>
  </si>
  <si>
    <t>872026155</t>
  </si>
  <si>
    <t>" obkladová prkna před zhoblováním" 144,456*0,030</t>
  </si>
  <si>
    <t>4,334*1,1 'Přepočtené koeficientem množství</t>
  </si>
  <si>
    <t>39</t>
  </si>
  <si>
    <t>762195000</t>
  </si>
  <si>
    <t>Spojovací prostředky stěn a příček hřebíky, svory, fixační prkna</t>
  </si>
  <si>
    <t>1823801594</t>
  </si>
  <si>
    <t xml:space="preserve">Poznámka k souboru cen:_x000D_
1. Cena je určena pouze pro soubory cen:_x000D_
a) 762 11- Montáž stěn a příček na hladko,_x000D_
b) 762 12- Montáž stěn a příček tesařsky vázaných,_x000D_
c) 762 13- Montáž bednění stěn._x000D_
2. Ochrana konstrukce se oceňuje samostatně, např. položkami 762 08-3 Impregnace řeziva tohoto katalogu nebo příslušnými položkami katalogu 800-783 Nátěry._x000D_
</t>
  </si>
  <si>
    <t>40</t>
  </si>
  <si>
    <t>762621120</t>
  </si>
  <si>
    <t>Osazení dveří tesařských jednokřídlových</t>
  </si>
  <si>
    <t>237869291</t>
  </si>
  <si>
    <t>" branka" 0,900*2,000</t>
  </si>
  <si>
    <t>41</t>
  </si>
  <si>
    <t>60761.BR1</t>
  </si>
  <si>
    <t>branka dřevěná 1kř. 900x2000 mm jednostranně opláštěná prkny</t>
  </si>
  <si>
    <t>-1765811552</t>
  </si>
  <si>
    <t>Poznámka k položce:_x000D_
- rám branky : 80x80 mm + 80x40 mm; čepovaná konstrukce_x000D_
- opláštění branky : jednostranné pobití na polodrážku z hoblovaných prken tl. 20 mm, š. 120-150 mm</t>
  </si>
  <si>
    <t>42</t>
  </si>
  <si>
    <t>762631803</t>
  </si>
  <si>
    <t>Demontáž vrat s demontáží kování, plochy přes 8 m2</t>
  </si>
  <si>
    <t>-501663693</t>
  </si>
  <si>
    <t>" posuvná vrata" 4,310*3,100</t>
  </si>
  <si>
    <t>" posuvná vrata" 4,240*3,570</t>
  </si>
  <si>
    <t>43</t>
  </si>
  <si>
    <t>762633120</t>
  </si>
  <si>
    <t>Osazení vrat tesařských posuvných</t>
  </si>
  <si>
    <t>136117085</t>
  </si>
  <si>
    <t>44</t>
  </si>
  <si>
    <t>60761.VR1</t>
  </si>
  <si>
    <t>posuvná dřevěná vrata 4310x3100 mm s 1kř. brankou 800x2000 mm, jednostranně opláštěné prkny</t>
  </si>
  <si>
    <t>-130548093</t>
  </si>
  <si>
    <t>45</t>
  </si>
  <si>
    <t>-12429440</t>
  </si>
  <si>
    <t>" doplnění rámové konstrukce výplně; vzpěra 100x100 mm" 1,015*2</t>
  </si>
  <si>
    <t>46</t>
  </si>
  <si>
    <t>314046699</t>
  </si>
  <si>
    <t>0,02*1,08 'Přepočtené koeficientem množství</t>
  </si>
  <si>
    <t>47</t>
  </si>
  <si>
    <t>762713121</t>
  </si>
  <si>
    <t>Montáž prostorových vázaných konstrukcí z řeziva hoblovaného průřezové plochy přes 120 do 224 cm2</t>
  </si>
  <si>
    <t>940941652</t>
  </si>
  <si>
    <t>" doplnění rámové konstrukce výplně; sloupek 140x140 mm" 3,370*3</t>
  </si>
  <si>
    <t>" doplnění rámové konstrukce výplně; rozpěra 140x140 mm" 1,910*2</t>
  </si>
  <si>
    <t>" doplnění rámové konstrukce výplně; vzpěra 140x140 mm" 2,766*1</t>
  </si>
  <si>
    <t>48</t>
  </si>
  <si>
    <t>60512130</t>
  </si>
  <si>
    <t>hranol stavební řezivo průřezu do 224cm2 do dl 6m</t>
  </si>
  <si>
    <t>1559501290</t>
  </si>
  <si>
    <t>0,327*1,08 'Přepočtené koeficientem množství</t>
  </si>
  <si>
    <t>49</t>
  </si>
  <si>
    <t>762713131</t>
  </si>
  <si>
    <t>Montáž prostorových vázaných konstrukcí z řeziva hoblovaného průřezové plochy přes 224 do 288 cm2</t>
  </si>
  <si>
    <t>-1523086819</t>
  </si>
  <si>
    <t>" doplnění rámové konstrukce výplně; práh 140/180 mm" 4,640*1</t>
  </si>
  <si>
    <t>50</t>
  </si>
  <si>
    <t>60512135</t>
  </si>
  <si>
    <t>hranol stavební řezivo průřezu do 288cm2 do dl 6m</t>
  </si>
  <si>
    <t>-1583908691</t>
  </si>
  <si>
    <t>0,117*1,08 'Přepočtené koeficientem množství</t>
  </si>
  <si>
    <t>51</t>
  </si>
  <si>
    <t>187800076</t>
  </si>
  <si>
    <t>52</t>
  </si>
  <si>
    <t>-1543589993</t>
  </si>
  <si>
    <t>764</t>
  </si>
  <si>
    <t>Konstrukce klempířské</t>
  </si>
  <si>
    <t>53</t>
  </si>
  <si>
    <t>764004803</t>
  </si>
  <si>
    <t>Demontáž klempířských konstrukcí žlabu podokapního k dalšímu použití</t>
  </si>
  <si>
    <t>1721432382</t>
  </si>
  <si>
    <t>19,160+4,250+8,500+8,500+8,000</t>
  </si>
  <si>
    <t>54</t>
  </si>
  <si>
    <t>764004863</t>
  </si>
  <si>
    <t>Demontáž klempířských konstrukcí svodu k dalšímu použití</t>
  </si>
  <si>
    <t>-1018518947</t>
  </si>
  <si>
    <t>6,000+5,000+6,500</t>
  </si>
  <si>
    <t>55</t>
  </si>
  <si>
    <t>764501103</t>
  </si>
  <si>
    <t>Montáž žlabu podokapního půlkruhového žlabu</t>
  </si>
  <si>
    <t>-1103676706</t>
  </si>
  <si>
    <t>" zpětná montáž původního" 19,160+4,250+8,500+8,500+8,000</t>
  </si>
  <si>
    <t>56</t>
  </si>
  <si>
    <t>764501108</t>
  </si>
  <si>
    <t>Montáž žlabu podokapního půlkruhového kotlíku</t>
  </si>
  <si>
    <t>-2145075241</t>
  </si>
  <si>
    <t>" zpětná montáž původního" 3,000</t>
  </si>
  <si>
    <t>57</t>
  </si>
  <si>
    <t>764508131</t>
  </si>
  <si>
    <t>Montáž svodu kruhového, průměru svodu</t>
  </si>
  <si>
    <t>770129871</t>
  </si>
  <si>
    <t>" zpětná montáž původního" 6,000+5,000+6,500</t>
  </si>
  <si>
    <t>58</t>
  </si>
  <si>
    <t>764508134</t>
  </si>
  <si>
    <t>Montáž svodu kruhového, průměru kolen horních dvojitých</t>
  </si>
  <si>
    <t>-634953917</t>
  </si>
  <si>
    <t>" zpětná montáž původních" 3,000</t>
  </si>
  <si>
    <t>59</t>
  </si>
  <si>
    <t>764508135</t>
  </si>
  <si>
    <t>Montáž svodu kruhového, průměru kolen výtokových</t>
  </si>
  <si>
    <t>-1684776053</t>
  </si>
  <si>
    <t>766</t>
  </si>
  <si>
    <t>Konstrukce truhlářské</t>
  </si>
  <si>
    <t>60</t>
  </si>
  <si>
    <t>766660724</t>
  </si>
  <si>
    <t>Montáž dveřních doplňků dveřního kování interiérového protiplech</t>
  </si>
  <si>
    <t>-1514809194</t>
  </si>
  <si>
    <t>" branka 900x2000 mm" 1,000</t>
  </si>
  <si>
    <t>" posuvná vrata; branka 800x2000 mm" 1,000</t>
  </si>
  <si>
    <t>61</t>
  </si>
  <si>
    <t>54926075</t>
  </si>
  <si>
    <t>protiplech zámku K180 2/2 L ZN</t>
  </si>
  <si>
    <t>364626775</t>
  </si>
  <si>
    <t>62</t>
  </si>
  <si>
    <t>766660728</t>
  </si>
  <si>
    <t>Montáž dveřních doplňků dveřního kování interiérového zámku</t>
  </si>
  <si>
    <t>-584613296</t>
  </si>
  <si>
    <t>63</t>
  </si>
  <si>
    <t>54924016.1</t>
  </si>
  <si>
    <t>zámek zadlabací typ myšák</t>
  </si>
  <si>
    <t>1219230119</t>
  </si>
  <si>
    <t>64</t>
  </si>
  <si>
    <t>766663931</t>
  </si>
  <si>
    <t>Oprava dveřních křídel dřevěných zakování závěsu do dřevěné zárubně jednokřídlových z měkkého dřeva</t>
  </si>
  <si>
    <t>-175233507</t>
  </si>
  <si>
    <t xml:space="preserve">Poznámka k souboru cen:_x000D_
1. V cenách -3915 a -3916 je započteno i začištění hoblíkem._x000D_
</t>
  </si>
  <si>
    <t>" branka 900x2000 mm" 2,000</t>
  </si>
  <si>
    <t>" posuvná vrata; branka 800x2000 mm" 2,000</t>
  </si>
  <si>
    <t>65</t>
  </si>
  <si>
    <t>998766102</t>
  </si>
  <si>
    <t>Přesun hmot pro konstrukce truhlářské stanovený z hmotnosti přesunovaného materiálu vodorovná dopravní vzdálenost do 50 m v objektech výšky přes 6 do 12 m</t>
  </si>
  <si>
    <t>142850393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</si>
  <si>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</si>
  <si>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767</t>
  </si>
  <si>
    <t>Konstrukce zámečnické</t>
  </si>
  <si>
    <t>66</t>
  </si>
  <si>
    <t>767995114</t>
  </si>
  <si>
    <t>Montáž ostatních atypických zámečnických konstrukcí hmotnosti přes 20 do 50 kg</t>
  </si>
  <si>
    <t>kg</t>
  </si>
  <si>
    <t>-5094313</t>
  </si>
  <si>
    <t xml:space="preserve">Poznámka k souboru cen:_x000D_
1. Určení cen se řídí hmotností jednotlivě montovaného dílu konstrukce._x000D_
</t>
  </si>
  <si>
    <t>" posuvná vrata; L 60/60/5 mm" 8,700*4,57</t>
  </si>
  <si>
    <t>67</t>
  </si>
  <si>
    <t>13011065</t>
  </si>
  <si>
    <t>úhelník ocelový rovnostranný jakost 11 375 60x60x5mm</t>
  </si>
  <si>
    <t>1318146979</t>
  </si>
  <si>
    <t>" L 60/60/4 mm" 8,700*4,57*0,001</t>
  </si>
  <si>
    <t>0,04*1,08 'Přepočtené koeficientem množství</t>
  </si>
  <si>
    <t>68</t>
  </si>
  <si>
    <t>767996801</t>
  </si>
  <si>
    <t>Demontáž ostatních zámečnických konstrukcí o hmotnosti jednotlivých dílů rozebráním do 50 kg</t>
  </si>
  <si>
    <t>-238613628</t>
  </si>
  <si>
    <t xml:space="preserve">Poznámka k souboru cen:_x000D_
1. Cenami nelze oceňovat demontáž jmenovité konstrukce, pro kterou jsou ceny v katalogu již stanoveny._x000D_
2. Ceny lze užít pro sortiment zámečnických konstrukcí, nikoliv pro sloupy, kolejnice, vazníky apod._x000D_
3. Volba cen se řídí hmotností jednotlivě demontovaného dílu konstrukce._x000D_
</t>
  </si>
  <si>
    <t>Poznámka k položce:_x000D_
- nosné, závěsné a vodící konstrukce</t>
  </si>
  <si>
    <t>" posuvná vrata" 50,000</t>
  </si>
  <si>
    <t>69</t>
  </si>
  <si>
    <t>998767102</t>
  </si>
  <si>
    <t>Přesun hmot pro zámečnické konstrukce stanovený z hmotnosti přesunovaného materiálu vodorovná dopravní vzdálenost do 50 m v objektech výšky přes 6 do 12 m</t>
  </si>
  <si>
    <t>-910047121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</si>
  <si>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</si>
  <si>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70</t>
  </si>
  <si>
    <t>783201201</t>
  </si>
  <si>
    <t>Příprava podkladu tesařských konstrukcí před provedením nátěru broušení</t>
  </si>
  <si>
    <t>1264923778</t>
  </si>
  <si>
    <t>" obkladová prkna po zhoblování" (144,456/0,165)*(0,165*2+0,026*2)</t>
  </si>
  <si>
    <t>" doplnění rámové konstrukce výplně; vzpěra 100x100 mm" (1,015*2)*(0,100*4)</t>
  </si>
  <si>
    <t>" doplnění rámové konstrukce výplně; sloupek 140x140 mm" (3,370*3)*(0,140*4)</t>
  </si>
  <si>
    <t>" doplnění rámové konstrukce výplně; rozpěra 140x140 mm" (1,910*2)*(0,140*4)</t>
  </si>
  <si>
    <t>" doplnění rámové konstrukce výplně; vzpěra 140x140 mm" (2,766*1)*(0,140*4)</t>
  </si>
  <si>
    <t>" doplnění rámové konstrukce výplně; práh 140/180 mm" (4,640*1)*(0,140*2+0,180*2)</t>
  </si>
  <si>
    <t>71</t>
  </si>
  <si>
    <t>171226972</t>
  </si>
  <si>
    <t>72</t>
  </si>
  <si>
    <t>1607101258</t>
  </si>
  <si>
    <t>73</t>
  </si>
  <si>
    <t>783214101</t>
  </si>
  <si>
    <t>Základní nátěr tesařských konstrukcí jednonásobný syntetický</t>
  </si>
  <si>
    <t>-703066616</t>
  </si>
  <si>
    <t>74</t>
  </si>
  <si>
    <t>783218111</t>
  </si>
  <si>
    <t>Lazurovací nátěr tesařských konstrukcí dvojnásobný syntetický</t>
  </si>
  <si>
    <t>-1930294692</t>
  </si>
  <si>
    <t>75</t>
  </si>
  <si>
    <t>783223011</t>
  </si>
  <si>
    <t>Napouštěcí nátěr tesařských prvků proti dřevokazným houbám, hmyzu a plísním nezabudovaných do konstrukce jednonásobný akrylátový</t>
  </si>
  <si>
    <t>-2140378441</t>
  </si>
  <si>
    <t xml:space="preserve">Poznámka k souboru cen:_x000D_
1. Položky souboru cen jsou určeny pro preventivní nátěr tesařských prvků natíraných před zabudováním do konstrukce._x000D_
2. Položky jednonásobného nátěru jsou určeny pro ochranu dřeva pod lazurovací nebo krycí nátěry do interiéru._x000D_
3. Položky dvojnásobného nátěru jsou určeny pro ochranu dřeva jako samostatného impregnačního nátěru prvků do interéru nebo pro ochranu dřeva pod lazurovací nebo krycí nátěry v exteriéru._x000D_
</t>
  </si>
  <si>
    <t>76</t>
  </si>
  <si>
    <t>783301303</t>
  </si>
  <si>
    <t>Příprava podkladu zámečnických konstrukcí před provedením nátěru odrezivění odrezovačem bezoplachovým</t>
  </si>
  <si>
    <t>1604499686</t>
  </si>
  <si>
    <t>" vodící kolejnice posuvných vrat 60x60x5 mm" 8,700*0,247</t>
  </si>
  <si>
    <t>77</t>
  </si>
  <si>
    <t>783301313</t>
  </si>
  <si>
    <t>Příprava podkladu zámečnických konstrukcí před provedením nátěru odmaštění odmašťovačem ředidlovým</t>
  </si>
  <si>
    <t>-1561028018</t>
  </si>
  <si>
    <t>78</t>
  </si>
  <si>
    <t>783301401</t>
  </si>
  <si>
    <t>Příprava podkladu zámečnických konstrukcí před provedením nátěru ometení</t>
  </si>
  <si>
    <t>-1494484233</t>
  </si>
  <si>
    <t>79</t>
  </si>
  <si>
    <t>783314201</t>
  </si>
  <si>
    <t>Základní antikorozní nátěr zámečnických konstrukcí jednonásobný syntetický standardní</t>
  </si>
  <si>
    <t>143035646</t>
  </si>
  <si>
    <t>80</t>
  </si>
  <si>
    <t>783315101</t>
  </si>
  <si>
    <t>Mezinátěr zámečnických konstrukcí jednonásobný syntetický standardní</t>
  </si>
  <si>
    <t>-1118039051</t>
  </si>
  <si>
    <t>81</t>
  </si>
  <si>
    <t>783317101</t>
  </si>
  <si>
    <t>Krycí nátěr (email) zámečnických konstrukcí jednonásobný syntetický standardní</t>
  </si>
  <si>
    <t>1453692752</t>
  </si>
  <si>
    <t>82</t>
  </si>
  <si>
    <t>783801401</t>
  </si>
  <si>
    <t>Příprava podkladu omítek před provedením nátěru ometení</t>
  </si>
  <si>
    <t>2120134365</t>
  </si>
  <si>
    <t>83</t>
  </si>
  <si>
    <t>783801403</t>
  </si>
  <si>
    <t>Příprava podkladu omítek před provedením nátěru oprášení</t>
  </si>
  <si>
    <t>1873882039</t>
  </si>
  <si>
    <t>84</t>
  </si>
  <si>
    <t>783801501</t>
  </si>
  <si>
    <t>Příprava podkladu omítek před provedením nátěru omytí</t>
  </si>
  <si>
    <t>-1145045362</t>
  </si>
  <si>
    <t>85</t>
  </si>
  <si>
    <t>783823135</t>
  </si>
  <si>
    <t>Penetrační nátěr omítek hladkých omítek hladkých, zrnitých tenkovrstvých nebo štukových stupně členitosti 1 a 2 silikonový</t>
  </si>
  <si>
    <t>901033671</t>
  </si>
  <si>
    <t>86</t>
  </si>
  <si>
    <t>783826655</t>
  </si>
  <si>
    <t>Hydrofobizační nátěr omítek silikonový, transparentní, povrchů hladkých lícového zdiva</t>
  </si>
  <si>
    <t>-1131416827</t>
  </si>
  <si>
    <t>87</t>
  </si>
  <si>
    <t>783827425</t>
  </si>
  <si>
    <t>Krycí (ochranný ) nátěr omítek dvojnásobný hladkých omítek hladkých, zrnitých tenkovrstvých nebo štukových stupně členitosti 1 a 2 silikonový</t>
  </si>
  <si>
    <t>2137155830</t>
  </si>
  <si>
    <t>88</t>
  </si>
  <si>
    <t>783827429</t>
  </si>
  <si>
    <t>Krycí (ochranný ) nátěr omítek dvojnásobný hladkých omítek hladkých, zrnitých tenkovrstvých nebo štukových stupně členitosti 1 a 2 Příplatek k cenám -7421 až -7427 za biocidní přísadu</t>
  </si>
  <si>
    <t>-836513513</t>
  </si>
  <si>
    <t>89</t>
  </si>
  <si>
    <t>783897607</t>
  </si>
  <si>
    <t>Krycí (ochranný ) nátěr omítek Příplatek k cenám za provádění barevného nátěru v odstínu světlém dvojnásobného</t>
  </si>
  <si>
    <t>-1503166257</t>
  </si>
  <si>
    <t>SO 01.4 - Úprava podezdívek (soklů)</t>
  </si>
  <si>
    <t>D3 - F1: Figura 1 - řez A-A; B-B</t>
  </si>
  <si>
    <t>D4 - F2: Figura 2 - řez C-C</t>
  </si>
  <si>
    <t>D5 - F3: Figura 3 - řez D-D</t>
  </si>
  <si>
    <t>D6 - F4: Figura 4 - řez E-E</t>
  </si>
  <si>
    <t>D7 - F5: Figura 5 - řez F-F</t>
  </si>
  <si>
    <t>D3</t>
  </si>
  <si>
    <t>F1: Figura 1 - řez A-A; B-B</t>
  </si>
  <si>
    <t>132212211</t>
  </si>
  <si>
    <t>Hloubení rýh šířky přes 800 do 2 000 mm ručně zapažených i nezapažených, s urovnáním dna do předepsaného profilu a spádu v hornině třídy těžitelnosti I skupiny 3 soudržných</t>
  </si>
  <si>
    <t>1332682857</t>
  </si>
  <si>
    <t xml:space="preserve">Poznámka k souboru cen:_x000D_
1. V cenách jsou započteny i náklady na:_x000D_
a) přehození výkopku na přilehlém terénu na vzdálenost do 3 m od podélné osy rýhy nebo naložení výkopku na dopravní prostředek,_x000D_
</t>
  </si>
  <si>
    <t>8,9*1*0,4</t>
  </si>
  <si>
    <t>162551108</t>
  </si>
  <si>
    <t>Vodorovné přemístění výkopku nebo sypaniny po suchu na obvyklém dopravním prostředku, bez naložení výkopku, avšak se složením bez rozhrnutí z horniny třídy těžitelnosti I skupiny 1 až 3 na vzdálenost přes 2 500 do 3 000 m</t>
  </si>
  <si>
    <t>-1967254795</t>
  </si>
  <si>
    <t xml:space="preserve">Poznámka k souboru cen:_x000D_
1. Přemísťuje-li se výkopek z dočasných skládek vzdálených do 50 m, neoceňuje se nakládání výkopku, i když se provádí. Toto ustanovení neplatí, vylučuje-li projekt použití dozeru._x000D_
2. Ceny nelze použít, předepisuje-li projekt přemístit výkopek na místo nepřístupné obvyklým dopravním prostředkům; toto přemístění se oceňuje individuálně._x000D_
</t>
  </si>
  <si>
    <t>3,56-1,958</t>
  </si>
  <si>
    <t>171201201</t>
  </si>
  <si>
    <t>Uložení sypaniny na skládky nebo meziskládky bez hutnění s upravením uložené sypaniny do předepsaného tvaru</t>
  </si>
  <si>
    <t>1849755083</t>
  </si>
  <si>
    <t xml:space="preserve">Poznámka k souboru cen:_x000D_
1. Cena je určena i pro:_x000D_
a) zasypání koryt vodotečí a prohlubní v terénu bez předepsaného zhutnění sypaniny,_x000D_
b) uložení výkopku pod vodou do prohlubní ve dně vodotečí nebo nádrží._x000D_
2. Cenu nelze použít pro uložení výkopku nebo ornice na trvalé skládky s předepsaným zhutněním; toto uložení výkopku se oceňuje cenami souboru cen 171 . . Uložení sypaniny do násypů._x000D_
3. V ceně jsou započteny i náklady na rozprostření sypaniny ve vrstvách s hrubým urovnáním na skládce._x000D_
4. V ceně nejsou započteny náklady na získání skládek ani na poplatky za skládku._x000D_
5. Množství jednotek uložení výkopku (sypaniny) se určí v m3 uloženého výkopku (sypaniny), v rostlém stavu zpravidla ve výkopišti._x000D_
</t>
  </si>
  <si>
    <t>171201231</t>
  </si>
  <si>
    <t>Poplatek za uložení stavebního odpadu na recyklační skládce (skládkovné) zeminy a kamení zatříděného do Katalogu odpadů pod kódem 17 05 04</t>
  </si>
  <si>
    <t>-1449487699</t>
  </si>
  <si>
    <t>1,602*1,7</t>
  </si>
  <si>
    <t>174101101</t>
  </si>
  <si>
    <t>Zásyp sypaninou z jakékoliv horniny strojně s uložením výkopku ve vrstvách se zhutněním jam, šachet, rýh nebo kolem objektů v těchto vykopávkách</t>
  </si>
  <si>
    <t>1014197765</t>
  </si>
  <si>
    <t xml:space="preserve">Poznámka k souboru cen:_x000D_
1. Ceny nelze použít pro zásyp rýh pro drenážní trativody pro lesnicko-technické meliorace a zemědělské. Zásyp těchto rýh se oceňuje cenami souboru cen 174 Zásyp rýh pro drény._x000D_
2. V cenách je započteno přemístění sypaniny ze vzdálenosti 10 m od kraje výkopu nebo zasypávaného prostoru, měřeno k těžišti skládky._x000D_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._x000D_
4. Odklizení zbylého výkopku po provedení zásypu zářezů se šikmými stěnami pro podzemní vedení nebo zásypu jam a rýh pro podzemní vedení se oceňuje cenami souboru cen 167 Nakládání výkopku nebo sypaniny a 162 Vodorovné přemístění výkopku._x000D_
5. Rozprostření zbylého výkopku podél výkopu a nad výkopem po provedení zásypů zářezů se šikmými stěnami pro podzemní vedení nebo zásypu jam a rýh pro podzemní vedení se oceňuje cenami souborů cen 171 Uložení sypaniny do násypů._x000D_
6. V cenách nejsou zahrnuty náklady na prohození sypaniny, tyto náklady se oceňují cenou 17411-1109 Příplatek za prohození sypaniny._x000D_
</t>
  </si>
  <si>
    <t>3,56-0,534-(8,9*0,4*0,3)</t>
  </si>
  <si>
    <t>181951112</t>
  </si>
  <si>
    <t>Úprava pláně vyrovnáním výškových rozdílů strojně v hornině třídy těžitelnosti I, skupiny 1 až 3 se zhutněním</t>
  </si>
  <si>
    <t>1697881098</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</si>
  <si>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důvodu._x000D_
2. Ceny nelze použít pro urovnání lavic šířky do 3 m přerušujících svahy, pro urovnání dna silničních a železničních příkopů pro jakoukoliv šířku dna; toto urovnání se oceňuje cenami souboru cen 182 Svahování._x000D_
3. Urovnání ploch ve sklonu přes 1 : 5 se oceňuje cenami souboru cen 182 Svahování trvalých svahů do projektovaných profilů strojně._x000D_
4. Ceny se zhutněním jsou určeny pro jakoukoliv míru zhutnění._x000D_
</t>
  </si>
  <si>
    <t>8,9*1</t>
  </si>
  <si>
    <t>271571111</t>
  </si>
  <si>
    <t>Polštáře zhutněné pod základy ze štěrkopísku tříděného</t>
  </si>
  <si>
    <t>1512834769</t>
  </si>
  <si>
    <t xml:space="preserve">Poznámka k souboru cen:_x000D_
1. Ceny jsou určeny pro jakoukoliv míru zhutnění._x000D_
2. V cenách jsou započteny i náklady na urovnání povrchu polštáře._x000D_
</t>
  </si>
  <si>
    <t>8,9*0,6*0,1</t>
  </si>
  <si>
    <t>279321346</t>
  </si>
  <si>
    <t>Základové zdi z betonu železového (bez výztuže) bez zvláštních nároků na prostředí tř. C 20/25</t>
  </si>
  <si>
    <t>-2048090807</t>
  </si>
  <si>
    <t xml:space="preserve">Poznámka k souboru cen:_x000D_
1. V ceně příplatku -5911 jsou započteny náklady na technologické opatření a na ztíženou betonáž pod hladinou pažící bentonitové suspenze a na průběžné odčerpávání suspenze s přepouštěním na určité místo do 20 m, popř. do vany nebo do kalové cisterny k odvozu. Odvoz se oceňuje cenami katalogu 800-2 Zvláštní zakládání objektů._x000D_
2. Hloubení s použitím bentonitové suspenze se oceňuje katalogem 800-1 Zemní práce. Bednění se neoceňuje._x000D_
3. V cenách nejsou započteny náklady na:_x000D_
a) bednění; tyto se oceňují cenami souboru cen 279 35-11 Bednění základových zdí,_x000D_
b) dodání a uložení výztuže; tyto se oceňují cenami souboru cen 279 36- . . Výztuž základových zdí nosných._x000D_
</t>
  </si>
  <si>
    <t>(7+8,9*0,3)*(0,5+0,15)/2</t>
  </si>
  <si>
    <t>279351311</t>
  </si>
  <si>
    <t>Bednění základových zdí rovné jednostranné zřízení</t>
  </si>
  <si>
    <t>-746259895</t>
  </si>
  <si>
    <t xml:space="preserve">Poznámka k souboru cen:_x000D_
1. Ceny jsou určeny pro bednění svislé nebo šikmé (odkloněné), půdorysně přímé nebo zalomené ve volném prostranství, ve volných nebo zapažených jamách a rýhách._x000D_
2. Kruhové nebo obloukové bednění poloměru do 1 m se oceňuje individuálně._x000D_
</t>
  </si>
  <si>
    <t>(7+8,9*0,3)+8,9*0,15</t>
  </si>
  <si>
    <t>279351312</t>
  </si>
  <si>
    <t>Bednění základových zdí rovné jednostranné odstranění</t>
  </si>
  <si>
    <t>279990236</t>
  </si>
  <si>
    <t>279362021</t>
  </si>
  <si>
    <t>Výztuž základových zdí nosných svislých nebo odkloněných od svislice, rovinných nebo oblých, deskových nebo žebrových, včetně výztuže jejich žeber ze svařovaných sítí z drátů typu KARI</t>
  </si>
  <si>
    <t>-1278989261</t>
  </si>
  <si>
    <t>(7+8,9*0,3)*5/1000/1,1</t>
  </si>
  <si>
    <t>764001911</t>
  </si>
  <si>
    <t>Napojení na stávající klempířské konstrukce a přesazení gajgru</t>
  </si>
  <si>
    <t>-1827056167</t>
  </si>
  <si>
    <t>-421431214</t>
  </si>
  <si>
    <t>782132312</t>
  </si>
  <si>
    <t>Montáž obkladů stěn z tvrdých kamenů kladených do lepidla z nepravidelných desek s řezanými stranami tl. přes 25 do 30 mm</t>
  </si>
  <si>
    <t>-170969939</t>
  </si>
  <si>
    <t>8,7+8,9*0,2</t>
  </si>
  <si>
    <t>58382710.1</t>
  </si>
  <si>
    <t>kamenný porfirický analcimický tefrit obklad tl. 20-25 mm "divoký obklad" tmavošedé barvy</t>
  </si>
  <si>
    <t>-732955514</t>
  </si>
  <si>
    <t>10,48*1,1</t>
  </si>
  <si>
    <t>782191111</t>
  </si>
  <si>
    <t>Příplatek k cenám obkladů stěn z kamene za plochu do 10 m2 jednotlivě</t>
  </si>
  <si>
    <t>1857115597</t>
  </si>
  <si>
    <t>782991111</t>
  </si>
  <si>
    <t>Obklady z kamene - ostatní práce penetrace podkladu</t>
  </si>
  <si>
    <t>-1769412477</t>
  </si>
  <si>
    <t xml:space="preserve">Poznámka k souboru cen:_x000D_
1. V ceně -1411 jsou započteny náklady na vysátí obkladů a setření vlhkým hadrem._x000D_
2. V ceně -1431 jsou započteny i náklady na dodání vosku._x000D_
</t>
  </si>
  <si>
    <t>782991411</t>
  </si>
  <si>
    <t>Obklady z kamene - ostatní práce čištění nových obkladů základní</t>
  </si>
  <si>
    <t>1384999297</t>
  </si>
  <si>
    <t>938111111</t>
  </si>
  <si>
    <t>Čištění zdiva opěr, pilířů, křídel od mechu a jiné vegetace</t>
  </si>
  <si>
    <t>113774070</t>
  </si>
  <si>
    <t xml:space="preserve">Poznámka k souboru cen:_x000D_
1. Cena je určena pro čištění jakéhokoliv zdiva._x000D_
2. Počet měrných jednotek se měří v m2 čištěné plochy zdiva._x000D_
</t>
  </si>
  <si>
    <t>7+8,9*0,3</t>
  </si>
  <si>
    <t>977131112</t>
  </si>
  <si>
    <t>Vrty příklepovými vrtáky do cihelného zdiva nebo prostého betonu průměru 10 mm</t>
  </si>
  <si>
    <t>-2063266715</t>
  </si>
  <si>
    <t xml:space="preserve">Poznámka k souboru cen:_x000D_
1. V cenách jsou započteny i náklady na rozměření, vrtání vrtacím kladivem a opotřebení příklepových vrtáků._x000D_
2. Vrty příklepovými vrtáky větších rozměrů a jádrové vrty se oceňují cenami části A02 katalogu 800-5 Sanace._x000D_
</t>
  </si>
  <si>
    <t>(7+8,9*0,3)*5*0,15</t>
  </si>
  <si>
    <t>985131111</t>
  </si>
  <si>
    <t>Očištění ploch stěn, rubu kleneb a podlah tlakovou vodou</t>
  </si>
  <si>
    <t>1786038345</t>
  </si>
  <si>
    <t xml:space="preserve">Poznámka k souboru cen:_x000D_
1. V cenách jsou započteny i náklady na dodání všech hmot._x000D_
2. V cenách očištění ploch pískem jsou započteny i náklady smetení písku dohromady nebo naložení na dopravní prostředek._x000D_
3. V cenách očištění ploch pískem nejsou započteny náklady na odvoz písku, které se oceňují cenami odvozu suti příslušného katalogu pro objekt, na kterém se práce provádí._x000D_
</t>
  </si>
  <si>
    <t>985241110</t>
  </si>
  <si>
    <t>Plombování zdiva včetně vybourání narušeného zdiva betonem s upěchováním, objemu do 1 m3</t>
  </si>
  <si>
    <t>471658987</t>
  </si>
  <si>
    <t xml:space="preserve">Poznámka k souboru cen:_x000D_
1. V cenách jsou započteny i náklady na odstranění narušených zdicích prvků, vyčištění a provlhčení vzniklého otvoru a zřízení i odstranění bednění._x000D_
2. V cenách -1110 a -1111 jsou započteny i náklady na pěchování uloženého betonu a jeho dodání._x000D_
3. V cenách 1210 a -1211 jsou započteny i náklady na zalití otvoru plastickou betonovou směsí včetně jejího dodání._x000D_
4. V cenách nejsou započteny náklady na trny z betonářské oceli pro zajištění spolupůsobení plomby s okolním zdivem, lze oceňovat cenami souboru cen 985 33-1 Dodatečné vlepování betonářské výztuže._x000D_
</t>
  </si>
  <si>
    <t>3*0,1</t>
  </si>
  <si>
    <t>985331115</t>
  </si>
  <si>
    <t>Dodatečné vlepování betonářské výztuže včetně vyvrtání a vyčištění otvoru cementovou aktivovanou maltou průměr výztuže 16 mm</t>
  </si>
  <si>
    <t>-2106227738</t>
  </si>
  <si>
    <t>13021015</t>
  </si>
  <si>
    <t>tyč ocelová žebírková jakost BSt 500S výztuž do betonu D 16mm</t>
  </si>
  <si>
    <t>-787691904</t>
  </si>
  <si>
    <t>(7+8,9*0,3)*5*0,3*1,6/1000*1,1</t>
  </si>
  <si>
    <t>998012021</t>
  </si>
  <si>
    <t>Přesun hmot pro budovy občanské výstavby, bydlení, výrobu a služby s nosnou svislou konstrukcí monolitickou betonovou tyčovou nebo plošnou s jakýkoliv obvodovým pláštěm kromě vyzdívaného vodorovná dopravní vzdálenost do 100 m pro budovy výšky do 6 m</t>
  </si>
  <si>
    <t>1187318885</t>
  </si>
  <si>
    <t>D4</t>
  </si>
  <si>
    <t>F2: Figura 2 - řez C-C</t>
  </si>
  <si>
    <t>132212111</t>
  </si>
  <si>
    <t>Hloubení rýh šířky do 800 mm ručně zapažených i nezapažených, s urovnáním dna do předepsaného profilu a spádu v hornině třídy těžitelnosti I skupiny 3 soudržných</t>
  </si>
  <si>
    <t>-459258109</t>
  </si>
  <si>
    <t xml:space="preserve">Poznámka k souboru cen:_x000D_
1. V cenách jsou započteny i náklady na přehození výkopku na přilehlém terénu na vzdálenost do 3 m od podélné osy rýhy nebo naložení výkopku na dopravní prostředek._x000D_
</t>
  </si>
  <si>
    <t>3,7*0,5*0,4</t>
  </si>
  <si>
    <t>-601296238</t>
  </si>
  <si>
    <t>0,74-0,629</t>
  </si>
  <si>
    <t>-216526233</t>
  </si>
  <si>
    <t>-1828635097</t>
  </si>
  <si>
    <t>0,111*1,7</t>
  </si>
  <si>
    <t>544619580</t>
  </si>
  <si>
    <t>0,74-0,111</t>
  </si>
  <si>
    <t>1162495271</t>
  </si>
  <si>
    <t>3,7*0,5</t>
  </si>
  <si>
    <t>-1559954886</t>
  </si>
  <si>
    <t>3,7*0,3*0,1</t>
  </si>
  <si>
    <t>1081913963</t>
  </si>
  <si>
    <t>4,7+3,7*0,2</t>
  </si>
  <si>
    <t>-2032161540</t>
  </si>
  <si>
    <t>5,44*1,1</t>
  </si>
  <si>
    <t>-1395413471</t>
  </si>
  <si>
    <t>1963254799</t>
  </si>
  <si>
    <t>-1947743138</t>
  </si>
  <si>
    <t>-667450918</t>
  </si>
  <si>
    <t>4+3,7*0,3</t>
  </si>
  <si>
    <t>-954334115</t>
  </si>
  <si>
    <t>-2034793481</t>
  </si>
  <si>
    <t>2*0,15</t>
  </si>
  <si>
    <t>877950430</t>
  </si>
  <si>
    <t>D5</t>
  </si>
  <si>
    <t>F3: Figura 3 - řez D-D</t>
  </si>
  <si>
    <t>1989799087</t>
  </si>
  <si>
    <t>5,95*0,7*0,4</t>
  </si>
  <si>
    <t>-82703478</t>
  </si>
  <si>
    <t>1,666-1,131</t>
  </si>
  <si>
    <t>-647550421</t>
  </si>
  <si>
    <t>-990134775</t>
  </si>
  <si>
    <t>0,535*1,7</t>
  </si>
  <si>
    <t>65767064</t>
  </si>
  <si>
    <t>1,666-0,178-5,95*0,2*0,3</t>
  </si>
  <si>
    <t>-1686712834</t>
  </si>
  <si>
    <t>5,95*0,7</t>
  </si>
  <si>
    <t>-312603257</t>
  </si>
  <si>
    <t>5,95*0,3*0,1</t>
  </si>
  <si>
    <t>-58173673</t>
  </si>
  <si>
    <t>(7,7+5,95*0,3)*0,2</t>
  </si>
  <si>
    <t>2069980087</t>
  </si>
  <si>
    <t>(7,7+5,95*0,3)+5,95*0,2</t>
  </si>
  <si>
    <t>-1779924041</t>
  </si>
  <si>
    <t>1302828651</t>
  </si>
  <si>
    <t>(7,7+5,95*0,3)*5/1000/1,1</t>
  </si>
  <si>
    <t>736486316</t>
  </si>
  <si>
    <t>8+5,95*0,2</t>
  </si>
  <si>
    <t>-219838579</t>
  </si>
  <si>
    <t>9,19*1,1</t>
  </si>
  <si>
    <t>-462808772</t>
  </si>
  <si>
    <t>-935454146</t>
  </si>
  <si>
    <t>327080267</t>
  </si>
  <si>
    <t>122790858</t>
  </si>
  <si>
    <t>7,7+5,95*0,3</t>
  </si>
  <si>
    <t>1526273688</t>
  </si>
  <si>
    <t>(7,7+5,95*0,3)*5*0,15</t>
  </si>
  <si>
    <t>-364266794</t>
  </si>
  <si>
    <t>645024300</t>
  </si>
  <si>
    <t>4*0,15</t>
  </si>
  <si>
    <t>-1635120185</t>
  </si>
  <si>
    <t>2036015772</t>
  </si>
  <si>
    <t>(7,7+5,95*0,3)*5*0,3*1,6/1000*1,1</t>
  </si>
  <si>
    <t>-1746324486</t>
  </si>
  <si>
    <t>D6</t>
  </si>
  <si>
    <t>F4: Figura 4 - řez E-E</t>
  </si>
  <si>
    <t>-127866120</t>
  </si>
  <si>
    <t>6,85*0,5*0,4</t>
  </si>
  <si>
    <t>212395537</t>
  </si>
  <si>
    <t>1,37-1,181</t>
  </si>
  <si>
    <t>-1392876451</t>
  </si>
  <si>
    <t>61339584</t>
  </si>
  <si>
    <t>0,189*1,7</t>
  </si>
  <si>
    <t>-1083303623</t>
  </si>
  <si>
    <t>1,37-0,189</t>
  </si>
  <si>
    <t>-1060042986</t>
  </si>
  <si>
    <t>6,85*0,5</t>
  </si>
  <si>
    <t>-1073371190</t>
  </si>
  <si>
    <t>6,85*0,3*0,1</t>
  </si>
  <si>
    <t>830163495</t>
  </si>
  <si>
    <t>9,8+6,85*0,2</t>
  </si>
  <si>
    <t>1376049395</t>
  </si>
  <si>
    <t>11,17*1,1</t>
  </si>
  <si>
    <t>-1862963928</t>
  </si>
  <si>
    <t>-1545053449</t>
  </si>
  <si>
    <t>-913532635</t>
  </si>
  <si>
    <t>1334213005</t>
  </si>
  <si>
    <t>9,8+6,85*0,3</t>
  </si>
  <si>
    <t>-573179441</t>
  </si>
  <si>
    <t>-2067855028</t>
  </si>
  <si>
    <t>1*0,1</t>
  </si>
  <si>
    <t>1047690902</t>
  </si>
  <si>
    <t>D7</t>
  </si>
  <si>
    <t>F5: Figura 5 - řez F-F</t>
  </si>
  <si>
    <t>-1152160811</t>
  </si>
  <si>
    <t>8*0,5*0,4</t>
  </si>
  <si>
    <t>-1663869846</t>
  </si>
  <si>
    <t>1,6-1,36</t>
  </si>
  <si>
    <t>-1714577544</t>
  </si>
  <si>
    <t>171201221</t>
  </si>
  <si>
    <t>Poplatek za uložení stavebního odpadu na skládce (skládkovné) zeminy a kamení zatříděného do Katalogu odpadů pod kódem 17 05 04</t>
  </si>
  <si>
    <t>118904633</t>
  </si>
  <si>
    <t xml:space="preserve">Poznámka k souboru cen:_x000D_
1. Ceny uvedené v souboru cen je doporučeno opravit podle aktuálních cen místně příslušné skládky._x000D_
2. V cenách je započítán poplatek za ukládání odpadu dle zákona 185/2001 Sb._x000D_
</t>
  </si>
  <si>
    <t>0,24*1,7</t>
  </si>
  <si>
    <t>-947345715</t>
  </si>
  <si>
    <t>1,6-0,24</t>
  </si>
  <si>
    <t>-2101862117</t>
  </si>
  <si>
    <t>8*0,5</t>
  </si>
  <si>
    <t>1049203122</t>
  </si>
  <si>
    <t>8*0,3*0,1</t>
  </si>
  <si>
    <t>1558461121</t>
  </si>
  <si>
    <t>1720691095</t>
  </si>
  <si>
    <t>90</t>
  </si>
  <si>
    <t>1886786189</t>
  </si>
  <si>
    <t>12,4+8*0,2</t>
  </si>
  <si>
    <t>91</t>
  </si>
  <si>
    <t>-1069376038</t>
  </si>
  <si>
    <t>14*1,1</t>
  </si>
  <si>
    <t>92</t>
  </si>
  <si>
    <t>-530205660</t>
  </si>
  <si>
    <t>93</t>
  </si>
  <si>
    <t>-1645544614</t>
  </si>
  <si>
    <t>94</t>
  </si>
  <si>
    <t>-27301149</t>
  </si>
  <si>
    <t>95</t>
  </si>
  <si>
    <t>2125761014</t>
  </si>
  <si>
    <t>12,4+8*0,3</t>
  </si>
  <si>
    <t>96</t>
  </si>
  <si>
    <t>879119876</t>
  </si>
  <si>
    <t>97</t>
  </si>
  <si>
    <t>2098013732</t>
  </si>
  <si>
    <t>98</t>
  </si>
  <si>
    <t>1041857024</t>
  </si>
  <si>
    <t>VON - Vedlejší a ostatní náklady</t>
  </si>
  <si>
    <t>VRN - Vedlejší rozpočtové náklady</t>
  </si>
  <si>
    <t xml:space="preserve">    VRN1 - Průzkumné, geodetické a projektové práce</t>
  </si>
  <si>
    <t xml:space="preserve">    VRN3 - Zařízení staveniště</t>
  </si>
  <si>
    <t xml:space="preserve">    VRN4 - Inženýrská činnost</t>
  </si>
  <si>
    <t>VRN</t>
  </si>
  <si>
    <t>Vedlejší rozpočtové náklady</t>
  </si>
  <si>
    <t>VRN1</t>
  </si>
  <si>
    <t>Průzkumné, geodetické a projektové práce</t>
  </si>
  <si>
    <t>013254000</t>
  </si>
  <si>
    <t>Dokumentace skutečného provedení stavby - 1x v digitální podobě (např.: dwg., dgn., pdf. apod.) a 4x v tištěné podobě (textová i výkresová část) v barevným vyznačením případných změn či odchylek od schválené PD</t>
  </si>
  <si>
    <t>Kč</t>
  </si>
  <si>
    <t>1024</t>
  </si>
  <si>
    <t>1945407114</t>
  </si>
  <si>
    <t>013294000</t>
  </si>
  <si>
    <t>Ostatní dokumentace - fotodokumentace z průběhu realizace udržovacích prací (1x v digitální podobě)</t>
  </si>
  <si>
    <t>883810276</t>
  </si>
  <si>
    <t>VRN3</t>
  </si>
  <si>
    <t>Zařízení staveniště</t>
  </si>
  <si>
    <t>032103000</t>
  </si>
  <si>
    <t>Náklady na stavební buňky - 1x šatní buňka + 1x skladovací buňka</t>
  </si>
  <si>
    <t>408438466</t>
  </si>
  <si>
    <t>032803000</t>
  </si>
  <si>
    <t>Ostatní vybavení staveniště - mobilní chemická toaleta</t>
  </si>
  <si>
    <t>1782869597</t>
  </si>
  <si>
    <t>034103000</t>
  </si>
  <si>
    <t>Oplocení staveniště pomocí přemístitelného ocelodrátěného oplocení na patkách</t>
  </si>
  <si>
    <t>-118090681</t>
  </si>
  <si>
    <t>034503000</t>
  </si>
  <si>
    <t>Informační tabule na staveništi s uvedením nezbytných údajů o názvu stavby, objednateli, zhotoviteli, TDS a AD, termínech realizace apod. včetně nezbytných kontaktních údajů</t>
  </si>
  <si>
    <t>2144787925</t>
  </si>
  <si>
    <t>VRN4</t>
  </si>
  <si>
    <t>Inženýrská činnost</t>
  </si>
  <si>
    <t>042703000</t>
  </si>
  <si>
    <t>Technické požadavky na výrobky - vzorkování stavebních materiálů zhotovitelem k odsouhlasení objednatele, TDS a AD ve smluveném rozsahu a formátech (omítky, nátěry, kování apod.)</t>
  </si>
  <si>
    <t>363589314</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</si>
  <si>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</si>
  <si>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</si>
  <si>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</si>
  <si>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</si>
  <si>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</si>
  <si>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</si>
  <si>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</si>
  <si>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</si>
  <si>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</si>
  <si>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</si>
  <si>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</si>
  <si>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</si>
  <si>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</si>
  <si>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</si>
  <si>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</si>
  <si>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</si>
  <si>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OST</t>
  </si>
  <si>
    <t>Ostatní</t>
  </si>
  <si>
    <t>Soupis prací pro daný typ objektu</t>
  </si>
  <si>
    <r>
      <rPr>
        <i/>
        <sz val="9"/>
        <rFont val="Trebuchet MS"/>
        <charset val="238"/>
      </rPr>
      <t xml:space="preserve">Soupis prací </t>
    </r>
    <r>
      <rPr>
        <sz val="9"/>
        <rFont val="Trebuchet MS"/>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</si>
  <si>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</si>
  <si>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</si>
  <si>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</si>
  <si>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</si>
  <si>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</si>
  <si>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</si>
  <si>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</si>
  <si>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</si>
  <si>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</si>
  <si>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</si>
  <si>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</si>
  <si>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</si>
  <si>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</si>
  <si>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</si>
  <si>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</si>
  <si>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</si>
  <si>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</si>
  <si>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</si>
  <si>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</si>
  <si>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</si>
  <si>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</si>
  <si>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</si>
  <si>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</si>
  <si>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</si>
  <si>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</si>
  <si>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</si>
  <si>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</si>
  <si>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</si>
  <si>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</si>
  <si>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</si>
  <si>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</si>
  <si>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</si>
  <si>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</si>
  <si>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</si>
  <si>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</si>
  <si>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</si>
  <si>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</si>
  <si>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</si>
  <si>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</si>
  <si>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</si>
  <si>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</si>
  <si>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</si>
  <si>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</si>
  <si>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</si>
  <si>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</si>
  <si>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</si>
  <si>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</si>
  <si>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</si>
  <si>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</si>
  <si>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</si>
  <si>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</si>
  <si>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</si>
  <si>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</si>
  <si>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</si>
  <si>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</si>
  <si>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</si>
  <si>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</si>
  <si>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</si>
  <si>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</si>
  <si>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</si>
  <si>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</si>
  <si>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</si>
  <si>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</si>
  <si>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</si>
  <si>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</si>
  <si>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</si>
  <si>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</si>
  <si>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</si>
  <si>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</si>
  <si>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</si>
  <si>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</si>
  <si>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</si>
  <si>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</si>
  <si>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</si>
  <si>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</si>
  <si>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</si>
  <si>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</si>
  <si>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</si>
  <si>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</si>
  <si>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</si>
  <si>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</si>
  <si>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</si>
  <si>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</si>
  <si>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</si>
  <si>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</si>
  <si>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</si>
  <si>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</si>
  <si>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</si>
  <si>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</si>
  <si>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</si>
  <si>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</si>
  <si>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</si>
  <si>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</si>
  <si>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</si>
  <si>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</si>
  <si>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</si>
  <si>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</si>
  <si>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</si>
  <si>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</si>
  <si>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</si>
  <si>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</si>
  <si>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</si>
  <si>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</si>
  <si>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</si>
  <si>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</si>
  <si>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</si>
  <si>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</si>
  <si>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</si>
  <si>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</si>
  <si>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</si>
  <si>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</si>
  <si>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</si>
  <si>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</si>
  <si>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</si>
  <si>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</si>
  <si>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</si>
  <si>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</si>
  <si>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</si>
  <si>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</si>
  <si>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</si>
  <si>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</si>
  <si>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</si>
  <si>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</si>
  <si>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</si>
  <si>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</si>
  <si>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</si>
  <si>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</si>
  <si>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</si>
  <si>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</si>
  <si>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</si>
  <si>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</si>
  <si>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</si>
  <si>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</si>
  <si>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</si>
  <si>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</si>
  <si>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</si>
  <si>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</si>
  <si>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</si>
  <si>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</si>
  <si>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</si>
  <si>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</si>
  <si>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</si>
  <si>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</si>
  <si>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</si>
  <si>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</si>
  <si>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</si>
  <si>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</si>
  <si>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</si>
  <si>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</si>
  <si>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</si>
  <si>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</si>
  <si>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</si>
  <si>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</si>
  <si>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</si>
  <si>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</si>
  <si>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</si>
  <si>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</si>
  <si>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</si>
  <si>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</si>
  <si>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</si>
  <si>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</si>
  <si>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</si>
  <si>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</si>
  <si>
    <t>UDRŽOVACÍ PRÁCE NA OBJEKTU STODOLY V OBCI MALŠOVICE“</t>
  </si>
  <si>
    <t>VÝKAZ VÝMĚR</t>
  </si>
  <si>
    <t>(POUZE V PARÉ Č.1)</t>
  </si>
  <si>
    <t>REALIZAČNÍ DOKUMENTACE STAVBY</t>
  </si>
  <si>
    <t>(POUZE PARÉ Č. 1)</t>
  </si>
  <si>
    <t>ČERVENEC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</si>
</sst>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6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0000A8"/>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
      <sz val="8"/>
      <name val="Arial CE"/>
      <family val="2"/>
    </font>
    <font>
      <b/>
      <sz val="12"/>
      <name val="Arial"/>
      <family val="2"/>
      <charset val="238"/>
    </font>
    <font>
      <b/>
      <sz val="16"/>
      <name val="Arial"/>
      <family val="2"/>
      <charset val="238"/>
    </font>
    <font>
      <sz val="10"/>
      <name val="Times New Roman"/>
      <family val="1"/>
      <charset val="238"/>
    </font>
    <font>
      <i/>
      <sz val="10"/>
      <name val="Arial"/>
      <family val="2"/>
      <charset val="238"/>
    </font>
    <font>
      <b/>
      <sz val="11"/>
      <name val="Arial"/>
      <family val="2"/>
      <charset val="238"/>
    </font>
    <font>
      <sz val="12"/>
      <name val="Arial"/>
      <family val="2"/>
      <charset val="238"/>
    </font>
    <font>
      <b/>
      <sz val="10"/>
      <name val="Arial"/>
      <family val="2"/>
      <charset val="238"/>
    </font>
    <font>
      <b/>
      <sz val="14"/>
      <name val="Arial"/>
      <family val="2"/>
      <charset val="238"/>
    </font>
    <font>
      <b/>
      <sz val="8"/>
      <name val="Arial CE"/>
      <family val="2"/>
      <charset val="238"/>
    </font>
    <font>
      <sz val="10"/>
      <name val="Arial CE"/>
      <family val="2"/>
    </font>
    <font>
      <b/>
      <sz val="12"/>
      <name val="Arial CE"/>
      <family val="2"/>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46" fillId="0" borderId="0" applyNumberFormat="0" applyFill="0" applyBorder="0" applyAlignment="0" applyProtection="0"/>
    <xf numFmtId="0" fontId="48" fillId="0" borderId="1"/>
  </cellStyleXfs>
  <cellXfs count="42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15"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6"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166" fontId="28" fillId="0" borderId="21" xfId="0" applyNumberFormat="1" applyFont="1" applyBorder="1" applyAlignment="1" applyProtection="1">
      <alignment vertical="center"/>
    </xf>
    <xf numFmtId="4" fontId="28" fillId="0" borderId="22" xfId="0" applyNumberFormat="1" applyFont="1" applyBorder="1" applyAlignment="1" applyProtection="1">
      <alignment vertical="center"/>
    </xf>
    <xf numFmtId="0" fontId="0" fillId="0" borderId="0" xfId="0" applyProtection="1">
      <protection locked="0"/>
    </xf>
    <xf numFmtId="0" fontId="0" fillId="0" borderId="2" xfId="0" applyBorder="1"/>
    <xf numFmtId="0" fontId="0" fillId="0" borderId="3" xfId="0" applyBorder="1"/>
    <xf numFmtId="0" fontId="0" fillId="0" borderId="3" xfId="0" applyBorder="1" applyProtection="1">
      <protection locked="0"/>
    </xf>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pplyProtection="1">
      <alignment vertical="center"/>
      <protection locked="0"/>
    </xf>
    <xf numFmtId="0" fontId="0" fillId="0" borderId="4" xfId="0" applyBorder="1" applyAlignment="1">
      <alignment vertical="center"/>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0" xfId="0" applyFont="1" applyAlignment="1" applyProtection="1">
      <alignment vertical="center" wrapText="1"/>
      <protection locked="0"/>
    </xf>
    <xf numFmtId="0" fontId="0" fillId="0" borderId="4" xfId="0" applyBorder="1" applyAlignment="1">
      <alignment vertical="center" wrapText="1"/>
    </xf>
    <xf numFmtId="0" fontId="0" fillId="0" borderId="13" xfId="0" applyFont="1" applyBorder="1" applyAlignment="1">
      <alignment vertical="center"/>
    </xf>
    <xf numFmtId="0" fontId="0" fillId="0" borderId="13" xfId="0" applyFont="1" applyBorder="1" applyAlignment="1" applyProtection="1">
      <alignment vertical="center"/>
      <protection locked="0"/>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0" fontId="0" fillId="4" borderId="8" xfId="0" applyFont="1" applyFill="1" applyBorder="1" applyAlignment="1" applyProtection="1">
      <alignment vertical="center"/>
      <protection locked="0"/>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1"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0" fontId="6" fillId="0" borderId="21" xfId="0" applyFont="1" applyBorder="1" applyAlignment="1" applyProtection="1">
      <alignment vertical="center"/>
      <protection locked="0"/>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0" fontId="7" fillId="0" borderId="21" xfId="0" applyFont="1" applyBorder="1" applyAlignment="1" applyProtection="1">
      <alignment vertical="center"/>
      <protection locked="0"/>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protection locked="0"/>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vertical="center" wrapText="1"/>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167" fontId="37" fillId="0" borderId="23" xfId="0" applyNumberFormat="1" applyFont="1" applyBorder="1" applyAlignment="1" applyProtection="1">
      <alignment vertical="center"/>
    </xf>
    <xf numFmtId="4" fontId="37" fillId="2" borderId="23" xfId="0" applyNumberFormat="1" applyFont="1" applyFill="1" applyBorder="1" applyAlignment="1" applyProtection="1">
      <alignment vertical="center"/>
      <protection locked="0"/>
    </xf>
    <xf numFmtId="4" fontId="37" fillId="0" borderId="23" xfId="0" applyNumberFormat="1" applyFont="1" applyBorder="1" applyAlignment="1" applyProtection="1">
      <alignment vertical="center"/>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0" fillId="0" borderId="0" xfId="0" applyAlignment="1">
      <alignment vertical="top"/>
    </xf>
    <xf numFmtId="0" fontId="39" fillId="0" borderId="24" xfId="0" applyFont="1" applyBorder="1" applyAlignment="1">
      <alignment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39" fillId="0" borderId="27"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7" xfId="0" applyFont="1" applyBorder="1" applyAlignment="1">
      <alignment vertical="center" wrapText="1"/>
    </xf>
    <xf numFmtId="0" fontId="39" fillId="0" borderId="28" xfId="0" applyFont="1" applyBorder="1" applyAlignment="1">
      <alignment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2" fillId="0" borderId="27" xfId="0" applyFont="1" applyBorder="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left" vertical="center"/>
    </xf>
    <xf numFmtId="0" fontId="42" fillId="0" borderId="1" xfId="0" applyFont="1" applyBorder="1" applyAlignment="1">
      <alignment vertical="center"/>
    </xf>
    <xf numFmtId="49" fontId="42" fillId="0" borderId="1" xfId="0" applyNumberFormat="1" applyFont="1" applyBorder="1" applyAlignment="1">
      <alignment vertical="center" wrapText="1"/>
    </xf>
    <xf numFmtId="0" fontId="39" fillId="0" borderId="30" xfId="0" applyFont="1" applyBorder="1" applyAlignment="1">
      <alignment vertical="center" wrapText="1"/>
    </xf>
    <xf numFmtId="0" fontId="43" fillId="0" borderId="29" xfId="0" applyFont="1" applyBorder="1" applyAlignment="1">
      <alignment vertical="center" wrapText="1"/>
    </xf>
    <xf numFmtId="0" fontId="39" fillId="0" borderId="31" xfId="0" applyFont="1" applyBorder="1" applyAlignment="1">
      <alignment vertical="center" wrapText="1"/>
    </xf>
    <xf numFmtId="0" fontId="39" fillId="0" borderId="1" xfId="0" applyFont="1" applyBorder="1" applyAlignment="1">
      <alignment vertical="top"/>
    </xf>
    <xf numFmtId="0" fontId="39" fillId="0" borderId="0" xfId="0" applyFont="1" applyAlignment="1">
      <alignment vertical="top"/>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6" xfId="0" applyFont="1" applyBorder="1" applyAlignment="1">
      <alignment horizontal="left" vertical="center"/>
    </xf>
    <xf numFmtId="0" fontId="39" fillId="0" borderId="27" xfId="0" applyFont="1" applyBorder="1" applyAlignment="1">
      <alignment horizontal="left" vertical="center"/>
    </xf>
    <xf numFmtId="0" fontId="39" fillId="0" borderId="28" xfId="0" applyFont="1" applyBorder="1" applyAlignment="1">
      <alignment horizontal="left" vertical="center"/>
    </xf>
    <xf numFmtId="0" fontId="41" fillId="0" borderId="1" xfId="0" applyFont="1" applyBorder="1" applyAlignment="1">
      <alignment horizontal="left" vertical="center"/>
    </xf>
    <xf numFmtId="0" fontId="44" fillId="0" borderId="0" xfId="0" applyFont="1" applyAlignment="1">
      <alignment horizontal="left" vertical="center"/>
    </xf>
    <xf numFmtId="0" fontId="41" fillId="0" borderId="29" xfId="0" applyFont="1" applyBorder="1" applyAlignment="1">
      <alignment horizontal="left" vertical="center"/>
    </xf>
    <xf numFmtId="0" fontId="41" fillId="0" borderId="29" xfId="0" applyFont="1" applyBorder="1" applyAlignment="1">
      <alignment horizontal="center" vertical="center"/>
    </xf>
    <xf numFmtId="0" fontId="44" fillId="0" borderId="29" xfId="0" applyFont="1" applyBorder="1" applyAlignment="1">
      <alignment horizontal="left" vertical="center"/>
    </xf>
    <xf numFmtId="0" fontId="45" fillId="0" borderId="1" xfId="0" applyFont="1" applyBorder="1" applyAlignment="1">
      <alignment horizontal="left" vertical="center"/>
    </xf>
    <xf numFmtId="0" fontId="42" fillId="0" borderId="0" xfId="0" applyFont="1" applyAlignment="1">
      <alignment horizontal="left" vertical="center"/>
    </xf>
    <xf numFmtId="0" fontId="42" fillId="0" borderId="1" xfId="0" applyFont="1" applyBorder="1" applyAlignment="1">
      <alignment horizontal="center" vertical="center"/>
    </xf>
    <xf numFmtId="0" fontId="42" fillId="0" borderId="27" xfId="0" applyFont="1" applyBorder="1" applyAlignment="1">
      <alignment horizontal="left" vertical="center"/>
    </xf>
    <xf numFmtId="0" fontId="42" fillId="0" borderId="1" xfId="0" applyFont="1" applyFill="1" applyBorder="1" applyAlignment="1">
      <alignment horizontal="left" vertical="center"/>
    </xf>
    <xf numFmtId="0" fontId="42" fillId="0" borderId="1" xfId="0" applyFont="1" applyFill="1" applyBorder="1" applyAlignment="1">
      <alignment horizontal="center" vertical="center"/>
    </xf>
    <xf numFmtId="0" fontId="39" fillId="0" borderId="30" xfId="0" applyFont="1" applyBorder="1" applyAlignment="1">
      <alignment horizontal="left" vertical="center"/>
    </xf>
    <xf numFmtId="0" fontId="43" fillId="0" borderId="29" xfId="0" applyFont="1" applyBorder="1" applyAlignment="1">
      <alignment horizontal="left" vertical="center"/>
    </xf>
    <xf numFmtId="0" fontId="39" fillId="0" borderId="31" xfId="0" applyFont="1" applyBorder="1" applyAlignment="1">
      <alignment horizontal="left" vertical="center"/>
    </xf>
    <xf numFmtId="0" fontId="39" fillId="0" borderId="1" xfId="0" applyFont="1" applyBorder="1" applyAlignment="1">
      <alignment horizontal="left" vertical="center"/>
    </xf>
    <xf numFmtId="0" fontId="43" fillId="0" borderId="1" xfId="0" applyFont="1" applyBorder="1" applyAlignment="1">
      <alignment horizontal="left" vertical="center"/>
    </xf>
    <xf numFmtId="0" fontId="44" fillId="0" borderId="1" xfId="0" applyFont="1" applyBorder="1" applyAlignment="1">
      <alignment horizontal="left" vertical="center"/>
    </xf>
    <xf numFmtId="0" fontId="42" fillId="0" borderId="29" xfId="0" applyFont="1" applyBorder="1" applyAlignment="1">
      <alignment horizontal="left" vertical="center"/>
    </xf>
    <xf numFmtId="0" fontId="39" fillId="0" borderId="1" xfId="0" applyFont="1" applyBorder="1" applyAlignment="1">
      <alignment horizontal="left" vertical="center" wrapText="1"/>
    </xf>
    <xf numFmtId="0" fontId="42" fillId="0" borderId="1" xfId="0" applyFont="1" applyBorder="1" applyAlignment="1">
      <alignment horizontal="center" vertical="center" wrapText="1"/>
    </xf>
    <xf numFmtId="0" fontId="39" fillId="0" borderId="24"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2" fillId="0" borderId="28" xfId="0" applyFont="1" applyBorder="1" applyAlignment="1">
      <alignment horizontal="left" vertical="center"/>
    </xf>
    <xf numFmtId="0" fontId="42" fillId="0" borderId="30" xfId="0" applyFont="1" applyBorder="1" applyAlignment="1">
      <alignment horizontal="left" vertical="center" wrapText="1"/>
    </xf>
    <xf numFmtId="0" fontId="42" fillId="0" borderId="29" xfId="0" applyFont="1" applyBorder="1" applyAlignment="1">
      <alignment horizontal="left" vertical="center" wrapText="1"/>
    </xf>
    <xf numFmtId="0" fontId="42" fillId="0" borderId="31" xfId="0" applyFont="1" applyBorder="1" applyAlignment="1">
      <alignment horizontal="left" vertical="center" wrapText="1"/>
    </xf>
    <xf numFmtId="0" fontId="42" fillId="0" borderId="1" xfId="0" applyFont="1" applyBorder="1" applyAlignment="1">
      <alignment horizontal="left" vertical="top"/>
    </xf>
    <xf numFmtId="0" fontId="42" fillId="0" borderId="1" xfId="0" applyFont="1" applyBorder="1" applyAlignment="1">
      <alignment horizontal="center" vertical="top"/>
    </xf>
    <xf numFmtId="0" fontId="42" fillId="0" borderId="30" xfId="0" applyFont="1" applyBorder="1" applyAlignment="1">
      <alignment horizontal="left" vertical="center"/>
    </xf>
    <xf numFmtId="0" fontId="42" fillId="0" borderId="31" xfId="0" applyFont="1" applyBorder="1" applyAlignment="1">
      <alignment horizontal="left" vertical="center"/>
    </xf>
    <xf numFmtId="0" fontId="44" fillId="0" borderId="0" xfId="0" applyFont="1" applyAlignment="1">
      <alignment vertical="center"/>
    </xf>
    <xf numFmtId="0" fontId="41" fillId="0" borderId="1" xfId="0" applyFont="1" applyBorder="1" applyAlignment="1">
      <alignment vertical="center"/>
    </xf>
    <xf numFmtId="0" fontId="44" fillId="0" borderId="29" xfId="0" applyFont="1" applyBorder="1" applyAlignment="1">
      <alignment vertical="center"/>
    </xf>
    <xf numFmtId="0" fontId="41" fillId="0" borderId="29" xfId="0" applyFont="1" applyBorder="1" applyAlignment="1">
      <alignment vertical="center"/>
    </xf>
    <xf numFmtId="0" fontId="0" fillId="0" borderId="1" xfId="0" applyBorder="1" applyAlignment="1">
      <alignment vertical="top"/>
    </xf>
    <xf numFmtId="49" fontId="42" fillId="0" borderId="1" xfId="0" applyNumberFormat="1" applyFont="1" applyBorder="1" applyAlignment="1">
      <alignment horizontal="left" vertical="center"/>
    </xf>
    <xf numFmtId="0" fontId="0" fillId="0" borderId="29" xfId="0" applyBorder="1" applyAlignment="1">
      <alignment vertical="top"/>
    </xf>
    <xf numFmtId="0" fontId="41" fillId="0" borderId="29" xfId="0" applyFont="1" applyBorder="1" applyAlignment="1">
      <alignment horizontal="left"/>
    </xf>
    <xf numFmtId="0" fontId="44" fillId="0" borderId="29" xfId="0" applyFont="1" applyBorder="1" applyAlignment="1"/>
    <xf numFmtId="0" fontId="39" fillId="0" borderId="27" xfId="0" applyFont="1" applyBorder="1" applyAlignment="1">
      <alignment vertical="top"/>
    </xf>
    <xf numFmtId="0" fontId="39" fillId="0" borderId="28" xfId="0" applyFont="1" applyBorder="1" applyAlignment="1">
      <alignment vertical="top"/>
    </xf>
    <xf numFmtId="0" fontId="39" fillId="0" borderId="1" xfId="0" applyFont="1" applyBorder="1" applyAlignment="1">
      <alignment horizontal="center" vertical="center"/>
    </xf>
    <xf numFmtId="0" fontId="39" fillId="0" borderId="1" xfId="0" applyFont="1" applyBorder="1" applyAlignment="1">
      <alignment horizontal="left" vertical="top"/>
    </xf>
    <xf numFmtId="0" fontId="39" fillId="0" borderId="30" xfId="0" applyFont="1" applyBorder="1" applyAlignment="1">
      <alignment vertical="top"/>
    </xf>
    <xf numFmtId="0" fontId="39" fillId="0" borderId="29" xfId="0" applyFont="1" applyBorder="1" applyAlignment="1">
      <alignment vertical="top"/>
    </xf>
    <xf numFmtId="0" fontId="39" fillId="0" borderId="31" xfId="0" applyFont="1" applyBorder="1" applyAlignment="1">
      <alignment vertical="top"/>
    </xf>
    <xf numFmtId="0" fontId="48" fillId="0" borderId="1" xfId="2"/>
    <xf numFmtId="0" fontId="50" fillId="0" borderId="1" xfId="2" applyFont="1" applyAlignment="1">
      <alignment horizontal="center" vertical="center"/>
    </xf>
    <xf numFmtId="0" fontId="51" fillId="0" borderId="1" xfId="2" applyFont="1" applyAlignment="1">
      <alignment vertical="center"/>
    </xf>
    <xf numFmtId="0" fontId="52" fillId="0" borderId="1" xfId="2" applyFont="1" applyAlignment="1">
      <alignment horizontal="justify" vertical="center"/>
    </xf>
    <xf numFmtId="0" fontId="53" fillId="0" borderId="1" xfId="2" applyFont="1" applyAlignment="1">
      <alignment horizontal="center" vertical="center"/>
    </xf>
    <xf numFmtId="0" fontId="54" fillId="0" borderId="1" xfId="2" applyFont="1" applyAlignment="1">
      <alignment horizontal="center" vertical="center"/>
    </xf>
    <xf numFmtId="17" fontId="49" fillId="0" borderId="1" xfId="2" applyNumberFormat="1" applyFont="1" applyAlignment="1">
      <alignment horizontal="center" vertical="center"/>
    </xf>
    <xf numFmtId="0" fontId="51" fillId="0" borderId="1" xfId="2" applyFont="1" applyAlignment="1">
      <alignment horizontal="center" vertical="center"/>
    </xf>
    <xf numFmtId="0" fontId="55" fillId="0" borderId="1" xfId="2" applyFont="1" applyAlignment="1">
      <alignment vertical="center"/>
    </xf>
    <xf numFmtId="0" fontId="49" fillId="0" borderId="1" xfId="2" applyFont="1" applyAlignment="1">
      <alignment horizontal="center" vertical="center"/>
    </xf>
    <xf numFmtId="0" fontId="56" fillId="0" borderId="1" xfId="2" applyFont="1" applyAlignment="1">
      <alignment horizontal="center" vertical="center"/>
    </xf>
    <xf numFmtId="0" fontId="57" fillId="0" borderId="1" xfId="2" applyFont="1" applyAlignment="1">
      <alignment horizontal="center"/>
    </xf>
    <xf numFmtId="0" fontId="58" fillId="0" borderId="1" xfId="2" applyFont="1" applyAlignment="1">
      <alignment horizontal="center"/>
    </xf>
    <xf numFmtId="49" fontId="59" fillId="0" borderId="1" xfId="2" applyNumberFormat="1" applyFont="1" applyAlignment="1">
      <alignment horizontal="center"/>
    </xf>
    <xf numFmtId="0" fontId="0" fillId="0" borderId="0" xfId="0"/>
    <xf numFmtId="164" fontId="1" fillId="0" borderId="0" xfId="0" applyNumberFormat="1" applyFont="1" applyAlignment="1" applyProtection="1">
      <alignment horizontal="left" vertical="center"/>
    </xf>
    <xf numFmtId="0" fontId="1" fillId="0" borderId="0" xfId="0" applyFont="1" applyAlignment="1" applyProtection="1">
      <alignment vertical="center"/>
    </xf>
    <xf numFmtId="4" fontId="19" fillId="0" borderId="0" xfId="0" applyNumberFormat="1" applyFont="1" applyAlignment="1" applyProtection="1">
      <alignmen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27" fillId="0" borderId="0" xfId="0" applyNumberFormat="1" applyFont="1" applyAlignment="1" applyProtection="1">
      <alignment vertical="center"/>
    </xf>
    <xf numFmtId="0" fontId="27" fillId="0" borderId="0" xfId="0" applyFont="1" applyAlignment="1" applyProtection="1">
      <alignment vertical="center"/>
    </xf>
    <xf numFmtId="0" fontId="26" fillId="0" borderId="0" xfId="0" applyFont="1" applyAlignment="1" applyProtection="1">
      <alignment horizontal="left" vertical="center" wrapText="1"/>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4" fontId="7" fillId="0" borderId="0" xfId="0" applyNumberFormat="1" applyFont="1" applyAlignment="1" applyProtection="1">
      <alignment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2" fillId="4" borderId="8"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4" fontId="27" fillId="0" borderId="0" xfId="0" applyNumberFormat="1" applyFont="1" applyAlignment="1" applyProtection="1">
      <alignment horizontal="righ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0" fillId="0" borderId="0" xfId="0" applyFont="1" applyAlignment="1" applyProtection="1">
      <alignment vertical="center"/>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Font="1" applyAlignment="1">
      <alignment vertical="center"/>
    </xf>
    <xf numFmtId="0" fontId="3" fillId="0" borderId="0" xfId="0" applyFont="1" applyAlignment="1">
      <alignment horizontal="left" vertical="center" wrapText="1"/>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42" fillId="0" borderId="1" xfId="0" applyFont="1" applyBorder="1" applyAlignment="1">
      <alignment horizontal="left" vertical="center" wrapText="1"/>
    </xf>
    <xf numFmtId="0" fontId="40" fillId="0" borderId="1" xfId="0" applyFont="1" applyBorder="1" applyAlignment="1">
      <alignment horizontal="center" vertical="center" wrapText="1"/>
    </xf>
    <xf numFmtId="0" fontId="41" fillId="0" borderId="29" xfId="0" applyFont="1" applyBorder="1" applyAlignment="1">
      <alignment horizontal="left" wrapText="1"/>
    </xf>
    <xf numFmtId="0" fontId="40" fillId="0" borderId="1" xfId="0" applyFont="1" applyBorder="1" applyAlignment="1">
      <alignment horizontal="center" vertical="center"/>
    </xf>
    <xf numFmtId="49" fontId="42" fillId="0" borderId="1" xfId="0" applyNumberFormat="1" applyFont="1" applyBorder="1" applyAlignment="1">
      <alignment horizontal="left" vertical="center" wrapText="1"/>
    </xf>
    <xf numFmtId="0" fontId="42" fillId="0" borderId="1" xfId="0" applyFont="1" applyBorder="1" applyAlignment="1">
      <alignment horizontal="left" vertical="top"/>
    </xf>
    <xf numFmtId="0" fontId="42" fillId="0" borderId="1" xfId="0" applyFont="1" applyBorder="1" applyAlignment="1">
      <alignment horizontal="left" vertical="center"/>
    </xf>
    <xf numFmtId="0" fontId="41" fillId="0" borderId="29" xfId="0" applyFont="1" applyBorder="1" applyAlignment="1">
      <alignment horizontal="left"/>
    </xf>
  </cellXfs>
  <cellStyles count="3">
    <cellStyle name="Hypertextový odkaz" xfId="1" builtinId="8"/>
    <cellStyle name="Normální" xfId="0" builtinId="0" customBuiltin="1"/>
    <cellStyle name="Normální 2" xfId="2" xr:uid="{BDDF9AFA-D733-4B98-9C1E-FD010522F056}"/>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11</xdr:col>
      <xdr:colOff>281940</xdr:colOff>
      <xdr:row>24</xdr:row>
      <xdr:rowOff>7620</xdr:rowOff>
    </xdr:to>
    <xdr:pic>
      <xdr:nvPicPr>
        <xdr:cNvPr id="2" name="Obrázek 1">
          <a:extLst>
            <a:ext uri="{FF2B5EF4-FFF2-40B4-BE49-F238E27FC236}">
              <a16:creationId xmlns:a16="http://schemas.microsoft.com/office/drawing/2014/main" id="{942D4841-62FB-4024-AD0B-2CC5DBAD77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8175"/>
          <a:ext cx="5629275" cy="3790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F1C13-9E66-4D86-AA12-CBDC3EAFEB95}">
  <sheetPr>
    <pageSetUpPr fitToPage="1"/>
  </sheetPr>
  <dimension ref="A1:L36"/>
  <sheetViews>
    <sheetView tabSelected="1" workbookViewId="0">
      <selection activeCell="A29" sqref="A29:L29"/>
    </sheetView>
  </sheetViews>
  <sheetFormatPr defaultRowHeight="10.199999999999999"/>
  <cols>
    <col min="1" max="16384" width="9.140625" style="351"/>
  </cols>
  <sheetData>
    <row r="1" spans="1:12" ht="15.6">
      <c r="A1" s="360" t="s">
        <v>1322</v>
      </c>
      <c r="B1" s="360"/>
      <c r="C1" s="360"/>
      <c r="D1" s="360"/>
      <c r="E1" s="360"/>
      <c r="F1" s="360"/>
      <c r="G1" s="360"/>
      <c r="H1" s="360"/>
      <c r="I1" s="360"/>
      <c r="J1" s="360"/>
      <c r="K1" s="360"/>
      <c r="L1" s="360"/>
    </row>
    <row r="2" spans="1:12" ht="21">
      <c r="A2" s="352"/>
    </row>
    <row r="3" spans="1:12" ht="13.2">
      <c r="A3" s="353"/>
    </row>
    <row r="5" spans="1:12" ht="13.2">
      <c r="A5" s="354"/>
    </row>
    <row r="6" spans="1:12" ht="13.2">
      <c r="A6" s="354"/>
    </row>
    <row r="7" spans="1:12" ht="21">
      <c r="A7" s="352" t="s">
        <v>1323</v>
      </c>
    </row>
    <row r="8" spans="1:12" ht="13.8">
      <c r="A8" s="355" t="s">
        <v>1324</v>
      </c>
    </row>
    <row r="9" spans="1:12" ht="15">
      <c r="A9" s="356"/>
    </row>
    <row r="10" spans="1:12" ht="15">
      <c r="A10" s="356"/>
    </row>
    <row r="11" spans="1:12" ht="15">
      <c r="A11" s="356"/>
    </row>
    <row r="12" spans="1:12" ht="15">
      <c r="A12" s="356" t="s">
        <v>1325</v>
      </c>
    </row>
    <row r="13" spans="1:12" ht="15">
      <c r="A13" s="356"/>
    </row>
    <row r="14" spans="1:12" ht="15.6">
      <c r="A14" s="357">
        <v>44013</v>
      </c>
    </row>
    <row r="15" spans="1:12" ht="13.2">
      <c r="A15" s="358"/>
    </row>
    <row r="16" spans="1:12" ht="13.2">
      <c r="A16" s="358"/>
    </row>
    <row r="17" spans="1:12" ht="13.2">
      <c r="A17" s="358"/>
    </row>
    <row r="18" spans="1:12" ht="13.2">
      <c r="A18" s="358"/>
    </row>
    <row r="19" spans="1:12" ht="13.2">
      <c r="A19" s="358"/>
    </row>
    <row r="20" spans="1:12" ht="13.2">
      <c r="A20" s="359"/>
    </row>
    <row r="21" spans="1:12" ht="13.2">
      <c r="A21" s="359"/>
    </row>
    <row r="22" spans="1:12" ht="13.2">
      <c r="A22" s="359"/>
    </row>
    <row r="23" spans="1:12" ht="13.2">
      <c r="A23" s="359"/>
    </row>
    <row r="24" spans="1:12" ht="13.2">
      <c r="A24" s="359"/>
    </row>
    <row r="25" spans="1:12" ht="13.2">
      <c r="A25" s="359"/>
    </row>
    <row r="26" spans="1:12" ht="13.2">
      <c r="A26" s="359"/>
    </row>
    <row r="27" spans="1:12" ht="13.2">
      <c r="A27" s="359"/>
    </row>
    <row r="28" spans="1:12" ht="17.399999999999999">
      <c r="A28" s="361" t="s">
        <v>1323</v>
      </c>
      <c r="B28" s="361"/>
      <c r="C28" s="361"/>
      <c r="D28" s="361"/>
      <c r="E28" s="361"/>
      <c r="F28" s="361"/>
      <c r="G28" s="361"/>
      <c r="H28" s="361"/>
      <c r="I28" s="361"/>
      <c r="J28" s="361"/>
      <c r="K28" s="361"/>
      <c r="L28" s="361"/>
    </row>
    <row r="29" spans="1:12">
      <c r="A29" s="362" t="s">
        <v>1326</v>
      </c>
      <c r="B29" s="362"/>
      <c r="C29" s="362"/>
      <c r="D29" s="362"/>
      <c r="E29" s="362"/>
      <c r="F29" s="362"/>
      <c r="G29" s="362"/>
      <c r="H29" s="362"/>
      <c r="I29" s="362"/>
      <c r="J29" s="362"/>
      <c r="K29" s="362"/>
      <c r="L29" s="362"/>
    </row>
    <row r="34" spans="1:12" ht="13.2">
      <c r="A34" s="363" t="s">
        <v>1325</v>
      </c>
      <c r="B34" s="363"/>
      <c r="C34" s="363"/>
      <c r="D34" s="363"/>
      <c r="E34" s="363"/>
      <c r="F34" s="363"/>
      <c r="G34" s="363"/>
      <c r="H34" s="363"/>
      <c r="I34" s="363"/>
      <c r="J34" s="363"/>
      <c r="K34" s="363"/>
      <c r="L34" s="363"/>
    </row>
    <row r="36" spans="1:12" ht="15.6">
      <c r="A36" s="364" t="s">
        <v>1327</v>
      </c>
      <c r="B36" s="364"/>
      <c r="C36" s="364"/>
      <c r="D36" s="364"/>
      <c r="E36" s="364"/>
      <c r="F36" s="364"/>
      <c r="G36" s="364"/>
      <c r="H36" s="364"/>
      <c r="I36" s="364"/>
      <c r="J36" s="364"/>
      <c r="K36" s="364"/>
      <c r="L36" s="364"/>
    </row>
  </sheetData>
  <mergeCells count="5">
    <mergeCell ref="A1:L1"/>
    <mergeCell ref="A28:L28"/>
    <mergeCell ref="A29:L29"/>
    <mergeCell ref="A34:L34"/>
    <mergeCell ref="A36:L36"/>
  </mergeCells>
  <pageMargins left="0.70866141732283472" right="0.70866141732283472" top="0.78740157480314965" bottom="0.78740157480314965" header="0.31496062992125984" footer="0.31496062992125984"/>
  <pageSetup paperSize="9" fitToHeight="10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2"/>
  <sheetViews>
    <sheetView showGridLines="0" workbookViewId="0"/>
  </sheetViews>
  <sheetFormatPr defaultRowHeight="10.199999999999999"/>
  <cols>
    <col min="1" max="1" width="8.28515625" style="1" customWidth="1"/>
    <col min="2" max="2" width="1.7109375" style="1" customWidth="1"/>
    <col min="3" max="3" width="4.140625" style="1" customWidth="1"/>
    <col min="4" max="33" width="2.7109375" style="1" customWidth="1"/>
    <col min="34" max="34" width="3.28515625" style="1" customWidth="1"/>
    <col min="35" max="35" width="31.7109375" style="1" customWidth="1"/>
    <col min="36" max="37" width="2.42578125" style="1" customWidth="1"/>
    <col min="38" max="38" width="8.28515625" style="1" customWidth="1"/>
    <col min="39" max="39" width="3.28515625" style="1" customWidth="1"/>
    <col min="40" max="40" width="13.28515625" style="1" customWidth="1"/>
    <col min="41" max="41" width="7.42578125" style="1" customWidth="1"/>
    <col min="42" max="42" width="4.140625" style="1" customWidth="1"/>
    <col min="43" max="43" width="15.7109375" style="1" customWidth="1"/>
    <col min="44" max="44" width="13.7109375" style="1" customWidth="1"/>
    <col min="45" max="47" width="25.85546875" style="1" hidden="1" customWidth="1"/>
    <col min="48" max="49" width="21.7109375" style="1" hidden="1" customWidth="1"/>
    <col min="50" max="51" width="25" style="1" hidden="1" customWidth="1"/>
    <col min="52" max="52" width="21.7109375" style="1" hidden="1" customWidth="1"/>
    <col min="53" max="53" width="19.140625" style="1" hidden="1" customWidth="1"/>
    <col min="54" max="54" width="25" style="1" hidden="1" customWidth="1"/>
    <col min="55" max="55" width="21.7109375" style="1" hidden="1" customWidth="1"/>
    <col min="56" max="56" width="19.140625" style="1" hidden="1" customWidth="1"/>
    <col min="57" max="57" width="66.42578125" style="1" customWidth="1"/>
    <col min="71" max="91" width="9.28515625" style="1" hidden="1"/>
  </cols>
  <sheetData>
    <row r="1" spans="1:74">
      <c r="A1" s="18" t="s">
        <v>0</v>
      </c>
      <c r="AZ1" s="18" t="s">
        <v>1</v>
      </c>
      <c r="BA1" s="18" t="s">
        <v>2</v>
      </c>
      <c r="BB1" s="18" t="s">
        <v>3</v>
      </c>
      <c r="BT1" s="18" t="s">
        <v>4</v>
      </c>
      <c r="BU1" s="18" t="s">
        <v>4</v>
      </c>
      <c r="BV1" s="18" t="s">
        <v>5</v>
      </c>
    </row>
    <row r="2" spans="1:74" s="1" customFormat="1" ht="36.9" customHeight="1">
      <c r="AR2" s="365"/>
      <c r="AS2" s="365"/>
      <c r="AT2" s="365"/>
      <c r="AU2" s="365"/>
      <c r="AV2" s="365"/>
      <c r="AW2" s="365"/>
      <c r="AX2" s="365"/>
      <c r="AY2" s="365"/>
      <c r="AZ2" s="365"/>
      <c r="BA2" s="365"/>
      <c r="BB2" s="365"/>
      <c r="BC2" s="365"/>
      <c r="BD2" s="365"/>
      <c r="BE2" s="365"/>
      <c r="BS2" s="19" t="s">
        <v>6</v>
      </c>
      <c r="BT2" s="19" t="s">
        <v>7</v>
      </c>
    </row>
    <row r="3" spans="1:74" s="1" customFormat="1" ht="6.9"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pans="1:74" s="1" customFormat="1" ht="24.9"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pans="1:74" s="1" customFormat="1" ht="12" customHeight="1">
      <c r="B5" s="23"/>
      <c r="C5" s="24"/>
      <c r="D5" s="28" t="s">
        <v>13</v>
      </c>
      <c r="E5" s="24"/>
      <c r="F5" s="24"/>
      <c r="G5" s="24"/>
      <c r="H5" s="24"/>
      <c r="I5" s="24"/>
      <c r="J5" s="24"/>
      <c r="K5" s="376" t="s">
        <v>14</v>
      </c>
      <c r="L5" s="377"/>
      <c r="M5" s="377"/>
      <c r="N5" s="377"/>
      <c r="O5" s="377"/>
      <c r="P5" s="377"/>
      <c r="Q5" s="377"/>
      <c r="R5" s="377"/>
      <c r="S5" s="377"/>
      <c r="T5" s="377"/>
      <c r="U5" s="377"/>
      <c r="V5" s="377"/>
      <c r="W5" s="377"/>
      <c r="X5" s="377"/>
      <c r="Y5" s="377"/>
      <c r="Z5" s="377"/>
      <c r="AA5" s="377"/>
      <c r="AB5" s="377"/>
      <c r="AC5" s="377"/>
      <c r="AD5" s="377"/>
      <c r="AE5" s="377"/>
      <c r="AF5" s="377"/>
      <c r="AG5" s="377"/>
      <c r="AH5" s="377"/>
      <c r="AI5" s="377"/>
      <c r="AJ5" s="377"/>
      <c r="AK5" s="377"/>
      <c r="AL5" s="377"/>
      <c r="AM5" s="377"/>
      <c r="AN5" s="377"/>
      <c r="AO5" s="377"/>
      <c r="AP5" s="24"/>
      <c r="AQ5" s="24"/>
      <c r="AR5" s="22"/>
      <c r="BE5" s="373" t="s">
        <v>15</v>
      </c>
      <c r="BS5" s="19" t="s">
        <v>6</v>
      </c>
    </row>
    <row r="6" spans="1:74" s="1" customFormat="1" ht="36.9" customHeight="1">
      <c r="B6" s="23"/>
      <c r="C6" s="24"/>
      <c r="D6" s="30" t="s">
        <v>16</v>
      </c>
      <c r="E6" s="24"/>
      <c r="F6" s="24"/>
      <c r="G6" s="24"/>
      <c r="H6" s="24"/>
      <c r="I6" s="24"/>
      <c r="J6" s="24"/>
      <c r="K6" s="378" t="s">
        <v>17</v>
      </c>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24"/>
      <c r="AQ6" s="24"/>
      <c r="AR6" s="22"/>
      <c r="BE6" s="374"/>
      <c r="BS6" s="19" t="s">
        <v>6</v>
      </c>
    </row>
    <row r="7" spans="1:74" s="1" customFormat="1" ht="12" customHeight="1">
      <c r="B7" s="23"/>
      <c r="C7" s="24"/>
      <c r="D7" s="31"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20</v>
      </c>
      <c r="AL7" s="24"/>
      <c r="AM7" s="24"/>
      <c r="AN7" s="29" t="s">
        <v>21</v>
      </c>
      <c r="AO7" s="24"/>
      <c r="AP7" s="24"/>
      <c r="AQ7" s="24"/>
      <c r="AR7" s="22"/>
      <c r="BE7" s="374"/>
      <c r="BS7" s="19" t="s">
        <v>6</v>
      </c>
    </row>
    <row r="8" spans="1:74" s="1" customFormat="1" ht="12" customHeight="1">
      <c r="B8" s="23"/>
      <c r="C8" s="24"/>
      <c r="D8" s="31"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24</v>
      </c>
      <c r="AL8" s="24"/>
      <c r="AM8" s="24"/>
      <c r="AN8" s="32" t="s">
        <v>25</v>
      </c>
      <c r="AO8" s="24"/>
      <c r="AP8" s="24"/>
      <c r="AQ8" s="24"/>
      <c r="AR8" s="22"/>
      <c r="BE8" s="374"/>
      <c r="BS8" s="19" t="s">
        <v>6</v>
      </c>
    </row>
    <row r="9" spans="1:74" s="1" customFormat="1" ht="29.25" customHeight="1">
      <c r="B9" s="23"/>
      <c r="C9" s="24"/>
      <c r="D9" s="28" t="s">
        <v>26</v>
      </c>
      <c r="E9" s="24"/>
      <c r="F9" s="24"/>
      <c r="G9" s="24"/>
      <c r="H9" s="24"/>
      <c r="I9" s="24"/>
      <c r="J9" s="24"/>
      <c r="K9" s="33" t="s">
        <v>27</v>
      </c>
      <c r="L9" s="24"/>
      <c r="M9" s="24"/>
      <c r="N9" s="24"/>
      <c r="O9" s="24"/>
      <c r="P9" s="24"/>
      <c r="Q9" s="24"/>
      <c r="R9" s="24"/>
      <c r="S9" s="24"/>
      <c r="T9" s="24"/>
      <c r="U9" s="24"/>
      <c r="V9" s="24"/>
      <c r="W9" s="24"/>
      <c r="X9" s="24"/>
      <c r="Y9" s="24"/>
      <c r="Z9" s="24"/>
      <c r="AA9" s="24"/>
      <c r="AB9" s="24"/>
      <c r="AC9" s="24"/>
      <c r="AD9" s="24"/>
      <c r="AE9" s="24"/>
      <c r="AF9" s="24"/>
      <c r="AG9" s="24"/>
      <c r="AH9" s="24"/>
      <c r="AI9" s="24"/>
      <c r="AJ9" s="24"/>
      <c r="AK9" s="28" t="s">
        <v>28</v>
      </c>
      <c r="AL9" s="24"/>
      <c r="AM9" s="24"/>
      <c r="AN9" s="33" t="s">
        <v>29</v>
      </c>
      <c r="AO9" s="24"/>
      <c r="AP9" s="24"/>
      <c r="AQ9" s="24"/>
      <c r="AR9" s="22"/>
      <c r="BE9" s="374"/>
      <c r="BS9" s="19" t="s">
        <v>6</v>
      </c>
    </row>
    <row r="10" spans="1:74" s="1" customFormat="1" ht="12" customHeight="1">
      <c r="B10" s="23"/>
      <c r="C10" s="24"/>
      <c r="D10" s="31" t="s">
        <v>30</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31</v>
      </c>
      <c r="AL10" s="24"/>
      <c r="AM10" s="24"/>
      <c r="AN10" s="29" t="s">
        <v>32</v>
      </c>
      <c r="AO10" s="24"/>
      <c r="AP10" s="24"/>
      <c r="AQ10" s="24"/>
      <c r="AR10" s="22"/>
      <c r="BE10" s="374"/>
      <c r="BS10" s="19" t="s">
        <v>6</v>
      </c>
    </row>
    <row r="11" spans="1:74" s="1" customFormat="1" ht="18.45" customHeight="1">
      <c r="B11" s="23"/>
      <c r="C11" s="24"/>
      <c r="D11" s="24"/>
      <c r="E11" s="29" t="s">
        <v>33</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34</v>
      </c>
      <c r="AL11" s="24"/>
      <c r="AM11" s="24"/>
      <c r="AN11" s="29" t="s">
        <v>32</v>
      </c>
      <c r="AO11" s="24"/>
      <c r="AP11" s="24"/>
      <c r="AQ11" s="24"/>
      <c r="AR11" s="22"/>
      <c r="BE11" s="374"/>
      <c r="BS11" s="19" t="s">
        <v>6</v>
      </c>
    </row>
    <row r="12" spans="1:74" s="1" customFormat="1" ht="6.9"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74"/>
      <c r="BS12" s="19" t="s">
        <v>6</v>
      </c>
    </row>
    <row r="13" spans="1:74" s="1" customFormat="1" ht="12" customHeight="1">
      <c r="B13" s="23"/>
      <c r="C13" s="24"/>
      <c r="D13" s="31" t="s">
        <v>35</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31</v>
      </c>
      <c r="AL13" s="24"/>
      <c r="AM13" s="24"/>
      <c r="AN13" s="34" t="s">
        <v>36</v>
      </c>
      <c r="AO13" s="24"/>
      <c r="AP13" s="24"/>
      <c r="AQ13" s="24"/>
      <c r="AR13" s="22"/>
      <c r="BE13" s="374"/>
      <c r="BS13" s="19" t="s">
        <v>6</v>
      </c>
    </row>
    <row r="14" spans="1:74" ht="13.2">
      <c r="B14" s="23"/>
      <c r="C14" s="24"/>
      <c r="D14" s="24"/>
      <c r="E14" s="379" t="s">
        <v>36</v>
      </c>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1" t="s">
        <v>34</v>
      </c>
      <c r="AL14" s="24"/>
      <c r="AM14" s="24"/>
      <c r="AN14" s="34" t="s">
        <v>36</v>
      </c>
      <c r="AO14" s="24"/>
      <c r="AP14" s="24"/>
      <c r="AQ14" s="24"/>
      <c r="AR14" s="22"/>
      <c r="BE14" s="374"/>
      <c r="BS14" s="19" t="s">
        <v>6</v>
      </c>
    </row>
    <row r="15" spans="1:74" s="1" customFormat="1" ht="6.9"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74"/>
      <c r="BS15" s="19" t="s">
        <v>4</v>
      </c>
    </row>
    <row r="16" spans="1:74" s="1" customFormat="1" ht="12" customHeight="1">
      <c r="B16" s="23"/>
      <c r="C16" s="24"/>
      <c r="D16" s="31" t="s">
        <v>37</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31</v>
      </c>
      <c r="AL16" s="24"/>
      <c r="AM16" s="24"/>
      <c r="AN16" s="29" t="s">
        <v>32</v>
      </c>
      <c r="AO16" s="24"/>
      <c r="AP16" s="24"/>
      <c r="AQ16" s="24"/>
      <c r="AR16" s="22"/>
      <c r="BE16" s="374"/>
      <c r="BS16" s="19" t="s">
        <v>4</v>
      </c>
    </row>
    <row r="17" spans="1:71" s="1" customFormat="1" ht="18.45" customHeight="1">
      <c r="B17" s="23"/>
      <c r="C17" s="24"/>
      <c r="D17" s="24"/>
      <c r="E17" s="29" t="s">
        <v>38</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34</v>
      </c>
      <c r="AL17" s="24"/>
      <c r="AM17" s="24"/>
      <c r="AN17" s="29" t="s">
        <v>32</v>
      </c>
      <c r="AO17" s="24"/>
      <c r="AP17" s="24"/>
      <c r="AQ17" s="24"/>
      <c r="AR17" s="22"/>
      <c r="BE17" s="374"/>
      <c r="BS17" s="19" t="s">
        <v>39</v>
      </c>
    </row>
    <row r="18" spans="1:71" s="1" customFormat="1" ht="6.9"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74"/>
      <c r="BS18" s="19" t="s">
        <v>6</v>
      </c>
    </row>
    <row r="19" spans="1:71" s="1" customFormat="1" ht="12" customHeight="1">
      <c r="B19" s="23"/>
      <c r="C19" s="24"/>
      <c r="D19" s="31" t="s">
        <v>40</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31</v>
      </c>
      <c r="AL19" s="24"/>
      <c r="AM19" s="24"/>
      <c r="AN19" s="29" t="s">
        <v>32</v>
      </c>
      <c r="AO19" s="24"/>
      <c r="AP19" s="24"/>
      <c r="AQ19" s="24"/>
      <c r="AR19" s="22"/>
      <c r="BE19" s="374"/>
      <c r="BS19" s="19" t="s">
        <v>6</v>
      </c>
    </row>
    <row r="20" spans="1:71" s="1" customFormat="1" ht="18.45" customHeight="1">
      <c r="B20" s="23"/>
      <c r="C20" s="24"/>
      <c r="D20" s="24"/>
      <c r="E20" s="29" t="s">
        <v>41</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34</v>
      </c>
      <c r="AL20" s="24"/>
      <c r="AM20" s="24"/>
      <c r="AN20" s="29" t="s">
        <v>32</v>
      </c>
      <c r="AO20" s="24"/>
      <c r="AP20" s="24"/>
      <c r="AQ20" s="24"/>
      <c r="AR20" s="22"/>
      <c r="BE20" s="374"/>
      <c r="BS20" s="19" t="s">
        <v>4</v>
      </c>
    </row>
    <row r="21" spans="1:71" s="1" customFormat="1" ht="6.9"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74"/>
    </row>
    <row r="22" spans="1:71" s="1" customFormat="1" ht="12" customHeight="1">
      <c r="B22" s="23"/>
      <c r="C22" s="24"/>
      <c r="D22" s="31" t="s">
        <v>42</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74"/>
    </row>
    <row r="23" spans="1:71" s="1" customFormat="1" ht="47.25" customHeight="1">
      <c r="B23" s="23"/>
      <c r="C23" s="24"/>
      <c r="D23" s="24"/>
      <c r="E23" s="381" t="s">
        <v>43</v>
      </c>
      <c r="F23" s="381"/>
      <c r="G23" s="381"/>
      <c r="H23" s="381"/>
      <c r="I23" s="381"/>
      <c r="J23" s="381"/>
      <c r="K23" s="381"/>
      <c r="L23" s="381"/>
      <c r="M23" s="381"/>
      <c r="N23" s="381"/>
      <c r="O23" s="381"/>
      <c r="P23" s="381"/>
      <c r="Q23" s="381"/>
      <c r="R23" s="381"/>
      <c r="S23" s="381"/>
      <c r="T23" s="381"/>
      <c r="U23" s="381"/>
      <c r="V23" s="381"/>
      <c r="W23" s="381"/>
      <c r="X23" s="381"/>
      <c r="Y23" s="381"/>
      <c r="Z23" s="381"/>
      <c r="AA23" s="381"/>
      <c r="AB23" s="381"/>
      <c r="AC23" s="381"/>
      <c r="AD23" s="381"/>
      <c r="AE23" s="381"/>
      <c r="AF23" s="381"/>
      <c r="AG23" s="381"/>
      <c r="AH23" s="381"/>
      <c r="AI23" s="381"/>
      <c r="AJ23" s="381"/>
      <c r="AK23" s="381"/>
      <c r="AL23" s="381"/>
      <c r="AM23" s="381"/>
      <c r="AN23" s="381"/>
      <c r="AO23" s="24"/>
      <c r="AP23" s="24"/>
      <c r="AQ23" s="24"/>
      <c r="AR23" s="22"/>
      <c r="BE23" s="374"/>
    </row>
    <row r="24" spans="1:71" s="1" customFormat="1" ht="6.9"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74"/>
    </row>
    <row r="25" spans="1:71" s="1" customFormat="1" ht="6.9" customHeight="1">
      <c r="B25" s="23"/>
      <c r="C25" s="24"/>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24"/>
      <c r="AQ25" s="24"/>
      <c r="AR25" s="22"/>
      <c r="BE25" s="374"/>
    </row>
    <row r="26" spans="1:71" s="2" customFormat="1" ht="25.95" customHeight="1">
      <c r="A26" s="37"/>
      <c r="B26" s="38"/>
      <c r="C26" s="39"/>
      <c r="D26" s="40" t="s">
        <v>44</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382">
        <f>ROUND(AG54,2)</f>
        <v>0</v>
      </c>
      <c r="AL26" s="383"/>
      <c r="AM26" s="383"/>
      <c r="AN26" s="383"/>
      <c r="AO26" s="383"/>
      <c r="AP26" s="39"/>
      <c r="AQ26" s="39"/>
      <c r="AR26" s="42"/>
      <c r="BE26" s="374"/>
    </row>
    <row r="27" spans="1:71" s="2" customFormat="1" ht="6.9" customHeight="1">
      <c r="A27" s="37"/>
      <c r="B27" s="3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42"/>
      <c r="BE27" s="374"/>
    </row>
    <row r="28" spans="1:71" s="2" customFormat="1" ht="13.2">
      <c r="A28" s="37"/>
      <c r="B28" s="38"/>
      <c r="C28" s="39"/>
      <c r="D28" s="39"/>
      <c r="E28" s="39"/>
      <c r="F28" s="39"/>
      <c r="G28" s="39"/>
      <c r="H28" s="39"/>
      <c r="I28" s="39"/>
      <c r="J28" s="39"/>
      <c r="K28" s="39"/>
      <c r="L28" s="384" t="s">
        <v>45</v>
      </c>
      <c r="M28" s="384"/>
      <c r="N28" s="384"/>
      <c r="O28" s="384"/>
      <c r="P28" s="384"/>
      <c r="Q28" s="39"/>
      <c r="R28" s="39"/>
      <c r="S28" s="39"/>
      <c r="T28" s="39"/>
      <c r="U28" s="39"/>
      <c r="V28" s="39"/>
      <c r="W28" s="384" t="s">
        <v>46</v>
      </c>
      <c r="X28" s="384"/>
      <c r="Y28" s="384"/>
      <c r="Z28" s="384"/>
      <c r="AA28" s="384"/>
      <c r="AB28" s="384"/>
      <c r="AC28" s="384"/>
      <c r="AD28" s="384"/>
      <c r="AE28" s="384"/>
      <c r="AF28" s="39"/>
      <c r="AG28" s="39"/>
      <c r="AH28" s="39"/>
      <c r="AI28" s="39"/>
      <c r="AJ28" s="39"/>
      <c r="AK28" s="384" t="s">
        <v>47</v>
      </c>
      <c r="AL28" s="384"/>
      <c r="AM28" s="384"/>
      <c r="AN28" s="384"/>
      <c r="AO28" s="384"/>
      <c r="AP28" s="39"/>
      <c r="AQ28" s="39"/>
      <c r="AR28" s="42"/>
      <c r="BE28" s="374"/>
    </row>
    <row r="29" spans="1:71" s="3" customFormat="1" ht="14.4" customHeight="1">
      <c r="B29" s="43"/>
      <c r="C29" s="44"/>
      <c r="D29" s="31" t="s">
        <v>48</v>
      </c>
      <c r="E29" s="44"/>
      <c r="F29" s="31" t="s">
        <v>49</v>
      </c>
      <c r="G29" s="44"/>
      <c r="H29" s="44"/>
      <c r="I29" s="44"/>
      <c r="J29" s="44"/>
      <c r="K29" s="44"/>
      <c r="L29" s="366">
        <v>0.21</v>
      </c>
      <c r="M29" s="367"/>
      <c r="N29" s="367"/>
      <c r="O29" s="367"/>
      <c r="P29" s="367"/>
      <c r="Q29" s="44"/>
      <c r="R29" s="44"/>
      <c r="S29" s="44"/>
      <c r="T29" s="44"/>
      <c r="U29" s="44"/>
      <c r="V29" s="44"/>
      <c r="W29" s="368">
        <f>ROUND(AZ54, 2)</f>
        <v>0</v>
      </c>
      <c r="X29" s="367"/>
      <c r="Y29" s="367"/>
      <c r="Z29" s="367"/>
      <c r="AA29" s="367"/>
      <c r="AB29" s="367"/>
      <c r="AC29" s="367"/>
      <c r="AD29" s="367"/>
      <c r="AE29" s="367"/>
      <c r="AF29" s="44"/>
      <c r="AG29" s="44"/>
      <c r="AH29" s="44"/>
      <c r="AI29" s="44"/>
      <c r="AJ29" s="44"/>
      <c r="AK29" s="368">
        <f>ROUND(AV54, 2)</f>
        <v>0</v>
      </c>
      <c r="AL29" s="367"/>
      <c r="AM29" s="367"/>
      <c r="AN29" s="367"/>
      <c r="AO29" s="367"/>
      <c r="AP29" s="44"/>
      <c r="AQ29" s="44"/>
      <c r="AR29" s="45"/>
      <c r="BE29" s="375"/>
    </row>
    <row r="30" spans="1:71" s="3" customFormat="1" ht="14.4" customHeight="1">
      <c r="B30" s="43"/>
      <c r="C30" s="44"/>
      <c r="D30" s="44"/>
      <c r="E30" s="44"/>
      <c r="F30" s="31" t="s">
        <v>50</v>
      </c>
      <c r="G30" s="44"/>
      <c r="H30" s="44"/>
      <c r="I30" s="44"/>
      <c r="J30" s="44"/>
      <c r="K30" s="44"/>
      <c r="L30" s="366">
        <v>0.15</v>
      </c>
      <c r="M30" s="367"/>
      <c r="N30" s="367"/>
      <c r="O30" s="367"/>
      <c r="P30" s="367"/>
      <c r="Q30" s="44"/>
      <c r="R30" s="44"/>
      <c r="S30" s="44"/>
      <c r="T30" s="44"/>
      <c r="U30" s="44"/>
      <c r="V30" s="44"/>
      <c r="W30" s="368">
        <f>ROUND(BA54, 2)</f>
        <v>0</v>
      </c>
      <c r="X30" s="367"/>
      <c r="Y30" s="367"/>
      <c r="Z30" s="367"/>
      <c r="AA30" s="367"/>
      <c r="AB30" s="367"/>
      <c r="AC30" s="367"/>
      <c r="AD30" s="367"/>
      <c r="AE30" s="367"/>
      <c r="AF30" s="44"/>
      <c r="AG30" s="44"/>
      <c r="AH30" s="44"/>
      <c r="AI30" s="44"/>
      <c r="AJ30" s="44"/>
      <c r="AK30" s="368">
        <f>ROUND(AW54, 2)</f>
        <v>0</v>
      </c>
      <c r="AL30" s="367"/>
      <c r="AM30" s="367"/>
      <c r="AN30" s="367"/>
      <c r="AO30" s="367"/>
      <c r="AP30" s="44"/>
      <c r="AQ30" s="44"/>
      <c r="AR30" s="45"/>
      <c r="BE30" s="375"/>
    </row>
    <row r="31" spans="1:71" s="3" customFormat="1" ht="14.4" hidden="1" customHeight="1">
      <c r="B31" s="43"/>
      <c r="C31" s="44"/>
      <c r="D31" s="44"/>
      <c r="E31" s="44"/>
      <c r="F31" s="31" t="s">
        <v>51</v>
      </c>
      <c r="G31" s="44"/>
      <c r="H31" s="44"/>
      <c r="I31" s="44"/>
      <c r="J31" s="44"/>
      <c r="K31" s="44"/>
      <c r="L31" s="366">
        <v>0.21</v>
      </c>
      <c r="M31" s="367"/>
      <c r="N31" s="367"/>
      <c r="O31" s="367"/>
      <c r="P31" s="367"/>
      <c r="Q31" s="44"/>
      <c r="R31" s="44"/>
      <c r="S31" s="44"/>
      <c r="T31" s="44"/>
      <c r="U31" s="44"/>
      <c r="V31" s="44"/>
      <c r="W31" s="368">
        <f>ROUND(BB54, 2)</f>
        <v>0</v>
      </c>
      <c r="X31" s="367"/>
      <c r="Y31" s="367"/>
      <c r="Z31" s="367"/>
      <c r="AA31" s="367"/>
      <c r="AB31" s="367"/>
      <c r="AC31" s="367"/>
      <c r="AD31" s="367"/>
      <c r="AE31" s="367"/>
      <c r="AF31" s="44"/>
      <c r="AG31" s="44"/>
      <c r="AH31" s="44"/>
      <c r="AI31" s="44"/>
      <c r="AJ31" s="44"/>
      <c r="AK31" s="368">
        <v>0</v>
      </c>
      <c r="AL31" s="367"/>
      <c r="AM31" s="367"/>
      <c r="AN31" s="367"/>
      <c r="AO31" s="367"/>
      <c r="AP31" s="44"/>
      <c r="AQ31" s="44"/>
      <c r="AR31" s="45"/>
      <c r="BE31" s="375"/>
    </row>
    <row r="32" spans="1:71" s="3" customFormat="1" ht="14.4" hidden="1" customHeight="1">
      <c r="B32" s="43"/>
      <c r="C32" s="44"/>
      <c r="D32" s="44"/>
      <c r="E32" s="44"/>
      <c r="F32" s="31" t="s">
        <v>52</v>
      </c>
      <c r="G32" s="44"/>
      <c r="H32" s="44"/>
      <c r="I32" s="44"/>
      <c r="J32" s="44"/>
      <c r="K32" s="44"/>
      <c r="L32" s="366">
        <v>0.15</v>
      </c>
      <c r="M32" s="367"/>
      <c r="N32" s="367"/>
      <c r="O32" s="367"/>
      <c r="P32" s="367"/>
      <c r="Q32" s="44"/>
      <c r="R32" s="44"/>
      <c r="S32" s="44"/>
      <c r="T32" s="44"/>
      <c r="U32" s="44"/>
      <c r="V32" s="44"/>
      <c r="W32" s="368">
        <f>ROUND(BC54, 2)</f>
        <v>0</v>
      </c>
      <c r="X32" s="367"/>
      <c r="Y32" s="367"/>
      <c r="Z32" s="367"/>
      <c r="AA32" s="367"/>
      <c r="AB32" s="367"/>
      <c r="AC32" s="367"/>
      <c r="AD32" s="367"/>
      <c r="AE32" s="367"/>
      <c r="AF32" s="44"/>
      <c r="AG32" s="44"/>
      <c r="AH32" s="44"/>
      <c r="AI32" s="44"/>
      <c r="AJ32" s="44"/>
      <c r="AK32" s="368">
        <v>0</v>
      </c>
      <c r="AL32" s="367"/>
      <c r="AM32" s="367"/>
      <c r="AN32" s="367"/>
      <c r="AO32" s="367"/>
      <c r="AP32" s="44"/>
      <c r="AQ32" s="44"/>
      <c r="AR32" s="45"/>
      <c r="BE32" s="375"/>
    </row>
    <row r="33" spans="1:57" s="3" customFormat="1" ht="14.4" hidden="1" customHeight="1">
      <c r="B33" s="43"/>
      <c r="C33" s="44"/>
      <c r="D33" s="44"/>
      <c r="E33" s="44"/>
      <c r="F33" s="31" t="s">
        <v>53</v>
      </c>
      <c r="G33" s="44"/>
      <c r="H33" s="44"/>
      <c r="I33" s="44"/>
      <c r="J33" s="44"/>
      <c r="K33" s="44"/>
      <c r="L33" s="366">
        <v>0</v>
      </c>
      <c r="M33" s="367"/>
      <c r="N33" s="367"/>
      <c r="O33" s="367"/>
      <c r="P33" s="367"/>
      <c r="Q33" s="44"/>
      <c r="R33" s="44"/>
      <c r="S33" s="44"/>
      <c r="T33" s="44"/>
      <c r="U33" s="44"/>
      <c r="V33" s="44"/>
      <c r="W33" s="368">
        <f>ROUND(BD54, 2)</f>
        <v>0</v>
      </c>
      <c r="X33" s="367"/>
      <c r="Y33" s="367"/>
      <c r="Z33" s="367"/>
      <c r="AA33" s="367"/>
      <c r="AB33" s="367"/>
      <c r="AC33" s="367"/>
      <c r="AD33" s="367"/>
      <c r="AE33" s="367"/>
      <c r="AF33" s="44"/>
      <c r="AG33" s="44"/>
      <c r="AH33" s="44"/>
      <c r="AI33" s="44"/>
      <c r="AJ33" s="44"/>
      <c r="AK33" s="368">
        <v>0</v>
      </c>
      <c r="AL33" s="367"/>
      <c r="AM33" s="367"/>
      <c r="AN33" s="367"/>
      <c r="AO33" s="367"/>
      <c r="AP33" s="44"/>
      <c r="AQ33" s="44"/>
      <c r="AR33" s="45"/>
    </row>
    <row r="34" spans="1:57" s="2" customFormat="1" ht="6.9" customHeight="1">
      <c r="A34" s="37"/>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42"/>
      <c r="BE34" s="37"/>
    </row>
    <row r="35" spans="1:57" s="2" customFormat="1" ht="25.95" customHeight="1">
      <c r="A35" s="37"/>
      <c r="B35" s="38"/>
      <c r="C35" s="46"/>
      <c r="D35" s="47" t="s">
        <v>54</v>
      </c>
      <c r="E35" s="48"/>
      <c r="F35" s="48"/>
      <c r="G35" s="48"/>
      <c r="H35" s="48"/>
      <c r="I35" s="48"/>
      <c r="J35" s="48"/>
      <c r="K35" s="48"/>
      <c r="L35" s="48"/>
      <c r="M35" s="48"/>
      <c r="N35" s="48"/>
      <c r="O35" s="48"/>
      <c r="P35" s="48"/>
      <c r="Q35" s="48"/>
      <c r="R35" s="48"/>
      <c r="S35" s="48"/>
      <c r="T35" s="49" t="s">
        <v>55</v>
      </c>
      <c r="U35" s="48"/>
      <c r="V35" s="48"/>
      <c r="W35" s="48"/>
      <c r="X35" s="372" t="s">
        <v>56</v>
      </c>
      <c r="Y35" s="370"/>
      <c r="Z35" s="370"/>
      <c r="AA35" s="370"/>
      <c r="AB35" s="370"/>
      <c r="AC35" s="48"/>
      <c r="AD35" s="48"/>
      <c r="AE35" s="48"/>
      <c r="AF35" s="48"/>
      <c r="AG35" s="48"/>
      <c r="AH35" s="48"/>
      <c r="AI35" s="48"/>
      <c r="AJ35" s="48"/>
      <c r="AK35" s="369">
        <f>SUM(AK26:AK33)</f>
        <v>0</v>
      </c>
      <c r="AL35" s="370"/>
      <c r="AM35" s="370"/>
      <c r="AN35" s="370"/>
      <c r="AO35" s="371"/>
      <c r="AP35" s="46"/>
      <c r="AQ35" s="46"/>
      <c r="AR35" s="42"/>
      <c r="BE35" s="37"/>
    </row>
    <row r="36" spans="1:57" s="2" customFormat="1" ht="6.9" customHeight="1">
      <c r="A36" s="37"/>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42"/>
      <c r="BE36" s="37"/>
    </row>
    <row r="37" spans="1:57" s="2" customFormat="1" ht="6.9" customHeight="1">
      <c r="A37" s="37"/>
      <c r="B37" s="50"/>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42"/>
      <c r="BE37" s="37"/>
    </row>
    <row r="41" spans="1:57" s="2" customFormat="1" ht="6.9" customHeight="1">
      <c r="A41" s="37"/>
      <c r="B41" s="52"/>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42"/>
      <c r="BE41" s="37"/>
    </row>
    <row r="42" spans="1:57" s="2" customFormat="1" ht="24.9" customHeight="1">
      <c r="A42" s="37"/>
      <c r="B42" s="38"/>
      <c r="C42" s="25" t="s">
        <v>57</v>
      </c>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42"/>
      <c r="BE42" s="37"/>
    </row>
    <row r="43" spans="1:57" s="2" customFormat="1" ht="6.9" customHeight="1">
      <c r="A43" s="37"/>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42"/>
      <c r="BE43" s="37"/>
    </row>
    <row r="44" spans="1:57" s="4" customFormat="1" ht="12" customHeight="1">
      <c r="B44" s="54"/>
      <c r="C44" s="31" t="s">
        <v>13</v>
      </c>
      <c r="D44" s="55"/>
      <c r="E44" s="55"/>
      <c r="F44" s="55"/>
      <c r="G44" s="55"/>
      <c r="H44" s="55"/>
      <c r="I44" s="55"/>
      <c r="J44" s="55"/>
      <c r="K44" s="55"/>
      <c r="L44" s="55" t="str">
        <f>K5</f>
        <v>R20-051</v>
      </c>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6"/>
    </row>
    <row r="45" spans="1:57" s="5" customFormat="1" ht="36.9" customHeight="1">
      <c r="B45" s="57"/>
      <c r="C45" s="58" t="s">
        <v>16</v>
      </c>
      <c r="D45" s="59"/>
      <c r="E45" s="59"/>
      <c r="F45" s="59"/>
      <c r="G45" s="59"/>
      <c r="H45" s="59"/>
      <c r="I45" s="59"/>
      <c r="J45" s="59"/>
      <c r="K45" s="59"/>
      <c r="L45" s="398" t="str">
        <f>K6</f>
        <v>Udržovací práce na objektu stodoly v obci Malšovice</v>
      </c>
      <c r="M45" s="399"/>
      <c r="N45" s="399"/>
      <c r="O45" s="399"/>
      <c r="P45" s="399"/>
      <c r="Q45" s="399"/>
      <c r="R45" s="399"/>
      <c r="S45" s="399"/>
      <c r="T45" s="399"/>
      <c r="U45" s="399"/>
      <c r="V45" s="399"/>
      <c r="W45" s="399"/>
      <c r="X45" s="399"/>
      <c r="Y45" s="399"/>
      <c r="Z45" s="399"/>
      <c r="AA45" s="399"/>
      <c r="AB45" s="399"/>
      <c r="AC45" s="399"/>
      <c r="AD45" s="399"/>
      <c r="AE45" s="399"/>
      <c r="AF45" s="399"/>
      <c r="AG45" s="399"/>
      <c r="AH45" s="399"/>
      <c r="AI45" s="399"/>
      <c r="AJ45" s="399"/>
      <c r="AK45" s="399"/>
      <c r="AL45" s="399"/>
      <c r="AM45" s="399"/>
      <c r="AN45" s="399"/>
      <c r="AO45" s="399"/>
      <c r="AP45" s="59"/>
      <c r="AQ45" s="59"/>
      <c r="AR45" s="60"/>
    </row>
    <row r="46" spans="1:57" s="2" customFormat="1" ht="6.9" customHeight="1">
      <c r="A46" s="37"/>
      <c r="B46" s="38"/>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42"/>
      <c r="BE46" s="37"/>
    </row>
    <row r="47" spans="1:57" s="2" customFormat="1" ht="12" customHeight="1">
      <c r="A47" s="37"/>
      <c r="B47" s="38"/>
      <c r="C47" s="31" t="s">
        <v>22</v>
      </c>
      <c r="D47" s="39"/>
      <c r="E47" s="39"/>
      <c r="F47" s="39"/>
      <c r="G47" s="39"/>
      <c r="H47" s="39"/>
      <c r="I47" s="39"/>
      <c r="J47" s="39"/>
      <c r="K47" s="39"/>
      <c r="L47" s="61" t="str">
        <f>IF(K8="","",K8)</f>
        <v>Malšovice, okr. Děčín</v>
      </c>
      <c r="M47" s="39"/>
      <c r="N47" s="39"/>
      <c r="O47" s="39"/>
      <c r="P47" s="39"/>
      <c r="Q47" s="39"/>
      <c r="R47" s="39"/>
      <c r="S47" s="39"/>
      <c r="T47" s="39"/>
      <c r="U47" s="39"/>
      <c r="V47" s="39"/>
      <c r="W47" s="39"/>
      <c r="X47" s="39"/>
      <c r="Y47" s="39"/>
      <c r="Z47" s="39"/>
      <c r="AA47" s="39"/>
      <c r="AB47" s="39"/>
      <c r="AC47" s="39"/>
      <c r="AD47" s="39"/>
      <c r="AE47" s="39"/>
      <c r="AF47" s="39"/>
      <c r="AG47" s="39"/>
      <c r="AH47" s="39"/>
      <c r="AI47" s="31" t="s">
        <v>24</v>
      </c>
      <c r="AJ47" s="39"/>
      <c r="AK47" s="39"/>
      <c r="AL47" s="39"/>
      <c r="AM47" s="400" t="str">
        <f>IF(AN8= "","",AN8)</f>
        <v>20. 7. 2020</v>
      </c>
      <c r="AN47" s="400"/>
      <c r="AO47" s="39"/>
      <c r="AP47" s="39"/>
      <c r="AQ47" s="39"/>
      <c r="AR47" s="42"/>
      <c r="BE47" s="37"/>
    </row>
    <row r="48" spans="1:57" s="2" customFormat="1" ht="6.9" customHeight="1">
      <c r="A48" s="37"/>
      <c r="B48" s="38"/>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42"/>
      <c r="BE48" s="37"/>
    </row>
    <row r="49" spans="1:91" s="2" customFormat="1" ht="15.15" customHeight="1">
      <c r="A49" s="37"/>
      <c r="B49" s="38"/>
      <c r="C49" s="31" t="s">
        <v>30</v>
      </c>
      <c r="D49" s="39"/>
      <c r="E49" s="39"/>
      <c r="F49" s="39"/>
      <c r="G49" s="39"/>
      <c r="H49" s="39"/>
      <c r="I49" s="39"/>
      <c r="J49" s="39"/>
      <c r="K49" s="39"/>
      <c r="L49" s="55" t="str">
        <f>IF(E11= "","",E11)</f>
        <v>Obec Malšovice</v>
      </c>
      <c r="M49" s="39"/>
      <c r="N49" s="39"/>
      <c r="O49" s="39"/>
      <c r="P49" s="39"/>
      <c r="Q49" s="39"/>
      <c r="R49" s="39"/>
      <c r="S49" s="39"/>
      <c r="T49" s="39"/>
      <c r="U49" s="39"/>
      <c r="V49" s="39"/>
      <c r="W49" s="39"/>
      <c r="X49" s="39"/>
      <c r="Y49" s="39"/>
      <c r="Z49" s="39"/>
      <c r="AA49" s="39"/>
      <c r="AB49" s="39"/>
      <c r="AC49" s="39"/>
      <c r="AD49" s="39"/>
      <c r="AE49" s="39"/>
      <c r="AF49" s="39"/>
      <c r="AG49" s="39"/>
      <c r="AH49" s="39"/>
      <c r="AI49" s="31" t="s">
        <v>37</v>
      </c>
      <c r="AJ49" s="39"/>
      <c r="AK49" s="39"/>
      <c r="AL49" s="39"/>
      <c r="AM49" s="407" t="str">
        <f>IF(E17="","",E17)</f>
        <v>Ing. arch. Zdeněk Havlík</v>
      </c>
      <c r="AN49" s="408"/>
      <c r="AO49" s="408"/>
      <c r="AP49" s="408"/>
      <c r="AQ49" s="39"/>
      <c r="AR49" s="42"/>
      <c r="AS49" s="401" t="s">
        <v>58</v>
      </c>
      <c r="AT49" s="402"/>
      <c r="AU49" s="63"/>
      <c r="AV49" s="63"/>
      <c r="AW49" s="63"/>
      <c r="AX49" s="63"/>
      <c r="AY49" s="63"/>
      <c r="AZ49" s="63"/>
      <c r="BA49" s="63"/>
      <c r="BB49" s="63"/>
      <c r="BC49" s="63"/>
      <c r="BD49" s="64"/>
      <c r="BE49" s="37"/>
    </row>
    <row r="50" spans="1:91" s="2" customFormat="1" ht="15.15" customHeight="1">
      <c r="A50" s="37"/>
      <c r="B50" s="38"/>
      <c r="C50" s="31" t="s">
        <v>35</v>
      </c>
      <c r="D50" s="39"/>
      <c r="E50" s="39"/>
      <c r="F50" s="39"/>
      <c r="G50" s="39"/>
      <c r="H50" s="39"/>
      <c r="I50" s="39"/>
      <c r="J50" s="39"/>
      <c r="K50" s="39"/>
      <c r="L50" s="55" t="str">
        <f>IF(E14= "Vyplň údaj","",E14)</f>
        <v/>
      </c>
      <c r="M50" s="39"/>
      <c r="N50" s="39"/>
      <c r="O50" s="39"/>
      <c r="P50" s="39"/>
      <c r="Q50" s="39"/>
      <c r="R50" s="39"/>
      <c r="S50" s="39"/>
      <c r="T50" s="39"/>
      <c r="U50" s="39"/>
      <c r="V50" s="39"/>
      <c r="W50" s="39"/>
      <c r="X50" s="39"/>
      <c r="Y50" s="39"/>
      <c r="Z50" s="39"/>
      <c r="AA50" s="39"/>
      <c r="AB50" s="39"/>
      <c r="AC50" s="39"/>
      <c r="AD50" s="39"/>
      <c r="AE50" s="39"/>
      <c r="AF50" s="39"/>
      <c r="AG50" s="39"/>
      <c r="AH50" s="39"/>
      <c r="AI50" s="31" t="s">
        <v>40</v>
      </c>
      <c r="AJ50" s="39"/>
      <c r="AK50" s="39"/>
      <c r="AL50" s="39"/>
      <c r="AM50" s="407" t="str">
        <f>IF(E20="","",E20)</f>
        <v>L. Štuller</v>
      </c>
      <c r="AN50" s="408"/>
      <c r="AO50" s="408"/>
      <c r="AP50" s="408"/>
      <c r="AQ50" s="39"/>
      <c r="AR50" s="42"/>
      <c r="AS50" s="403"/>
      <c r="AT50" s="404"/>
      <c r="AU50" s="65"/>
      <c r="AV50" s="65"/>
      <c r="AW50" s="65"/>
      <c r="AX50" s="65"/>
      <c r="AY50" s="65"/>
      <c r="AZ50" s="65"/>
      <c r="BA50" s="65"/>
      <c r="BB50" s="65"/>
      <c r="BC50" s="65"/>
      <c r="BD50" s="66"/>
      <c r="BE50" s="37"/>
    </row>
    <row r="51" spans="1:91" s="2" customFormat="1" ht="10.8" customHeight="1">
      <c r="A51" s="37"/>
      <c r="B51" s="38"/>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42"/>
      <c r="AS51" s="405"/>
      <c r="AT51" s="406"/>
      <c r="AU51" s="67"/>
      <c r="AV51" s="67"/>
      <c r="AW51" s="67"/>
      <c r="AX51" s="67"/>
      <c r="AY51" s="67"/>
      <c r="AZ51" s="67"/>
      <c r="BA51" s="67"/>
      <c r="BB51" s="67"/>
      <c r="BC51" s="67"/>
      <c r="BD51" s="68"/>
      <c r="BE51" s="37"/>
    </row>
    <row r="52" spans="1:91" s="2" customFormat="1" ht="29.25" customHeight="1">
      <c r="A52" s="37"/>
      <c r="B52" s="38"/>
      <c r="C52" s="393" t="s">
        <v>59</v>
      </c>
      <c r="D52" s="394"/>
      <c r="E52" s="394"/>
      <c r="F52" s="394"/>
      <c r="G52" s="394"/>
      <c r="H52" s="69"/>
      <c r="I52" s="396" t="s">
        <v>60</v>
      </c>
      <c r="J52" s="394"/>
      <c r="K52" s="394"/>
      <c r="L52" s="394"/>
      <c r="M52" s="394"/>
      <c r="N52" s="394"/>
      <c r="O52" s="394"/>
      <c r="P52" s="394"/>
      <c r="Q52" s="394"/>
      <c r="R52" s="394"/>
      <c r="S52" s="394"/>
      <c r="T52" s="394"/>
      <c r="U52" s="394"/>
      <c r="V52" s="394"/>
      <c r="W52" s="394"/>
      <c r="X52" s="394"/>
      <c r="Y52" s="394"/>
      <c r="Z52" s="394"/>
      <c r="AA52" s="394"/>
      <c r="AB52" s="394"/>
      <c r="AC52" s="394"/>
      <c r="AD52" s="394"/>
      <c r="AE52" s="394"/>
      <c r="AF52" s="394"/>
      <c r="AG52" s="395" t="s">
        <v>61</v>
      </c>
      <c r="AH52" s="394"/>
      <c r="AI52" s="394"/>
      <c r="AJ52" s="394"/>
      <c r="AK52" s="394"/>
      <c r="AL52" s="394"/>
      <c r="AM52" s="394"/>
      <c r="AN52" s="396" t="s">
        <v>62</v>
      </c>
      <c r="AO52" s="394"/>
      <c r="AP52" s="394"/>
      <c r="AQ52" s="70" t="s">
        <v>63</v>
      </c>
      <c r="AR52" s="42"/>
      <c r="AS52" s="71" t="s">
        <v>64</v>
      </c>
      <c r="AT52" s="72" t="s">
        <v>65</v>
      </c>
      <c r="AU52" s="72" t="s">
        <v>66</v>
      </c>
      <c r="AV52" s="72" t="s">
        <v>67</v>
      </c>
      <c r="AW52" s="72" t="s">
        <v>68</v>
      </c>
      <c r="AX52" s="72" t="s">
        <v>69</v>
      </c>
      <c r="AY52" s="72" t="s">
        <v>70</v>
      </c>
      <c r="AZ52" s="72" t="s">
        <v>71</v>
      </c>
      <c r="BA52" s="72" t="s">
        <v>72</v>
      </c>
      <c r="BB52" s="72" t="s">
        <v>73</v>
      </c>
      <c r="BC52" s="72" t="s">
        <v>74</v>
      </c>
      <c r="BD52" s="73" t="s">
        <v>75</v>
      </c>
      <c r="BE52" s="37"/>
    </row>
    <row r="53" spans="1:91" s="2" customFormat="1" ht="10.8" customHeight="1">
      <c r="A53" s="37"/>
      <c r="B53" s="38"/>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42"/>
      <c r="AS53" s="74"/>
      <c r="AT53" s="75"/>
      <c r="AU53" s="75"/>
      <c r="AV53" s="75"/>
      <c r="AW53" s="75"/>
      <c r="AX53" s="75"/>
      <c r="AY53" s="75"/>
      <c r="AZ53" s="75"/>
      <c r="BA53" s="75"/>
      <c r="BB53" s="75"/>
      <c r="BC53" s="75"/>
      <c r="BD53" s="76"/>
      <c r="BE53" s="37"/>
    </row>
    <row r="54" spans="1:91" s="6" customFormat="1" ht="32.4" customHeight="1">
      <c r="B54" s="77"/>
      <c r="C54" s="78" t="s">
        <v>76</v>
      </c>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388">
        <f>ROUND(AG55+AG60,2)</f>
        <v>0</v>
      </c>
      <c r="AH54" s="388"/>
      <c r="AI54" s="388"/>
      <c r="AJ54" s="388"/>
      <c r="AK54" s="388"/>
      <c r="AL54" s="388"/>
      <c r="AM54" s="388"/>
      <c r="AN54" s="389">
        <f t="shared" ref="AN54:AN60" si="0">SUM(AG54,AT54)</f>
        <v>0</v>
      </c>
      <c r="AO54" s="389"/>
      <c r="AP54" s="389"/>
      <c r="AQ54" s="81" t="s">
        <v>32</v>
      </c>
      <c r="AR54" s="82"/>
      <c r="AS54" s="83">
        <f>ROUND(AS55+AS60,2)</f>
        <v>0</v>
      </c>
      <c r="AT54" s="84">
        <f t="shared" ref="AT54:AT60" si="1">ROUND(SUM(AV54:AW54),2)</f>
        <v>0</v>
      </c>
      <c r="AU54" s="85">
        <f>ROUND(AU55+AU60,5)</f>
        <v>0</v>
      </c>
      <c r="AV54" s="84">
        <f>ROUND(AZ54*L29,2)</f>
        <v>0</v>
      </c>
      <c r="AW54" s="84">
        <f>ROUND(BA54*L30,2)</f>
        <v>0</v>
      </c>
      <c r="AX54" s="84">
        <f>ROUND(BB54*L29,2)</f>
        <v>0</v>
      </c>
      <c r="AY54" s="84">
        <f>ROUND(BC54*L30,2)</f>
        <v>0</v>
      </c>
      <c r="AZ54" s="84">
        <f>ROUND(AZ55+AZ60,2)</f>
        <v>0</v>
      </c>
      <c r="BA54" s="84">
        <f>ROUND(BA55+BA60,2)</f>
        <v>0</v>
      </c>
      <c r="BB54" s="84">
        <f>ROUND(BB55+BB60,2)</f>
        <v>0</v>
      </c>
      <c r="BC54" s="84">
        <f>ROUND(BC55+BC60,2)</f>
        <v>0</v>
      </c>
      <c r="BD54" s="86">
        <f>ROUND(BD55+BD60,2)</f>
        <v>0</v>
      </c>
      <c r="BS54" s="87" t="s">
        <v>77</v>
      </c>
      <c r="BT54" s="87" t="s">
        <v>78</v>
      </c>
      <c r="BU54" s="88" t="s">
        <v>79</v>
      </c>
      <c r="BV54" s="87" t="s">
        <v>80</v>
      </c>
      <c r="BW54" s="87" t="s">
        <v>5</v>
      </c>
      <c r="BX54" s="87" t="s">
        <v>81</v>
      </c>
      <c r="CL54" s="87" t="s">
        <v>19</v>
      </c>
    </row>
    <row r="55" spans="1:91" s="7" customFormat="1" ht="16.5" customHeight="1">
      <c r="B55" s="89"/>
      <c r="C55" s="90"/>
      <c r="D55" s="387" t="s">
        <v>82</v>
      </c>
      <c r="E55" s="387"/>
      <c r="F55" s="387"/>
      <c r="G55" s="387"/>
      <c r="H55" s="387"/>
      <c r="I55" s="91"/>
      <c r="J55" s="387" t="s">
        <v>83</v>
      </c>
      <c r="K55" s="387"/>
      <c r="L55" s="387"/>
      <c r="M55" s="387"/>
      <c r="N55" s="387"/>
      <c r="O55" s="387"/>
      <c r="P55" s="387"/>
      <c r="Q55" s="387"/>
      <c r="R55" s="387"/>
      <c r="S55" s="387"/>
      <c r="T55" s="387"/>
      <c r="U55" s="387"/>
      <c r="V55" s="387"/>
      <c r="W55" s="387"/>
      <c r="X55" s="387"/>
      <c r="Y55" s="387"/>
      <c r="Z55" s="387"/>
      <c r="AA55" s="387"/>
      <c r="AB55" s="387"/>
      <c r="AC55" s="387"/>
      <c r="AD55" s="387"/>
      <c r="AE55" s="387"/>
      <c r="AF55" s="387"/>
      <c r="AG55" s="397">
        <f>ROUND(SUM(AG56:AG59),2)</f>
        <v>0</v>
      </c>
      <c r="AH55" s="386"/>
      <c r="AI55" s="386"/>
      <c r="AJ55" s="386"/>
      <c r="AK55" s="386"/>
      <c r="AL55" s="386"/>
      <c r="AM55" s="386"/>
      <c r="AN55" s="385">
        <f t="shared" si="0"/>
        <v>0</v>
      </c>
      <c r="AO55" s="386"/>
      <c r="AP55" s="386"/>
      <c r="AQ55" s="92" t="s">
        <v>84</v>
      </c>
      <c r="AR55" s="93"/>
      <c r="AS55" s="94">
        <f>ROUND(SUM(AS56:AS59),2)</f>
        <v>0</v>
      </c>
      <c r="AT55" s="95">
        <f t="shared" si="1"/>
        <v>0</v>
      </c>
      <c r="AU55" s="96">
        <f>ROUND(SUM(AU56:AU59),5)</f>
        <v>0</v>
      </c>
      <c r="AV55" s="95">
        <f>ROUND(AZ55*L29,2)</f>
        <v>0</v>
      </c>
      <c r="AW55" s="95">
        <f>ROUND(BA55*L30,2)</f>
        <v>0</v>
      </c>
      <c r="AX55" s="95">
        <f>ROUND(BB55*L29,2)</f>
        <v>0</v>
      </c>
      <c r="AY55" s="95">
        <f>ROUND(BC55*L30,2)</f>
        <v>0</v>
      </c>
      <c r="AZ55" s="95">
        <f>ROUND(SUM(AZ56:AZ59),2)</f>
        <v>0</v>
      </c>
      <c r="BA55" s="95">
        <f>ROUND(SUM(BA56:BA59),2)</f>
        <v>0</v>
      </c>
      <c r="BB55" s="95">
        <f>ROUND(SUM(BB56:BB59),2)</f>
        <v>0</v>
      </c>
      <c r="BC55" s="95">
        <f>ROUND(SUM(BC56:BC59),2)</f>
        <v>0</v>
      </c>
      <c r="BD55" s="97">
        <f>ROUND(SUM(BD56:BD59),2)</f>
        <v>0</v>
      </c>
      <c r="BS55" s="98" t="s">
        <v>77</v>
      </c>
      <c r="BT55" s="98" t="s">
        <v>85</v>
      </c>
      <c r="BU55" s="98" t="s">
        <v>79</v>
      </c>
      <c r="BV55" s="98" t="s">
        <v>80</v>
      </c>
      <c r="BW55" s="98" t="s">
        <v>86</v>
      </c>
      <c r="BX55" s="98" t="s">
        <v>5</v>
      </c>
      <c r="CL55" s="98" t="s">
        <v>32</v>
      </c>
      <c r="CM55" s="98" t="s">
        <v>87</v>
      </c>
    </row>
    <row r="56" spans="1:91" s="4" customFormat="1" ht="16.5" customHeight="1">
      <c r="A56" s="99" t="s">
        <v>88</v>
      </c>
      <c r="B56" s="54"/>
      <c r="C56" s="100"/>
      <c r="D56" s="100"/>
      <c r="E56" s="392" t="s">
        <v>89</v>
      </c>
      <c r="F56" s="392"/>
      <c r="G56" s="392"/>
      <c r="H56" s="392"/>
      <c r="I56" s="392"/>
      <c r="J56" s="100"/>
      <c r="K56" s="392" t="s">
        <v>90</v>
      </c>
      <c r="L56" s="392"/>
      <c r="M56" s="392"/>
      <c r="N56" s="392"/>
      <c r="O56" s="392"/>
      <c r="P56" s="392"/>
      <c r="Q56" s="392"/>
      <c r="R56" s="392"/>
      <c r="S56" s="392"/>
      <c r="T56" s="392"/>
      <c r="U56" s="392"/>
      <c r="V56" s="392"/>
      <c r="W56" s="392"/>
      <c r="X56" s="392"/>
      <c r="Y56" s="392"/>
      <c r="Z56" s="392"/>
      <c r="AA56" s="392"/>
      <c r="AB56" s="392"/>
      <c r="AC56" s="392"/>
      <c r="AD56" s="392"/>
      <c r="AE56" s="392"/>
      <c r="AF56" s="392"/>
      <c r="AG56" s="390">
        <f>'SO 01.1 - Doplnění tesařs...'!J32</f>
        <v>0</v>
      </c>
      <c r="AH56" s="391"/>
      <c r="AI56" s="391"/>
      <c r="AJ56" s="391"/>
      <c r="AK56" s="391"/>
      <c r="AL56" s="391"/>
      <c r="AM56" s="391"/>
      <c r="AN56" s="390">
        <f t="shared" si="0"/>
        <v>0</v>
      </c>
      <c r="AO56" s="391"/>
      <c r="AP56" s="391"/>
      <c r="AQ56" s="101" t="s">
        <v>91</v>
      </c>
      <c r="AR56" s="56"/>
      <c r="AS56" s="102">
        <v>0</v>
      </c>
      <c r="AT56" s="103">
        <f t="shared" si="1"/>
        <v>0</v>
      </c>
      <c r="AU56" s="104">
        <f>'SO 01.1 - Doplnění tesařs...'!P89</f>
        <v>0</v>
      </c>
      <c r="AV56" s="103">
        <f>'SO 01.1 - Doplnění tesařs...'!J35</f>
        <v>0</v>
      </c>
      <c r="AW56" s="103">
        <f>'SO 01.1 - Doplnění tesařs...'!J36</f>
        <v>0</v>
      </c>
      <c r="AX56" s="103">
        <f>'SO 01.1 - Doplnění tesařs...'!J37</f>
        <v>0</v>
      </c>
      <c r="AY56" s="103">
        <f>'SO 01.1 - Doplnění tesařs...'!J38</f>
        <v>0</v>
      </c>
      <c r="AZ56" s="103">
        <f>'SO 01.1 - Doplnění tesařs...'!F35</f>
        <v>0</v>
      </c>
      <c r="BA56" s="103">
        <f>'SO 01.1 - Doplnění tesařs...'!F36</f>
        <v>0</v>
      </c>
      <c r="BB56" s="103">
        <f>'SO 01.1 - Doplnění tesařs...'!F37</f>
        <v>0</v>
      </c>
      <c r="BC56" s="103">
        <f>'SO 01.1 - Doplnění tesařs...'!F38</f>
        <v>0</v>
      </c>
      <c r="BD56" s="105">
        <f>'SO 01.1 - Doplnění tesařs...'!F39</f>
        <v>0</v>
      </c>
      <c r="BT56" s="106" t="s">
        <v>87</v>
      </c>
      <c r="BV56" s="106" t="s">
        <v>80</v>
      </c>
      <c r="BW56" s="106" t="s">
        <v>92</v>
      </c>
      <c r="BX56" s="106" t="s">
        <v>86</v>
      </c>
      <c r="CL56" s="106" t="s">
        <v>32</v>
      </c>
    </row>
    <row r="57" spans="1:91" s="4" customFormat="1" ht="23.25" customHeight="1">
      <c r="A57" s="99" t="s">
        <v>88</v>
      </c>
      <c r="B57" s="54"/>
      <c r="C57" s="100"/>
      <c r="D57" s="100"/>
      <c r="E57" s="392" t="s">
        <v>93</v>
      </c>
      <c r="F57" s="392"/>
      <c r="G57" s="392"/>
      <c r="H57" s="392"/>
      <c r="I57" s="392"/>
      <c r="J57" s="100"/>
      <c r="K57" s="392" t="s">
        <v>94</v>
      </c>
      <c r="L57" s="392"/>
      <c r="M57" s="392"/>
      <c r="N57" s="392"/>
      <c r="O57" s="392"/>
      <c r="P57" s="392"/>
      <c r="Q57" s="392"/>
      <c r="R57" s="392"/>
      <c r="S57" s="392"/>
      <c r="T57" s="392"/>
      <c r="U57" s="392"/>
      <c r="V57" s="392"/>
      <c r="W57" s="392"/>
      <c r="X57" s="392"/>
      <c r="Y57" s="392"/>
      <c r="Z57" s="392"/>
      <c r="AA57" s="392"/>
      <c r="AB57" s="392"/>
      <c r="AC57" s="392"/>
      <c r="AD57" s="392"/>
      <c r="AE57" s="392"/>
      <c r="AF57" s="392"/>
      <c r="AG57" s="390">
        <f>'SO 01.2 - Sanace stávajíc...'!J32</f>
        <v>0</v>
      </c>
      <c r="AH57" s="391"/>
      <c r="AI57" s="391"/>
      <c r="AJ57" s="391"/>
      <c r="AK57" s="391"/>
      <c r="AL57" s="391"/>
      <c r="AM57" s="391"/>
      <c r="AN57" s="390">
        <f t="shared" si="0"/>
        <v>0</v>
      </c>
      <c r="AO57" s="391"/>
      <c r="AP57" s="391"/>
      <c r="AQ57" s="101" t="s">
        <v>91</v>
      </c>
      <c r="AR57" s="56"/>
      <c r="AS57" s="102">
        <v>0</v>
      </c>
      <c r="AT57" s="103">
        <f t="shared" si="1"/>
        <v>0</v>
      </c>
      <c r="AU57" s="104">
        <f>'SO 01.2 - Sanace stávajíc...'!P90</f>
        <v>0</v>
      </c>
      <c r="AV57" s="103">
        <f>'SO 01.2 - Sanace stávajíc...'!J35</f>
        <v>0</v>
      </c>
      <c r="AW57" s="103">
        <f>'SO 01.2 - Sanace stávajíc...'!J36</f>
        <v>0</v>
      </c>
      <c r="AX57" s="103">
        <f>'SO 01.2 - Sanace stávajíc...'!J37</f>
        <v>0</v>
      </c>
      <c r="AY57" s="103">
        <f>'SO 01.2 - Sanace stávajíc...'!J38</f>
        <v>0</v>
      </c>
      <c r="AZ57" s="103">
        <f>'SO 01.2 - Sanace stávajíc...'!F35</f>
        <v>0</v>
      </c>
      <c r="BA57" s="103">
        <f>'SO 01.2 - Sanace stávajíc...'!F36</f>
        <v>0</v>
      </c>
      <c r="BB57" s="103">
        <f>'SO 01.2 - Sanace stávajíc...'!F37</f>
        <v>0</v>
      </c>
      <c r="BC57" s="103">
        <f>'SO 01.2 - Sanace stávajíc...'!F38</f>
        <v>0</v>
      </c>
      <c r="BD57" s="105">
        <f>'SO 01.2 - Sanace stávajíc...'!F39</f>
        <v>0</v>
      </c>
      <c r="BT57" s="106" t="s">
        <v>87</v>
      </c>
      <c r="BV57" s="106" t="s">
        <v>80</v>
      </c>
      <c r="BW57" s="106" t="s">
        <v>95</v>
      </c>
      <c r="BX57" s="106" t="s">
        <v>86</v>
      </c>
      <c r="CL57" s="106" t="s">
        <v>32</v>
      </c>
    </row>
    <row r="58" spans="1:91" s="4" customFormat="1" ht="23.25" customHeight="1">
      <c r="A58" s="99" t="s">
        <v>88</v>
      </c>
      <c r="B58" s="54"/>
      <c r="C58" s="100"/>
      <c r="D58" s="100"/>
      <c r="E58" s="392" t="s">
        <v>96</v>
      </c>
      <c r="F58" s="392"/>
      <c r="G58" s="392"/>
      <c r="H58" s="392"/>
      <c r="I58" s="392"/>
      <c r="J58" s="100"/>
      <c r="K58" s="392" t="s">
        <v>97</v>
      </c>
      <c r="L58" s="392"/>
      <c r="M58" s="392"/>
      <c r="N58" s="392"/>
      <c r="O58" s="392"/>
      <c r="P58" s="392"/>
      <c r="Q58" s="392"/>
      <c r="R58" s="392"/>
      <c r="S58" s="392"/>
      <c r="T58" s="392"/>
      <c r="U58" s="392"/>
      <c r="V58" s="392"/>
      <c r="W58" s="392"/>
      <c r="X58" s="392"/>
      <c r="Y58" s="392"/>
      <c r="Z58" s="392"/>
      <c r="AA58" s="392"/>
      <c r="AB58" s="392"/>
      <c r="AC58" s="392"/>
      <c r="AD58" s="392"/>
      <c r="AE58" s="392"/>
      <c r="AF58" s="392"/>
      <c r="AG58" s="390">
        <f>'SO 01.3 - Oprava vněj. om...'!J32</f>
        <v>0</v>
      </c>
      <c r="AH58" s="391"/>
      <c r="AI58" s="391"/>
      <c r="AJ58" s="391"/>
      <c r="AK58" s="391"/>
      <c r="AL58" s="391"/>
      <c r="AM58" s="391"/>
      <c r="AN58" s="390">
        <f t="shared" si="0"/>
        <v>0</v>
      </c>
      <c r="AO58" s="391"/>
      <c r="AP58" s="391"/>
      <c r="AQ58" s="101" t="s">
        <v>91</v>
      </c>
      <c r="AR58" s="56"/>
      <c r="AS58" s="102">
        <v>0</v>
      </c>
      <c r="AT58" s="103">
        <f t="shared" si="1"/>
        <v>0</v>
      </c>
      <c r="AU58" s="104">
        <f>'SO 01.3 - Oprava vněj. om...'!P97</f>
        <v>0</v>
      </c>
      <c r="AV58" s="103">
        <f>'SO 01.3 - Oprava vněj. om...'!J35</f>
        <v>0</v>
      </c>
      <c r="AW58" s="103">
        <f>'SO 01.3 - Oprava vněj. om...'!J36</f>
        <v>0</v>
      </c>
      <c r="AX58" s="103">
        <f>'SO 01.3 - Oprava vněj. om...'!J37</f>
        <v>0</v>
      </c>
      <c r="AY58" s="103">
        <f>'SO 01.3 - Oprava vněj. om...'!J38</f>
        <v>0</v>
      </c>
      <c r="AZ58" s="103">
        <f>'SO 01.3 - Oprava vněj. om...'!F35</f>
        <v>0</v>
      </c>
      <c r="BA58" s="103">
        <f>'SO 01.3 - Oprava vněj. om...'!F36</f>
        <v>0</v>
      </c>
      <c r="BB58" s="103">
        <f>'SO 01.3 - Oprava vněj. om...'!F37</f>
        <v>0</v>
      </c>
      <c r="BC58" s="103">
        <f>'SO 01.3 - Oprava vněj. om...'!F38</f>
        <v>0</v>
      </c>
      <c r="BD58" s="105">
        <f>'SO 01.3 - Oprava vněj. om...'!F39</f>
        <v>0</v>
      </c>
      <c r="BT58" s="106" t="s">
        <v>87</v>
      </c>
      <c r="BV58" s="106" t="s">
        <v>80</v>
      </c>
      <c r="BW58" s="106" t="s">
        <v>98</v>
      </c>
      <c r="BX58" s="106" t="s">
        <v>86</v>
      </c>
      <c r="CL58" s="106" t="s">
        <v>32</v>
      </c>
    </row>
    <row r="59" spans="1:91" s="4" customFormat="1" ht="16.5" customHeight="1">
      <c r="A59" s="99" t="s">
        <v>88</v>
      </c>
      <c r="B59" s="54"/>
      <c r="C59" s="100"/>
      <c r="D59" s="100"/>
      <c r="E59" s="392" t="s">
        <v>99</v>
      </c>
      <c r="F59" s="392"/>
      <c r="G59" s="392"/>
      <c r="H59" s="392"/>
      <c r="I59" s="392"/>
      <c r="J59" s="100"/>
      <c r="K59" s="392" t="s">
        <v>100</v>
      </c>
      <c r="L59" s="392"/>
      <c r="M59" s="392"/>
      <c r="N59" s="392"/>
      <c r="O59" s="392"/>
      <c r="P59" s="392"/>
      <c r="Q59" s="392"/>
      <c r="R59" s="392"/>
      <c r="S59" s="392"/>
      <c r="T59" s="392"/>
      <c r="U59" s="392"/>
      <c r="V59" s="392"/>
      <c r="W59" s="392"/>
      <c r="X59" s="392"/>
      <c r="Y59" s="392"/>
      <c r="Z59" s="392"/>
      <c r="AA59" s="392"/>
      <c r="AB59" s="392"/>
      <c r="AC59" s="392"/>
      <c r="AD59" s="392"/>
      <c r="AE59" s="392"/>
      <c r="AF59" s="392"/>
      <c r="AG59" s="390">
        <f>'SO 01.4 - Úprava podezdív...'!J32</f>
        <v>0</v>
      </c>
      <c r="AH59" s="391"/>
      <c r="AI59" s="391"/>
      <c r="AJ59" s="391"/>
      <c r="AK59" s="391"/>
      <c r="AL59" s="391"/>
      <c r="AM59" s="391"/>
      <c r="AN59" s="390">
        <f t="shared" si="0"/>
        <v>0</v>
      </c>
      <c r="AO59" s="391"/>
      <c r="AP59" s="391"/>
      <c r="AQ59" s="101" t="s">
        <v>91</v>
      </c>
      <c r="AR59" s="56"/>
      <c r="AS59" s="102">
        <v>0</v>
      </c>
      <c r="AT59" s="103">
        <f t="shared" si="1"/>
        <v>0</v>
      </c>
      <c r="AU59" s="104">
        <f>'SO 01.4 - Úprava podezdív...'!P90</f>
        <v>0</v>
      </c>
      <c r="AV59" s="103">
        <f>'SO 01.4 - Úprava podezdív...'!J35</f>
        <v>0</v>
      </c>
      <c r="AW59" s="103">
        <f>'SO 01.4 - Úprava podezdív...'!J36</f>
        <v>0</v>
      </c>
      <c r="AX59" s="103">
        <f>'SO 01.4 - Úprava podezdív...'!J37</f>
        <v>0</v>
      </c>
      <c r="AY59" s="103">
        <f>'SO 01.4 - Úprava podezdív...'!J38</f>
        <v>0</v>
      </c>
      <c r="AZ59" s="103">
        <f>'SO 01.4 - Úprava podezdív...'!F35</f>
        <v>0</v>
      </c>
      <c r="BA59" s="103">
        <f>'SO 01.4 - Úprava podezdív...'!F36</f>
        <v>0</v>
      </c>
      <c r="BB59" s="103">
        <f>'SO 01.4 - Úprava podezdív...'!F37</f>
        <v>0</v>
      </c>
      <c r="BC59" s="103">
        <f>'SO 01.4 - Úprava podezdív...'!F38</f>
        <v>0</v>
      </c>
      <c r="BD59" s="105">
        <f>'SO 01.4 - Úprava podezdív...'!F39</f>
        <v>0</v>
      </c>
      <c r="BT59" s="106" t="s">
        <v>87</v>
      </c>
      <c r="BV59" s="106" t="s">
        <v>80</v>
      </c>
      <c r="BW59" s="106" t="s">
        <v>101</v>
      </c>
      <c r="BX59" s="106" t="s">
        <v>86</v>
      </c>
      <c r="CL59" s="106" t="s">
        <v>32</v>
      </c>
    </row>
    <row r="60" spans="1:91" s="7" customFormat="1" ht="16.5" customHeight="1">
      <c r="A60" s="99" t="s">
        <v>88</v>
      </c>
      <c r="B60" s="89"/>
      <c r="C60" s="90"/>
      <c r="D60" s="387" t="s">
        <v>102</v>
      </c>
      <c r="E60" s="387"/>
      <c r="F60" s="387"/>
      <c r="G60" s="387"/>
      <c r="H60" s="387"/>
      <c r="I60" s="91"/>
      <c r="J60" s="387" t="s">
        <v>103</v>
      </c>
      <c r="K60" s="387"/>
      <c r="L60" s="387"/>
      <c r="M60" s="387"/>
      <c r="N60" s="387"/>
      <c r="O60" s="387"/>
      <c r="P60" s="387"/>
      <c r="Q60" s="387"/>
      <c r="R60" s="387"/>
      <c r="S60" s="387"/>
      <c r="T60" s="387"/>
      <c r="U60" s="387"/>
      <c r="V60" s="387"/>
      <c r="W60" s="387"/>
      <c r="X60" s="387"/>
      <c r="Y60" s="387"/>
      <c r="Z60" s="387"/>
      <c r="AA60" s="387"/>
      <c r="AB60" s="387"/>
      <c r="AC60" s="387"/>
      <c r="AD60" s="387"/>
      <c r="AE60" s="387"/>
      <c r="AF60" s="387"/>
      <c r="AG60" s="385">
        <f>'VON - Vedlejší a ostatní ...'!J30</f>
        <v>0</v>
      </c>
      <c r="AH60" s="386"/>
      <c r="AI60" s="386"/>
      <c r="AJ60" s="386"/>
      <c r="AK60" s="386"/>
      <c r="AL60" s="386"/>
      <c r="AM60" s="386"/>
      <c r="AN60" s="385">
        <f t="shared" si="0"/>
        <v>0</v>
      </c>
      <c r="AO60" s="386"/>
      <c r="AP60" s="386"/>
      <c r="AQ60" s="92" t="s">
        <v>102</v>
      </c>
      <c r="AR60" s="93"/>
      <c r="AS60" s="107">
        <v>0</v>
      </c>
      <c r="AT60" s="108">
        <f t="shared" si="1"/>
        <v>0</v>
      </c>
      <c r="AU60" s="109">
        <f>'VON - Vedlejší a ostatní ...'!P83</f>
        <v>0</v>
      </c>
      <c r="AV60" s="108">
        <f>'VON - Vedlejší a ostatní ...'!J33</f>
        <v>0</v>
      </c>
      <c r="AW60" s="108">
        <f>'VON - Vedlejší a ostatní ...'!J34</f>
        <v>0</v>
      </c>
      <c r="AX60" s="108">
        <f>'VON - Vedlejší a ostatní ...'!J35</f>
        <v>0</v>
      </c>
      <c r="AY60" s="108">
        <f>'VON - Vedlejší a ostatní ...'!J36</f>
        <v>0</v>
      </c>
      <c r="AZ60" s="108">
        <f>'VON - Vedlejší a ostatní ...'!F33</f>
        <v>0</v>
      </c>
      <c r="BA60" s="108">
        <f>'VON - Vedlejší a ostatní ...'!F34</f>
        <v>0</v>
      </c>
      <c r="BB60" s="108">
        <f>'VON - Vedlejší a ostatní ...'!F35</f>
        <v>0</v>
      </c>
      <c r="BC60" s="108">
        <f>'VON - Vedlejší a ostatní ...'!F36</f>
        <v>0</v>
      </c>
      <c r="BD60" s="110">
        <f>'VON - Vedlejší a ostatní ...'!F37</f>
        <v>0</v>
      </c>
      <c r="BT60" s="98" t="s">
        <v>85</v>
      </c>
      <c r="BV60" s="98" t="s">
        <v>80</v>
      </c>
      <c r="BW60" s="98" t="s">
        <v>104</v>
      </c>
      <c r="BX60" s="98" t="s">
        <v>5</v>
      </c>
      <c r="CL60" s="98" t="s">
        <v>32</v>
      </c>
      <c r="CM60" s="98" t="s">
        <v>87</v>
      </c>
    </row>
    <row r="61" spans="1:91" s="2" customFormat="1" ht="30" customHeight="1">
      <c r="A61" s="37"/>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42"/>
      <c r="AS61" s="37"/>
      <c r="AT61" s="37"/>
      <c r="AU61" s="37"/>
      <c r="AV61" s="37"/>
      <c r="AW61" s="37"/>
      <c r="AX61" s="37"/>
      <c r="AY61" s="37"/>
      <c r="AZ61" s="37"/>
      <c r="BA61" s="37"/>
      <c r="BB61" s="37"/>
      <c r="BC61" s="37"/>
      <c r="BD61" s="37"/>
      <c r="BE61" s="37"/>
    </row>
    <row r="62" spans="1:91" s="2" customFormat="1" ht="6.9" customHeight="1">
      <c r="A62" s="37"/>
      <c r="B62" s="50"/>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42"/>
      <c r="AS62" s="37"/>
      <c r="AT62" s="37"/>
      <c r="AU62" s="37"/>
      <c r="AV62" s="37"/>
      <c r="AW62" s="37"/>
      <c r="AX62" s="37"/>
      <c r="AY62" s="37"/>
      <c r="AZ62" s="37"/>
      <c r="BA62" s="37"/>
      <c r="BB62" s="37"/>
      <c r="BC62" s="37"/>
      <c r="BD62" s="37"/>
      <c r="BE62" s="37"/>
    </row>
  </sheetData>
  <sheetProtection algorithmName="SHA-512" hashValue="QyLOVLl/KionuOgN20D5rUqXp4KnTQC0pvrSXIoAlFD7cc+2b8KPLrYOWVOc3/syprR/pzSoAK87K+/ul8yp8A==" saltValue="JDsrdWvw1NUrWLJr8PgMGjqB6od7w9HJaETByXCjLTka0HinwOUc0PtjRj16Ii+l4jwr6S3bRwuyFIhI9LuaaA==" spinCount="100000" sheet="1" objects="1" scenarios="1" formatColumns="0" formatRows="0"/>
  <mergeCells count="62">
    <mergeCell ref="AS49:AT51"/>
    <mergeCell ref="AM49:AP49"/>
    <mergeCell ref="AM50:AP50"/>
    <mergeCell ref="E57:I57"/>
    <mergeCell ref="AG57:AM57"/>
    <mergeCell ref="C52:G52"/>
    <mergeCell ref="AG52:AM52"/>
    <mergeCell ref="AN52:AP52"/>
    <mergeCell ref="I52:AF52"/>
    <mergeCell ref="AG55:AM55"/>
    <mergeCell ref="AN55:AP55"/>
    <mergeCell ref="J55:AF55"/>
    <mergeCell ref="D55:H55"/>
    <mergeCell ref="D60:H60"/>
    <mergeCell ref="J60:AF60"/>
    <mergeCell ref="AG54:AM54"/>
    <mergeCell ref="AN54:AP54"/>
    <mergeCell ref="AG58:AM58"/>
    <mergeCell ref="AN58:AP58"/>
    <mergeCell ref="E58:I58"/>
    <mergeCell ref="K58:AF58"/>
    <mergeCell ref="AN59:AP59"/>
    <mergeCell ref="AG59:AM59"/>
    <mergeCell ref="E59:I59"/>
    <mergeCell ref="K59:AF59"/>
    <mergeCell ref="AN56:AP56"/>
    <mergeCell ref="E56:I56"/>
    <mergeCell ref="K56:AF56"/>
    <mergeCell ref="AG56:AM56"/>
    <mergeCell ref="W30:AE30"/>
    <mergeCell ref="AK30:AO30"/>
    <mergeCell ref="L30:P30"/>
    <mergeCell ref="AK31:AO31"/>
    <mergeCell ref="AN60:AP60"/>
    <mergeCell ref="AG60:AM60"/>
    <mergeCell ref="K57:AF57"/>
    <mergeCell ref="AN57:AP57"/>
    <mergeCell ref="L45:AO45"/>
    <mergeCell ref="AM47:AN47"/>
    <mergeCell ref="AK26:AO26"/>
    <mergeCell ref="L28:P28"/>
    <mergeCell ref="W28:AE28"/>
    <mergeCell ref="AK28:AO28"/>
    <mergeCell ref="AK29:AO29"/>
    <mergeCell ref="L29:P29"/>
    <mergeCell ref="W29:AE29"/>
    <mergeCell ref="AR2:BE2"/>
    <mergeCell ref="L33:P33"/>
    <mergeCell ref="AK33:AO33"/>
    <mergeCell ref="W33:AE33"/>
    <mergeCell ref="AK35:AO35"/>
    <mergeCell ref="X35:AB35"/>
    <mergeCell ref="W31:AE31"/>
    <mergeCell ref="L31:P31"/>
    <mergeCell ref="L32:P32"/>
    <mergeCell ref="W32:AE32"/>
    <mergeCell ref="AK32:AO32"/>
    <mergeCell ref="BE5:BE32"/>
    <mergeCell ref="K5:AO5"/>
    <mergeCell ref="K6:AO6"/>
    <mergeCell ref="E14:AJ14"/>
    <mergeCell ref="E23:AN23"/>
  </mergeCells>
  <hyperlinks>
    <hyperlink ref="A56" location="'SO 01.1 - Doplnění tesařs...'!C2" display="/" xr:uid="{00000000-0004-0000-0000-000000000000}"/>
    <hyperlink ref="A57" location="'SO 01.2 - Sanace stávajíc...'!C2" display="/" xr:uid="{00000000-0004-0000-0000-000001000000}"/>
    <hyperlink ref="A58" location="'SO 01.3 - Oprava vněj. om...'!C2" display="/" xr:uid="{00000000-0004-0000-0000-000002000000}"/>
    <hyperlink ref="A59" location="'SO 01.4 - Úprava podezdív...'!C2" display="/" xr:uid="{00000000-0004-0000-0000-000003000000}"/>
    <hyperlink ref="A60" location="'VON - Vedlejší a ostatní ...'!C2" display="/" xr:uid="{00000000-0004-0000-0000-000004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206"/>
  <sheetViews>
    <sheetView showGridLines="0" workbookViewId="0"/>
  </sheetViews>
  <sheetFormatPr defaultRowHeight="10.199999999999999"/>
  <cols>
    <col min="1" max="1" width="8.28515625" style="1" customWidth="1"/>
    <col min="2" max="2" width="1.7109375" style="1" customWidth="1"/>
    <col min="3" max="3" width="4.140625" style="1" customWidth="1"/>
    <col min="4" max="4" width="4.28515625" style="1" customWidth="1"/>
    <col min="5" max="5" width="17.140625" style="1" customWidth="1"/>
    <col min="6" max="6" width="50.85546875" style="1" customWidth="1"/>
    <col min="7" max="7" width="7" style="1" customWidth="1"/>
    <col min="8" max="8" width="11.42578125" style="1" customWidth="1"/>
    <col min="9" max="9" width="20.140625" style="111" customWidth="1"/>
    <col min="10" max="11" width="20.140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I2" s="111"/>
      <c r="L2" s="365"/>
      <c r="M2" s="365"/>
      <c r="N2" s="365"/>
      <c r="O2" s="365"/>
      <c r="P2" s="365"/>
      <c r="Q2" s="365"/>
      <c r="R2" s="365"/>
      <c r="S2" s="365"/>
      <c r="T2" s="365"/>
      <c r="U2" s="365"/>
      <c r="V2" s="365"/>
      <c r="AT2" s="19" t="s">
        <v>92</v>
      </c>
    </row>
    <row r="3" spans="1:46" s="1" customFormat="1" ht="6.9" customHeight="1">
      <c r="B3" s="112"/>
      <c r="C3" s="113"/>
      <c r="D3" s="113"/>
      <c r="E3" s="113"/>
      <c r="F3" s="113"/>
      <c r="G3" s="113"/>
      <c r="H3" s="113"/>
      <c r="I3" s="114"/>
      <c r="J3" s="113"/>
      <c r="K3" s="113"/>
      <c r="L3" s="22"/>
      <c r="AT3" s="19" t="s">
        <v>87</v>
      </c>
    </row>
    <row r="4" spans="1:46" s="1" customFormat="1" ht="24.9" customHeight="1">
      <c r="B4" s="22"/>
      <c r="D4" s="115" t="s">
        <v>105</v>
      </c>
      <c r="I4" s="111"/>
      <c r="L4" s="22"/>
      <c r="M4" s="116" t="s">
        <v>10</v>
      </c>
      <c r="AT4" s="19" t="s">
        <v>4</v>
      </c>
    </row>
    <row r="5" spans="1:46" s="1" customFormat="1" ht="6.9" customHeight="1">
      <c r="B5" s="22"/>
      <c r="I5" s="111"/>
      <c r="L5" s="22"/>
    </row>
    <row r="6" spans="1:46" s="1" customFormat="1" ht="12" customHeight="1">
      <c r="B6" s="22"/>
      <c r="D6" s="117" t="s">
        <v>16</v>
      </c>
      <c r="I6" s="111"/>
      <c r="L6" s="22"/>
    </row>
    <row r="7" spans="1:46" s="1" customFormat="1" ht="16.5" customHeight="1">
      <c r="B7" s="22"/>
      <c r="E7" s="412" t="str">
        <f>'Rekapitulace stavby'!K6</f>
        <v>Udržovací práce na objektu stodoly v obci Malšovice</v>
      </c>
      <c r="F7" s="413"/>
      <c r="G7" s="413"/>
      <c r="H7" s="413"/>
      <c r="I7" s="111"/>
      <c r="L7" s="22"/>
    </row>
    <row r="8" spans="1:46" s="1" customFormat="1" ht="12" customHeight="1">
      <c r="B8" s="22"/>
      <c r="D8" s="117" t="s">
        <v>106</v>
      </c>
      <c r="I8" s="111"/>
      <c r="L8" s="22"/>
    </row>
    <row r="9" spans="1:46" s="2" customFormat="1" ht="16.5" customHeight="1">
      <c r="A9" s="37"/>
      <c r="B9" s="42"/>
      <c r="C9" s="37"/>
      <c r="D9" s="37"/>
      <c r="E9" s="412" t="s">
        <v>107</v>
      </c>
      <c r="F9" s="414"/>
      <c r="G9" s="414"/>
      <c r="H9" s="414"/>
      <c r="I9" s="118"/>
      <c r="J9" s="37"/>
      <c r="K9" s="37"/>
      <c r="L9" s="119"/>
      <c r="S9" s="37"/>
      <c r="T9" s="37"/>
      <c r="U9" s="37"/>
      <c r="V9" s="37"/>
      <c r="W9" s="37"/>
      <c r="X9" s="37"/>
      <c r="Y9" s="37"/>
      <c r="Z9" s="37"/>
      <c r="AA9" s="37"/>
      <c r="AB9" s="37"/>
      <c r="AC9" s="37"/>
      <c r="AD9" s="37"/>
      <c r="AE9" s="37"/>
    </row>
    <row r="10" spans="1:46" s="2" customFormat="1" ht="12" customHeight="1">
      <c r="A10" s="37"/>
      <c r="B10" s="42"/>
      <c r="C10" s="37"/>
      <c r="D10" s="117" t="s">
        <v>108</v>
      </c>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6.5" customHeight="1">
      <c r="A11" s="37"/>
      <c r="B11" s="42"/>
      <c r="C11" s="37"/>
      <c r="D11" s="37"/>
      <c r="E11" s="415" t="s">
        <v>109</v>
      </c>
      <c r="F11" s="414"/>
      <c r="G11" s="414"/>
      <c r="H11" s="414"/>
      <c r="I11" s="118"/>
      <c r="J11" s="37"/>
      <c r="K11" s="37"/>
      <c r="L11" s="119"/>
      <c r="S11" s="37"/>
      <c r="T11" s="37"/>
      <c r="U11" s="37"/>
      <c r="V11" s="37"/>
      <c r="W11" s="37"/>
      <c r="X11" s="37"/>
      <c r="Y11" s="37"/>
      <c r="Z11" s="37"/>
      <c r="AA11" s="37"/>
      <c r="AB11" s="37"/>
      <c r="AC11" s="37"/>
      <c r="AD11" s="37"/>
      <c r="AE11" s="37"/>
    </row>
    <row r="12" spans="1:46" s="2" customFormat="1">
      <c r="A12" s="37"/>
      <c r="B12" s="42"/>
      <c r="C12" s="37"/>
      <c r="D12" s="37"/>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2" customHeight="1">
      <c r="A13" s="37"/>
      <c r="B13" s="42"/>
      <c r="C13" s="37"/>
      <c r="D13" s="117" t="s">
        <v>18</v>
      </c>
      <c r="E13" s="37"/>
      <c r="F13" s="106" t="s">
        <v>32</v>
      </c>
      <c r="G13" s="37"/>
      <c r="H13" s="37"/>
      <c r="I13" s="120" t="s">
        <v>20</v>
      </c>
      <c r="J13" s="106" t="s">
        <v>32</v>
      </c>
      <c r="K13" s="37"/>
      <c r="L13" s="119"/>
      <c r="S13" s="37"/>
      <c r="T13" s="37"/>
      <c r="U13" s="37"/>
      <c r="V13" s="37"/>
      <c r="W13" s="37"/>
      <c r="X13" s="37"/>
      <c r="Y13" s="37"/>
      <c r="Z13" s="37"/>
      <c r="AA13" s="37"/>
      <c r="AB13" s="37"/>
      <c r="AC13" s="37"/>
      <c r="AD13" s="37"/>
      <c r="AE13" s="37"/>
    </row>
    <row r="14" spans="1:46" s="2" customFormat="1" ht="12" customHeight="1">
      <c r="A14" s="37"/>
      <c r="B14" s="42"/>
      <c r="C14" s="37"/>
      <c r="D14" s="117" t="s">
        <v>22</v>
      </c>
      <c r="E14" s="37"/>
      <c r="F14" s="106" t="s">
        <v>23</v>
      </c>
      <c r="G14" s="37"/>
      <c r="H14" s="37"/>
      <c r="I14" s="120" t="s">
        <v>24</v>
      </c>
      <c r="J14" s="121" t="str">
        <f>'Rekapitulace stavby'!AN8</f>
        <v>20. 7. 2020</v>
      </c>
      <c r="K14" s="37"/>
      <c r="L14" s="119"/>
      <c r="S14" s="37"/>
      <c r="T14" s="37"/>
      <c r="U14" s="37"/>
      <c r="V14" s="37"/>
      <c r="W14" s="37"/>
      <c r="X14" s="37"/>
      <c r="Y14" s="37"/>
      <c r="Z14" s="37"/>
      <c r="AA14" s="37"/>
      <c r="AB14" s="37"/>
      <c r="AC14" s="37"/>
      <c r="AD14" s="37"/>
      <c r="AE14" s="37"/>
    </row>
    <row r="15" spans="1:46" s="2" customFormat="1" ht="10.8" customHeight="1">
      <c r="A15" s="37"/>
      <c r="B15" s="42"/>
      <c r="C15" s="37"/>
      <c r="D15" s="37"/>
      <c r="E15" s="37"/>
      <c r="F15" s="37"/>
      <c r="G15" s="37"/>
      <c r="H15" s="37"/>
      <c r="I15" s="118"/>
      <c r="J15" s="37"/>
      <c r="K15" s="37"/>
      <c r="L15" s="119"/>
      <c r="S15" s="37"/>
      <c r="T15" s="37"/>
      <c r="U15" s="37"/>
      <c r="V15" s="37"/>
      <c r="W15" s="37"/>
      <c r="X15" s="37"/>
      <c r="Y15" s="37"/>
      <c r="Z15" s="37"/>
      <c r="AA15" s="37"/>
      <c r="AB15" s="37"/>
      <c r="AC15" s="37"/>
      <c r="AD15" s="37"/>
      <c r="AE15" s="37"/>
    </row>
    <row r="16" spans="1:46" s="2" customFormat="1" ht="12" customHeight="1">
      <c r="A16" s="37"/>
      <c r="B16" s="42"/>
      <c r="C16" s="37"/>
      <c r="D16" s="117" t="s">
        <v>30</v>
      </c>
      <c r="E16" s="37"/>
      <c r="F16" s="37"/>
      <c r="G16" s="37"/>
      <c r="H16" s="37"/>
      <c r="I16" s="120" t="s">
        <v>31</v>
      </c>
      <c r="J16" s="106" t="s">
        <v>32</v>
      </c>
      <c r="K16" s="37"/>
      <c r="L16" s="119"/>
      <c r="S16" s="37"/>
      <c r="T16" s="37"/>
      <c r="U16" s="37"/>
      <c r="V16" s="37"/>
      <c r="W16" s="37"/>
      <c r="X16" s="37"/>
      <c r="Y16" s="37"/>
      <c r="Z16" s="37"/>
      <c r="AA16" s="37"/>
      <c r="AB16" s="37"/>
      <c r="AC16" s="37"/>
      <c r="AD16" s="37"/>
      <c r="AE16" s="37"/>
    </row>
    <row r="17" spans="1:31" s="2" customFormat="1" ht="18" customHeight="1">
      <c r="A17" s="37"/>
      <c r="B17" s="42"/>
      <c r="C17" s="37"/>
      <c r="D17" s="37"/>
      <c r="E17" s="106" t="s">
        <v>33</v>
      </c>
      <c r="F17" s="37"/>
      <c r="G17" s="37"/>
      <c r="H17" s="37"/>
      <c r="I17" s="120" t="s">
        <v>34</v>
      </c>
      <c r="J17" s="106" t="s">
        <v>32</v>
      </c>
      <c r="K17" s="37"/>
      <c r="L17" s="119"/>
      <c r="S17" s="37"/>
      <c r="T17" s="37"/>
      <c r="U17" s="37"/>
      <c r="V17" s="37"/>
      <c r="W17" s="37"/>
      <c r="X17" s="37"/>
      <c r="Y17" s="37"/>
      <c r="Z17" s="37"/>
      <c r="AA17" s="37"/>
      <c r="AB17" s="37"/>
      <c r="AC17" s="37"/>
      <c r="AD17" s="37"/>
      <c r="AE17" s="37"/>
    </row>
    <row r="18" spans="1:31" s="2" customFormat="1" ht="6.9" customHeight="1">
      <c r="A18" s="37"/>
      <c r="B18" s="42"/>
      <c r="C18" s="37"/>
      <c r="D18" s="37"/>
      <c r="E18" s="37"/>
      <c r="F18" s="37"/>
      <c r="G18" s="37"/>
      <c r="H18" s="37"/>
      <c r="I18" s="118"/>
      <c r="J18" s="37"/>
      <c r="K18" s="37"/>
      <c r="L18" s="119"/>
      <c r="S18" s="37"/>
      <c r="T18" s="37"/>
      <c r="U18" s="37"/>
      <c r="V18" s="37"/>
      <c r="W18" s="37"/>
      <c r="X18" s="37"/>
      <c r="Y18" s="37"/>
      <c r="Z18" s="37"/>
      <c r="AA18" s="37"/>
      <c r="AB18" s="37"/>
      <c r="AC18" s="37"/>
      <c r="AD18" s="37"/>
      <c r="AE18" s="37"/>
    </row>
    <row r="19" spans="1:31" s="2" customFormat="1" ht="12" customHeight="1">
      <c r="A19" s="37"/>
      <c r="B19" s="42"/>
      <c r="C19" s="37"/>
      <c r="D19" s="117" t="s">
        <v>35</v>
      </c>
      <c r="E19" s="37"/>
      <c r="F19" s="37"/>
      <c r="G19" s="37"/>
      <c r="H19" s="37"/>
      <c r="I19" s="120" t="s">
        <v>31</v>
      </c>
      <c r="J19" s="32" t="str">
        <f>'Rekapitulace stavby'!AN13</f>
        <v>Vyplň údaj</v>
      </c>
      <c r="K19" s="37"/>
      <c r="L19" s="119"/>
      <c r="S19" s="37"/>
      <c r="T19" s="37"/>
      <c r="U19" s="37"/>
      <c r="V19" s="37"/>
      <c r="W19" s="37"/>
      <c r="X19" s="37"/>
      <c r="Y19" s="37"/>
      <c r="Z19" s="37"/>
      <c r="AA19" s="37"/>
      <c r="AB19" s="37"/>
      <c r="AC19" s="37"/>
      <c r="AD19" s="37"/>
      <c r="AE19" s="37"/>
    </row>
    <row r="20" spans="1:31" s="2" customFormat="1" ht="18" customHeight="1">
      <c r="A20" s="37"/>
      <c r="B20" s="42"/>
      <c r="C20" s="37"/>
      <c r="D20" s="37"/>
      <c r="E20" s="416" t="str">
        <f>'Rekapitulace stavby'!E14</f>
        <v>Vyplň údaj</v>
      </c>
      <c r="F20" s="417"/>
      <c r="G20" s="417"/>
      <c r="H20" s="417"/>
      <c r="I20" s="120" t="s">
        <v>34</v>
      </c>
      <c r="J20" s="32" t="str">
        <f>'Rekapitulace stavby'!AN14</f>
        <v>Vyplň údaj</v>
      </c>
      <c r="K20" s="37"/>
      <c r="L20" s="119"/>
      <c r="S20" s="37"/>
      <c r="T20" s="37"/>
      <c r="U20" s="37"/>
      <c r="V20" s="37"/>
      <c r="W20" s="37"/>
      <c r="X20" s="37"/>
      <c r="Y20" s="37"/>
      <c r="Z20" s="37"/>
      <c r="AA20" s="37"/>
      <c r="AB20" s="37"/>
      <c r="AC20" s="37"/>
      <c r="AD20" s="37"/>
      <c r="AE20" s="37"/>
    </row>
    <row r="21" spans="1:31" s="2" customFormat="1" ht="6.9" customHeight="1">
      <c r="A21" s="37"/>
      <c r="B21" s="42"/>
      <c r="C21" s="37"/>
      <c r="D21" s="37"/>
      <c r="E21" s="37"/>
      <c r="F21" s="37"/>
      <c r="G21" s="37"/>
      <c r="H21" s="37"/>
      <c r="I21" s="118"/>
      <c r="J21" s="37"/>
      <c r="K21" s="37"/>
      <c r="L21" s="119"/>
      <c r="S21" s="37"/>
      <c r="T21" s="37"/>
      <c r="U21" s="37"/>
      <c r="V21" s="37"/>
      <c r="W21" s="37"/>
      <c r="X21" s="37"/>
      <c r="Y21" s="37"/>
      <c r="Z21" s="37"/>
      <c r="AA21" s="37"/>
      <c r="AB21" s="37"/>
      <c r="AC21" s="37"/>
      <c r="AD21" s="37"/>
      <c r="AE21" s="37"/>
    </row>
    <row r="22" spans="1:31" s="2" customFormat="1" ht="12" customHeight="1">
      <c r="A22" s="37"/>
      <c r="B22" s="42"/>
      <c r="C22" s="37"/>
      <c r="D22" s="117" t="s">
        <v>37</v>
      </c>
      <c r="E22" s="37"/>
      <c r="F22" s="37"/>
      <c r="G22" s="37"/>
      <c r="H22" s="37"/>
      <c r="I22" s="120" t="s">
        <v>31</v>
      </c>
      <c r="J22" s="106" t="s">
        <v>32</v>
      </c>
      <c r="K22" s="37"/>
      <c r="L22" s="119"/>
      <c r="S22" s="37"/>
      <c r="T22" s="37"/>
      <c r="U22" s="37"/>
      <c r="V22" s="37"/>
      <c r="W22" s="37"/>
      <c r="X22" s="37"/>
      <c r="Y22" s="37"/>
      <c r="Z22" s="37"/>
      <c r="AA22" s="37"/>
      <c r="AB22" s="37"/>
      <c r="AC22" s="37"/>
      <c r="AD22" s="37"/>
      <c r="AE22" s="37"/>
    </row>
    <row r="23" spans="1:31" s="2" customFormat="1" ht="18" customHeight="1">
      <c r="A23" s="37"/>
      <c r="B23" s="42"/>
      <c r="C23" s="37"/>
      <c r="D23" s="37"/>
      <c r="E23" s="106" t="s">
        <v>38</v>
      </c>
      <c r="F23" s="37"/>
      <c r="G23" s="37"/>
      <c r="H23" s="37"/>
      <c r="I23" s="120" t="s">
        <v>34</v>
      </c>
      <c r="J23" s="106" t="s">
        <v>32</v>
      </c>
      <c r="K23" s="37"/>
      <c r="L23" s="119"/>
      <c r="S23" s="37"/>
      <c r="T23" s="37"/>
      <c r="U23" s="37"/>
      <c r="V23" s="37"/>
      <c r="W23" s="37"/>
      <c r="X23" s="37"/>
      <c r="Y23" s="37"/>
      <c r="Z23" s="37"/>
      <c r="AA23" s="37"/>
      <c r="AB23" s="37"/>
      <c r="AC23" s="37"/>
      <c r="AD23" s="37"/>
      <c r="AE23" s="37"/>
    </row>
    <row r="24" spans="1:31" s="2" customFormat="1" ht="6.9" customHeight="1">
      <c r="A24" s="37"/>
      <c r="B24" s="42"/>
      <c r="C24" s="37"/>
      <c r="D24" s="37"/>
      <c r="E24" s="37"/>
      <c r="F24" s="37"/>
      <c r="G24" s="37"/>
      <c r="H24" s="37"/>
      <c r="I24" s="118"/>
      <c r="J24" s="37"/>
      <c r="K24" s="37"/>
      <c r="L24" s="119"/>
      <c r="S24" s="37"/>
      <c r="T24" s="37"/>
      <c r="U24" s="37"/>
      <c r="V24" s="37"/>
      <c r="W24" s="37"/>
      <c r="X24" s="37"/>
      <c r="Y24" s="37"/>
      <c r="Z24" s="37"/>
      <c r="AA24" s="37"/>
      <c r="AB24" s="37"/>
      <c r="AC24" s="37"/>
      <c r="AD24" s="37"/>
      <c r="AE24" s="37"/>
    </row>
    <row r="25" spans="1:31" s="2" customFormat="1" ht="12" customHeight="1">
      <c r="A25" s="37"/>
      <c r="B25" s="42"/>
      <c r="C25" s="37"/>
      <c r="D25" s="117" t="s">
        <v>40</v>
      </c>
      <c r="E25" s="37"/>
      <c r="F25" s="37"/>
      <c r="G25" s="37"/>
      <c r="H25" s="37"/>
      <c r="I25" s="120" t="s">
        <v>31</v>
      </c>
      <c r="J25" s="106" t="s">
        <v>32</v>
      </c>
      <c r="K25" s="37"/>
      <c r="L25" s="119"/>
      <c r="S25" s="37"/>
      <c r="T25" s="37"/>
      <c r="U25" s="37"/>
      <c r="V25" s="37"/>
      <c r="W25" s="37"/>
      <c r="X25" s="37"/>
      <c r="Y25" s="37"/>
      <c r="Z25" s="37"/>
      <c r="AA25" s="37"/>
      <c r="AB25" s="37"/>
      <c r="AC25" s="37"/>
      <c r="AD25" s="37"/>
      <c r="AE25" s="37"/>
    </row>
    <row r="26" spans="1:31" s="2" customFormat="1" ht="18" customHeight="1">
      <c r="A26" s="37"/>
      <c r="B26" s="42"/>
      <c r="C26" s="37"/>
      <c r="D26" s="37"/>
      <c r="E26" s="106" t="s">
        <v>41</v>
      </c>
      <c r="F26" s="37"/>
      <c r="G26" s="37"/>
      <c r="H26" s="37"/>
      <c r="I26" s="120" t="s">
        <v>34</v>
      </c>
      <c r="J26" s="106" t="s">
        <v>32</v>
      </c>
      <c r="K26" s="37"/>
      <c r="L26" s="119"/>
      <c r="S26" s="37"/>
      <c r="T26" s="37"/>
      <c r="U26" s="37"/>
      <c r="V26" s="37"/>
      <c r="W26" s="37"/>
      <c r="X26" s="37"/>
      <c r="Y26" s="37"/>
      <c r="Z26" s="37"/>
      <c r="AA26" s="37"/>
      <c r="AB26" s="37"/>
      <c r="AC26" s="37"/>
      <c r="AD26" s="37"/>
      <c r="AE26" s="37"/>
    </row>
    <row r="27" spans="1:31" s="2" customFormat="1" ht="6.9" customHeight="1">
      <c r="A27" s="37"/>
      <c r="B27" s="42"/>
      <c r="C27" s="37"/>
      <c r="D27" s="37"/>
      <c r="E27" s="37"/>
      <c r="F27" s="37"/>
      <c r="G27" s="37"/>
      <c r="H27" s="37"/>
      <c r="I27" s="118"/>
      <c r="J27" s="37"/>
      <c r="K27" s="37"/>
      <c r="L27" s="119"/>
      <c r="S27" s="37"/>
      <c r="T27" s="37"/>
      <c r="U27" s="37"/>
      <c r="V27" s="37"/>
      <c r="W27" s="37"/>
      <c r="X27" s="37"/>
      <c r="Y27" s="37"/>
      <c r="Z27" s="37"/>
      <c r="AA27" s="37"/>
      <c r="AB27" s="37"/>
      <c r="AC27" s="37"/>
      <c r="AD27" s="37"/>
      <c r="AE27" s="37"/>
    </row>
    <row r="28" spans="1:31" s="2" customFormat="1" ht="12" customHeight="1">
      <c r="A28" s="37"/>
      <c r="B28" s="42"/>
      <c r="C28" s="37"/>
      <c r="D28" s="117" t="s">
        <v>42</v>
      </c>
      <c r="E28" s="37"/>
      <c r="F28" s="37"/>
      <c r="G28" s="37"/>
      <c r="H28" s="37"/>
      <c r="I28" s="118"/>
      <c r="J28" s="37"/>
      <c r="K28" s="37"/>
      <c r="L28" s="119"/>
      <c r="S28" s="37"/>
      <c r="T28" s="37"/>
      <c r="U28" s="37"/>
      <c r="V28" s="37"/>
      <c r="W28" s="37"/>
      <c r="X28" s="37"/>
      <c r="Y28" s="37"/>
      <c r="Z28" s="37"/>
      <c r="AA28" s="37"/>
      <c r="AB28" s="37"/>
      <c r="AC28" s="37"/>
      <c r="AD28" s="37"/>
      <c r="AE28" s="37"/>
    </row>
    <row r="29" spans="1:31" s="8" customFormat="1" ht="83.25" customHeight="1">
      <c r="A29" s="122"/>
      <c r="B29" s="123"/>
      <c r="C29" s="122"/>
      <c r="D29" s="122"/>
      <c r="E29" s="418" t="s">
        <v>43</v>
      </c>
      <c r="F29" s="418"/>
      <c r="G29" s="418"/>
      <c r="H29" s="418"/>
      <c r="I29" s="124"/>
      <c r="J29" s="122"/>
      <c r="K29" s="122"/>
      <c r="L29" s="125"/>
      <c r="S29" s="122"/>
      <c r="T29" s="122"/>
      <c r="U29" s="122"/>
      <c r="V29" s="122"/>
      <c r="W29" s="122"/>
      <c r="X29" s="122"/>
      <c r="Y29" s="122"/>
      <c r="Z29" s="122"/>
      <c r="AA29" s="122"/>
      <c r="AB29" s="122"/>
      <c r="AC29" s="122"/>
      <c r="AD29" s="122"/>
      <c r="AE29" s="122"/>
    </row>
    <row r="30" spans="1:31" s="2" customFormat="1" ht="6.9" customHeight="1">
      <c r="A30" s="37"/>
      <c r="B30" s="42"/>
      <c r="C30" s="37"/>
      <c r="D30" s="37"/>
      <c r="E30" s="37"/>
      <c r="F30" s="37"/>
      <c r="G30" s="37"/>
      <c r="H30" s="37"/>
      <c r="I30" s="118"/>
      <c r="J30" s="37"/>
      <c r="K30" s="37"/>
      <c r="L30" s="119"/>
      <c r="S30" s="37"/>
      <c r="T30" s="37"/>
      <c r="U30" s="37"/>
      <c r="V30" s="37"/>
      <c r="W30" s="37"/>
      <c r="X30" s="37"/>
      <c r="Y30" s="37"/>
      <c r="Z30" s="37"/>
      <c r="AA30" s="37"/>
      <c r="AB30" s="37"/>
      <c r="AC30" s="37"/>
      <c r="AD30" s="37"/>
      <c r="AE30" s="37"/>
    </row>
    <row r="31" spans="1:31" s="2" customFormat="1" ht="6.9"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25.35" customHeight="1">
      <c r="A32" s="37"/>
      <c r="B32" s="42"/>
      <c r="C32" s="37"/>
      <c r="D32" s="128" t="s">
        <v>44</v>
      </c>
      <c r="E32" s="37"/>
      <c r="F32" s="37"/>
      <c r="G32" s="37"/>
      <c r="H32" s="37"/>
      <c r="I32" s="118"/>
      <c r="J32" s="129">
        <f>ROUND(J89, 2)</f>
        <v>0</v>
      </c>
      <c r="K32" s="37"/>
      <c r="L32" s="119"/>
      <c r="S32" s="37"/>
      <c r="T32" s="37"/>
      <c r="U32" s="37"/>
      <c r="V32" s="37"/>
      <c r="W32" s="37"/>
      <c r="X32" s="37"/>
      <c r="Y32" s="37"/>
      <c r="Z32" s="37"/>
      <c r="AA32" s="37"/>
      <c r="AB32" s="37"/>
      <c r="AC32" s="37"/>
      <c r="AD32" s="37"/>
      <c r="AE32" s="37"/>
    </row>
    <row r="33" spans="1:31" s="2" customFormat="1" ht="6.9"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14.4" customHeight="1">
      <c r="A34" s="37"/>
      <c r="B34" s="42"/>
      <c r="C34" s="37"/>
      <c r="D34" s="37"/>
      <c r="E34" s="37"/>
      <c r="F34" s="130" t="s">
        <v>46</v>
      </c>
      <c r="G34" s="37"/>
      <c r="H34" s="37"/>
      <c r="I34" s="131" t="s">
        <v>45</v>
      </c>
      <c r="J34" s="130" t="s">
        <v>47</v>
      </c>
      <c r="K34" s="37"/>
      <c r="L34" s="119"/>
      <c r="S34" s="37"/>
      <c r="T34" s="37"/>
      <c r="U34" s="37"/>
      <c r="V34" s="37"/>
      <c r="W34" s="37"/>
      <c r="X34" s="37"/>
      <c r="Y34" s="37"/>
      <c r="Z34" s="37"/>
      <c r="AA34" s="37"/>
      <c r="AB34" s="37"/>
      <c r="AC34" s="37"/>
      <c r="AD34" s="37"/>
      <c r="AE34" s="37"/>
    </row>
    <row r="35" spans="1:31" s="2" customFormat="1" ht="14.4" customHeight="1">
      <c r="A35" s="37"/>
      <c r="B35" s="42"/>
      <c r="C35" s="37"/>
      <c r="D35" s="132" t="s">
        <v>48</v>
      </c>
      <c r="E35" s="117" t="s">
        <v>49</v>
      </c>
      <c r="F35" s="133">
        <f>ROUND((SUM(BE89:BE205)),  2)</f>
        <v>0</v>
      </c>
      <c r="G35" s="37"/>
      <c r="H35" s="37"/>
      <c r="I35" s="134">
        <v>0.21</v>
      </c>
      <c r="J35" s="133">
        <f>ROUND(((SUM(BE89:BE205))*I35),  2)</f>
        <v>0</v>
      </c>
      <c r="K35" s="37"/>
      <c r="L35" s="119"/>
      <c r="S35" s="37"/>
      <c r="T35" s="37"/>
      <c r="U35" s="37"/>
      <c r="V35" s="37"/>
      <c r="W35" s="37"/>
      <c r="X35" s="37"/>
      <c r="Y35" s="37"/>
      <c r="Z35" s="37"/>
      <c r="AA35" s="37"/>
      <c r="AB35" s="37"/>
      <c r="AC35" s="37"/>
      <c r="AD35" s="37"/>
      <c r="AE35" s="37"/>
    </row>
    <row r="36" spans="1:31" s="2" customFormat="1" ht="14.4" customHeight="1">
      <c r="A36" s="37"/>
      <c r="B36" s="42"/>
      <c r="C36" s="37"/>
      <c r="D36" s="37"/>
      <c r="E36" s="117" t="s">
        <v>50</v>
      </c>
      <c r="F36" s="133">
        <f>ROUND((SUM(BF89:BF205)),  2)</f>
        <v>0</v>
      </c>
      <c r="G36" s="37"/>
      <c r="H36" s="37"/>
      <c r="I36" s="134">
        <v>0.15</v>
      </c>
      <c r="J36" s="133">
        <f>ROUND(((SUM(BF89:BF205))*I36),  2)</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51</v>
      </c>
      <c r="F37" s="133">
        <f>ROUND((SUM(BG89:BG205)),  2)</f>
        <v>0</v>
      </c>
      <c r="G37" s="37"/>
      <c r="H37" s="37"/>
      <c r="I37" s="134">
        <v>0.21</v>
      </c>
      <c r="J37" s="133">
        <f>0</f>
        <v>0</v>
      </c>
      <c r="K37" s="37"/>
      <c r="L37" s="119"/>
      <c r="S37" s="37"/>
      <c r="T37" s="37"/>
      <c r="U37" s="37"/>
      <c r="V37" s="37"/>
      <c r="W37" s="37"/>
      <c r="X37" s="37"/>
      <c r="Y37" s="37"/>
      <c r="Z37" s="37"/>
      <c r="AA37" s="37"/>
      <c r="AB37" s="37"/>
      <c r="AC37" s="37"/>
      <c r="AD37" s="37"/>
      <c r="AE37" s="37"/>
    </row>
    <row r="38" spans="1:31" s="2" customFormat="1" ht="14.4" hidden="1" customHeight="1">
      <c r="A38" s="37"/>
      <c r="B38" s="42"/>
      <c r="C38" s="37"/>
      <c r="D38" s="37"/>
      <c r="E38" s="117" t="s">
        <v>52</v>
      </c>
      <c r="F38" s="133">
        <f>ROUND((SUM(BH89:BH205)),  2)</f>
        <v>0</v>
      </c>
      <c r="G38" s="37"/>
      <c r="H38" s="37"/>
      <c r="I38" s="134">
        <v>0.15</v>
      </c>
      <c r="J38" s="133">
        <f>0</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53</v>
      </c>
      <c r="F39" s="133">
        <f>ROUND((SUM(BI89:BI205)),  2)</f>
        <v>0</v>
      </c>
      <c r="G39" s="37"/>
      <c r="H39" s="37"/>
      <c r="I39" s="134">
        <v>0</v>
      </c>
      <c r="J39" s="133">
        <f>0</f>
        <v>0</v>
      </c>
      <c r="K39" s="37"/>
      <c r="L39" s="119"/>
      <c r="S39" s="37"/>
      <c r="T39" s="37"/>
      <c r="U39" s="37"/>
      <c r="V39" s="37"/>
      <c r="W39" s="37"/>
      <c r="X39" s="37"/>
      <c r="Y39" s="37"/>
      <c r="Z39" s="37"/>
      <c r="AA39" s="37"/>
      <c r="AB39" s="37"/>
      <c r="AC39" s="37"/>
      <c r="AD39" s="37"/>
      <c r="AE39" s="37"/>
    </row>
    <row r="40" spans="1:31" s="2" customFormat="1" ht="6.9" customHeight="1">
      <c r="A40" s="37"/>
      <c r="B40" s="42"/>
      <c r="C40" s="37"/>
      <c r="D40" s="37"/>
      <c r="E40" s="37"/>
      <c r="F40" s="37"/>
      <c r="G40" s="37"/>
      <c r="H40" s="37"/>
      <c r="I40" s="118"/>
      <c r="J40" s="37"/>
      <c r="K40" s="37"/>
      <c r="L40" s="119"/>
      <c r="S40" s="37"/>
      <c r="T40" s="37"/>
      <c r="U40" s="37"/>
      <c r="V40" s="37"/>
      <c r="W40" s="37"/>
      <c r="X40" s="37"/>
      <c r="Y40" s="37"/>
      <c r="Z40" s="37"/>
      <c r="AA40" s="37"/>
      <c r="AB40" s="37"/>
      <c r="AC40" s="37"/>
      <c r="AD40" s="37"/>
      <c r="AE40" s="37"/>
    </row>
    <row r="41" spans="1:31" s="2" customFormat="1" ht="25.35" customHeight="1">
      <c r="A41" s="37"/>
      <c r="B41" s="42"/>
      <c r="C41" s="135"/>
      <c r="D41" s="136" t="s">
        <v>54</v>
      </c>
      <c r="E41" s="137"/>
      <c r="F41" s="137"/>
      <c r="G41" s="138" t="s">
        <v>55</v>
      </c>
      <c r="H41" s="139" t="s">
        <v>56</v>
      </c>
      <c r="I41" s="140"/>
      <c r="J41" s="141">
        <f>SUM(J32:J39)</f>
        <v>0</v>
      </c>
      <c r="K41" s="142"/>
      <c r="L41" s="119"/>
      <c r="S41" s="37"/>
      <c r="T41" s="37"/>
      <c r="U41" s="37"/>
      <c r="V41" s="37"/>
      <c r="W41" s="37"/>
      <c r="X41" s="37"/>
      <c r="Y41" s="37"/>
      <c r="Z41" s="37"/>
      <c r="AA41" s="37"/>
      <c r="AB41" s="37"/>
      <c r="AC41" s="37"/>
      <c r="AD41" s="37"/>
      <c r="AE41" s="37"/>
    </row>
    <row r="42" spans="1:31" s="2" customFormat="1" ht="14.4" customHeight="1">
      <c r="A42" s="37"/>
      <c r="B42" s="143"/>
      <c r="C42" s="144"/>
      <c r="D42" s="144"/>
      <c r="E42" s="144"/>
      <c r="F42" s="144"/>
      <c r="G42" s="144"/>
      <c r="H42" s="144"/>
      <c r="I42" s="145"/>
      <c r="J42" s="144"/>
      <c r="K42" s="144"/>
      <c r="L42" s="119"/>
      <c r="S42" s="37"/>
      <c r="T42" s="37"/>
      <c r="U42" s="37"/>
      <c r="V42" s="37"/>
      <c r="W42" s="37"/>
      <c r="X42" s="37"/>
      <c r="Y42" s="37"/>
      <c r="Z42" s="37"/>
      <c r="AA42" s="37"/>
      <c r="AB42" s="37"/>
      <c r="AC42" s="37"/>
      <c r="AD42" s="37"/>
      <c r="AE42" s="37"/>
    </row>
    <row r="46" spans="1:31" s="2" customFormat="1" ht="6.9" customHeight="1">
      <c r="A46" s="37"/>
      <c r="B46" s="146"/>
      <c r="C46" s="147"/>
      <c r="D46" s="147"/>
      <c r="E46" s="147"/>
      <c r="F46" s="147"/>
      <c r="G46" s="147"/>
      <c r="H46" s="147"/>
      <c r="I46" s="148"/>
      <c r="J46" s="147"/>
      <c r="K46" s="147"/>
      <c r="L46" s="119"/>
      <c r="S46" s="37"/>
      <c r="T46" s="37"/>
      <c r="U46" s="37"/>
      <c r="V46" s="37"/>
      <c r="W46" s="37"/>
      <c r="X46" s="37"/>
      <c r="Y46" s="37"/>
      <c r="Z46" s="37"/>
      <c r="AA46" s="37"/>
      <c r="AB46" s="37"/>
      <c r="AC46" s="37"/>
      <c r="AD46" s="37"/>
      <c r="AE46" s="37"/>
    </row>
    <row r="47" spans="1:31" s="2" customFormat="1" ht="24.9" customHeight="1">
      <c r="A47" s="37"/>
      <c r="B47" s="38"/>
      <c r="C47" s="25" t="s">
        <v>110</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6.9" customHeight="1">
      <c r="A48" s="37"/>
      <c r="B48" s="38"/>
      <c r="C48" s="39"/>
      <c r="D48" s="39"/>
      <c r="E48" s="39"/>
      <c r="F48" s="39"/>
      <c r="G48" s="39"/>
      <c r="H48" s="39"/>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16</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410" t="str">
        <f>E7</f>
        <v>Udržovací práce na objektu stodoly v obci Malšovice</v>
      </c>
      <c r="F50" s="411"/>
      <c r="G50" s="411"/>
      <c r="H50" s="411"/>
      <c r="I50" s="118"/>
      <c r="J50" s="39"/>
      <c r="K50" s="39"/>
      <c r="L50" s="119"/>
      <c r="S50" s="37"/>
      <c r="T50" s="37"/>
      <c r="U50" s="37"/>
      <c r="V50" s="37"/>
      <c r="W50" s="37"/>
      <c r="X50" s="37"/>
      <c r="Y50" s="37"/>
      <c r="Z50" s="37"/>
      <c r="AA50" s="37"/>
      <c r="AB50" s="37"/>
      <c r="AC50" s="37"/>
      <c r="AD50" s="37"/>
      <c r="AE50" s="37"/>
    </row>
    <row r="51" spans="1:47" s="1" customFormat="1" ht="12" customHeight="1">
      <c r="B51" s="23"/>
      <c r="C51" s="31" t="s">
        <v>106</v>
      </c>
      <c r="D51" s="24"/>
      <c r="E51" s="24"/>
      <c r="F51" s="24"/>
      <c r="G51" s="24"/>
      <c r="H51" s="24"/>
      <c r="I51" s="111"/>
      <c r="J51" s="24"/>
      <c r="K51" s="24"/>
      <c r="L51" s="22"/>
    </row>
    <row r="52" spans="1:47" s="2" customFormat="1" ht="16.5" customHeight="1">
      <c r="A52" s="37"/>
      <c r="B52" s="38"/>
      <c r="C52" s="39"/>
      <c r="D52" s="39"/>
      <c r="E52" s="410" t="s">
        <v>107</v>
      </c>
      <c r="F52" s="409"/>
      <c r="G52" s="409"/>
      <c r="H52" s="409"/>
      <c r="I52" s="118"/>
      <c r="J52" s="39"/>
      <c r="K52" s="39"/>
      <c r="L52" s="119"/>
      <c r="S52" s="37"/>
      <c r="T52" s="37"/>
      <c r="U52" s="37"/>
      <c r="V52" s="37"/>
      <c r="W52" s="37"/>
      <c r="X52" s="37"/>
      <c r="Y52" s="37"/>
      <c r="Z52" s="37"/>
      <c r="AA52" s="37"/>
      <c r="AB52" s="37"/>
      <c r="AC52" s="37"/>
      <c r="AD52" s="37"/>
      <c r="AE52" s="37"/>
    </row>
    <row r="53" spans="1:47" s="2" customFormat="1" ht="12" customHeight="1">
      <c r="A53" s="37"/>
      <c r="B53" s="38"/>
      <c r="C53" s="31" t="s">
        <v>108</v>
      </c>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16.5" customHeight="1">
      <c r="A54" s="37"/>
      <c r="B54" s="38"/>
      <c r="C54" s="39"/>
      <c r="D54" s="39"/>
      <c r="E54" s="398" t="str">
        <f>E11</f>
        <v>SO 01.1 - Doplnění tesařské podpěrné konstrukce</v>
      </c>
      <c r="F54" s="409"/>
      <c r="G54" s="409"/>
      <c r="H54" s="409"/>
      <c r="I54" s="118"/>
      <c r="J54" s="39"/>
      <c r="K54" s="39"/>
      <c r="L54" s="119"/>
      <c r="S54" s="37"/>
      <c r="T54" s="37"/>
      <c r="U54" s="37"/>
      <c r="V54" s="37"/>
      <c r="W54" s="37"/>
      <c r="X54" s="37"/>
      <c r="Y54" s="37"/>
      <c r="Z54" s="37"/>
      <c r="AA54" s="37"/>
      <c r="AB54" s="37"/>
      <c r="AC54" s="37"/>
      <c r="AD54" s="37"/>
      <c r="AE54" s="37"/>
    </row>
    <row r="55" spans="1:47" s="2" customFormat="1" ht="6.9" customHeight="1">
      <c r="A55" s="37"/>
      <c r="B55" s="38"/>
      <c r="C55" s="39"/>
      <c r="D55" s="39"/>
      <c r="E55" s="39"/>
      <c r="F55" s="39"/>
      <c r="G55" s="39"/>
      <c r="H55" s="39"/>
      <c r="I55" s="118"/>
      <c r="J55" s="39"/>
      <c r="K55" s="39"/>
      <c r="L55" s="119"/>
      <c r="S55" s="37"/>
      <c r="T55" s="37"/>
      <c r="U55" s="37"/>
      <c r="V55" s="37"/>
      <c r="W55" s="37"/>
      <c r="X55" s="37"/>
      <c r="Y55" s="37"/>
      <c r="Z55" s="37"/>
      <c r="AA55" s="37"/>
      <c r="AB55" s="37"/>
      <c r="AC55" s="37"/>
      <c r="AD55" s="37"/>
      <c r="AE55" s="37"/>
    </row>
    <row r="56" spans="1:47" s="2" customFormat="1" ht="12" customHeight="1">
      <c r="A56" s="37"/>
      <c r="B56" s="38"/>
      <c r="C56" s="31" t="s">
        <v>22</v>
      </c>
      <c r="D56" s="39"/>
      <c r="E56" s="39"/>
      <c r="F56" s="29" t="str">
        <f>F14</f>
        <v>Malšovice, okr. Děčín</v>
      </c>
      <c r="G56" s="39"/>
      <c r="H56" s="39"/>
      <c r="I56" s="120" t="s">
        <v>24</v>
      </c>
      <c r="J56" s="62" t="str">
        <f>IF(J14="","",J14)</f>
        <v>20. 7. 2020</v>
      </c>
      <c r="K56" s="39"/>
      <c r="L56" s="119"/>
      <c r="S56" s="37"/>
      <c r="T56" s="37"/>
      <c r="U56" s="37"/>
      <c r="V56" s="37"/>
      <c r="W56" s="37"/>
      <c r="X56" s="37"/>
      <c r="Y56" s="37"/>
      <c r="Z56" s="37"/>
      <c r="AA56" s="37"/>
      <c r="AB56" s="37"/>
      <c r="AC56" s="37"/>
      <c r="AD56" s="37"/>
      <c r="AE56" s="37"/>
    </row>
    <row r="57" spans="1:47" s="2" customFormat="1" ht="6.9" customHeight="1">
      <c r="A57" s="37"/>
      <c r="B57" s="38"/>
      <c r="C57" s="39"/>
      <c r="D57" s="39"/>
      <c r="E57" s="39"/>
      <c r="F57" s="39"/>
      <c r="G57" s="39"/>
      <c r="H57" s="39"/>
      <c r="I57" s="118"/>
      <c r="J57" s="39"/>
      <c r="K57" s="39"/>
      <c r="L57" s="119"/>
      <c r="S57" s="37"/>
      <c r="T57" s="37"/>
      <c r="U57" s="37"/>
      <c r="V57" s="37"/>
      <c r="W57" s="37"/>
      <c r="X57" s="37"/>
      <c r="Y57" s="37"/>
      <c r="Z57" s="37"/>
      <c r="AA57" s="37"/>
      <c r="AB57" s="37"/>
      <c r="AC57" s="37"/>
      <c r="AD57" s="37"/>
      <c r="AE57" s="37"/>
    </row>
    <row r="58" spans="1:47" s="2" customFormat="1" ht="25.65" customHeight="1">
      <c r="A58" s="37"/>
      <c r="B58" s="38"/>
      <c r="C58" s="31" t="s">
        <v>30</v>
      </c>
      <c r="D58" s="39"/>
      <c r="E58" s="39"/>
      <c r="F58" s="29" t="str">
        <f>E17</f>
        <v>Obec Malšovice</v>
      </c>
      <c r="G58" s="39"/>
      <c r="H58" s="39"/>
      <c r="I58" s="120" t="s">
        <v>37</v>
      </c>
      <c r="J58" s="35" t="str">
        <f>E23</f>
        <v>Ing. arch. Zdeněk Havlík</v>
      </c>
      <c r="K58" s="39"/>
      <c r="L58" s="119"/>
      <c r="S58" s="37"/>
      <c r="T58" s="37"/>
      <c r="U58" s="37"/>
      <c r="V58" s="37"/>
      <c r="W58" s="37"/>
      <c r="X58" s="37"/>
      <c r="Y58" s="37"/>
      <c r="Z58" s="37"/>
      <c r="AA58" s="37"/>
      <c r="AB58" s="37"/>
      <c r="AC58" s="37"/>
      <c r="AD58" s="37"/>
      <c r="AE58" s="37"/>
    </row>
    <row r="59" spans="1:47" s="2" customFormat="1" ht="15.15" customHeight="1">
      <c r="A59" s="37"/>
      <c r="B59" s="38"/>
      <c r="C59" s="31" t="s">
        <v>35</v>
      </c>
      <c r="D59" s="39"/>
      <c r="E59" s="39"/>
      <c r="F59" s="29" t="str">
        <f>IF(E20="","",E20)</f>
        <v>Vyplň údaj</v>
      </c>
      <c r="G59" s="39"/>
      <c r="H59" s="39"/>
      <c r="I59" s="120" t="s">
        <v>40</v>
      </c>
      <c r="J59" s="35" t="str">
        <f>E26</f>
        <v>L. Štuller</v>
      </c>
      <c r="K59" s="39"/>
      <c r="L59" s="119"/>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118"/>
      <c r="J60" s="39"/>
      <c r="K60" s="39"/>
      <c r="L60" s="119"/>
      <c r="S60" s="37"/>
      <c r="T60" s="37"/>
      <c r="U60" s="37"/>
      <c r="V60" s="37"/>
      <c r="W60" s="37"/>
      <c r="X60" s="37"/>
      <c r="Y60" s="37"/>
      <c r="Z60" s="37"/>
      <c r="AA60" s="37"/>
      <c r="AB60" s="37"/>
      <c r="AC60" s="37"/>
      <c r="AD60" s="37"/>
      <c r="AE60" s="37"/>
    </row>
    <row r="61" spans="1:47" s="2" customFormat="1" ht="29.25" customHeight="1">
      <c r="A61" s="37"/>
      <c r="B61" s="38"/>
      <c r="C61" s="149" t="s">
        <v>111</v>
      </c>
      <c r="D61" s="150"/>
      <c r="E61" s="150"/>
      <c r="F61" s="150"/>
      <c r="G61" s="150"/>
      <c r="H61" s="150"/>
      <c r="I61" s="151"/>
      <c r="J61" s="152" t="s">
        <v>112</v>
      </c>
      <c r="K61" s="150"/>
      <c r="L61" s="119"/>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118"/>
      <c r="J62" s="39"/>
      <c r="K62" s="39"/>
      <c r="L62" s="119"/>
      <c r="S62" s="37"/>
      <c r="T62" s="37"/>
      <c r="U62" s="37"/>
      <c r="V62" s="37"/>
      <c r="W62" s="37"/>
      <c r="X62" s="37"/>
      <c r="Y62" s="37"/>
      <c r="Z62" s="37"/>
      <c r="AA62" s="37"/>
      <c r="AB62" s="37"/>
      <c r="AC62" s="37"/>
      <c r="AD62" s="37"/>
      <c r="AE62" s="37"/>
    </row>
    <row r="63" spans="1:47" s="2" customFormat="1" ht="22.8" customHeight="1">
      <c r="A63" s="37"/>
      <c r="B63" s="38"/>
      <c r="C63" s="153" t="s">
        <v>76</v>
      </c>
      <c r="D63" s="39"/>
      <c r="E63" s="39"/>
      <c r="F63" s="39"/>
      <c r="G63" s="39"/>
      <c r="H63" s="39"/>
      <c r="I63" s="118"/>
      <c r="J63" s="80">
        <f>J89</f>
        <v>0</v>
      </c>
      <c r="K63" s="39"/>
      <c r="L63" s="119"/>
      <c r="S63" s="37"/>
      <c r="T63" s="37"/>
      <c r="U63" s="37"/>
      <c r="V63" s="37"/>
      <c r="W63" s="37"/>
      <c r="X63" s="37"/>
      <c r="Y63" s="37"/>
      <c r="Z63" s="37"/>
      <c r="AA63" s="37"/>
      <c r="AB63" s="37"/>
      <c r="AC63" s="37"/>
      <c r="AD63" s="37"/>
      <c r="AE63" s="37"/>
      <c r="AU63" s="19" t="s">
        <v>113</v>
      </c>
    </row>
    <row r="64" spans="1:47" s="9" customFormat="1" ht="24.9" customHeight="1">
      <c r="B64" s="154"/>
      <c r="C64" s="155"/>
      <c r="D64" s="156" t="s">
        <v>114</v>
      </c>
      <c r="E64" s="157"/>
      <c r="F64" s="157"/>
      <c r="G64" s="157"/>
      <c r="H64" s="157"/>
      <c r="I64" s="158"/>
      <c r="J64" s="159">
        <f>J90</f>
        <v>0</v>
      </c>
      <c r="K64" s="155"/>
      <c r="L64" s="160"/>
    </row>
    <row r="65" spans="1:31" s="10" customFormat="1" ht="19.95" customHeight="1">
      <c r="B65" s="161"/>
      <c r="C65" s="100"/>
      <c r="D65" s="162" t="s">
        <v>115</v>
      </c>
      <c r="E65" s="163"/>
      <c r="F65" s="163"/>
      <c r="G65" s="163"/>
      <c r="H65" s="163"/>
      <c r="I65" s="164"/>
      <c r="J65" s="165">
        <f>J91</f>
        <v>0</v>
      </c>
      <c r="K65" s="100"/>
      <c r="L65" s="166"/>
    </row>
    <row r="66" spans="1:31" s="9" customFormat="1" ht="24.9" customHeight="1">
      <c r="B66" s="154"/>
      <c r="C66" s="155"/>
      <c r="D66" s="156" t="s">
        <v>116</v>
      </c>
      <c r="E66" s="157"/>
      <c r="F66" s="157"/>
      <c r="G66" s="157"/>
      <c r="H66" s="157"/>
      <c r="I66" s="158"/>
      <c r="J66" s="159">
        <f>J115</f>
        <v>0</v>
      </c>
      <c r="K66" s="155"/>
      <c r="L66" s="160"/>
    </row>
    <row r="67" spans="1:31" s="10" customFormat="1" ht="19.95" customHeight="1">
      <c r="B67" s="161"/>
      <c r="C67" s="100"/>
      <c r="D67" s="162" t="s">
        <v>117</v>
      </c>
      <c r="E67" s="163"/>
      <c r="F67" s="163"/>
      <c r="G67" s="163"/>
      <c r="H67" s="163"/>
      <c r="I67" s="164"/>
      <c r="J67" s="165">
        <f>J116</f>
        <v>0</v>
      </c>
      <c r="K67" s="100"/>
      <c r="L67" s="166"/>
    </row>
    <row r="68" spans="1:31" s="2" customFormat="1" ht="21.75" customHeight="1">
      <c r="A68" s="37"/>
      <c r="B68" s="38"/>
      <c r="C68" s="39"/>
      <c r="D68" s="39"/>
      <c r="E68" s="39"/>
      <c r="F68" s="39"/>
      <c r="G68" s="39"/>
      <c r="H68" s="39"/>
      <c r="I68" s="118"/>
      <c r="J68" s="39"/>
      <c r="K68" s="39"/>
      <c r="L68" s="119"/>
      <c r="S68" s="37"/>
      <c r="T68" s="37"/>
      <c r="U68" s="37"/>
      <c r="V68" s="37"/>
      <c r="W68" s="37"/>
      <c r="X68" s="37"/>
      <c r="Y68" s="37"/>
      <c r="Z68" s="37"/>
      <c r="AA68" s="37"/>
      <c r="AB68" s="37"/>
      <c r="AC68" s="37"/>
      <c r="AD68" s="37"/>
      <c r="AE68" s="37"/>
    </row>
    <row r="69" spans="1:31" s="2" customFormat="1" ht="6.9" customHeight="1">
      <c r="A69" s="37"/>
      <c r="B69" s="50"/>
      <c r="C69" s="51"/>
      <c r="D69" s="51"/>
      <c r="E69" s="51"/>
      <c r="F69" s="51"/>
      <c r="G69" s="51"/>
      <c r="H69" s="51"/>
      <c r="I69" s="145"/>
      <c r="J69" s="51"/>
      <c r="K69" s="51"/>
      <c r="L69" s="119"/>
      <c r="S69" s="37"/>
      <c r="T69" s="37"/>
      <c r="U69" s="37"/>
      <c r="V69" s="37"/>
      <c r="W69" s="37"/>
      <c r="X69" s="37"/>
      <c r="Y69" s="37"/>
      <c r="Z69" s="37"/>
      <c r="AA69" s="37"/>
      <c r="AB69" s="37"/>
      <c r="AC69" s="37"/>
      <c r="AD69" s="37"/>
      <c r="AE69" s="37"/>
    </row>
    <row r="73" spans="1:31" s="2" customFormat="1" ht="6.9" customHeight="1">
      <c r="A73" s="37"/>
      <c r="B73" s="52"/>
      <c r="C73" s="53"/>
      <c r="D73" s="53"/>
      <c r="E73" s="53"/>
      <c r="F73" s="53"/>
      <c r="G73" s="53"/>
      <c r="H73" s="53"/>
      <c r="I73" s="148"/>
      <c r="J73" s="53"/>
      <c r="K73" s="53"/>
      <c r="L73" s="119"/>
      <c r="S73" s="37"/>
      <c r="T73" s="37"/>
      <c r="U73" s="37"/>
      <c r="V73" s="37"/>
      <c r="W73" s="37"/>
      <c r="X73" s="37"/>
      <c r="Y73" s="37"/>
      <c r="Z73" s="37"/>
      <c r="AA73" s="37"/>
      <c r="AB73" s="37"/>
      <c r="AC73" s="37"/>
      <c r="AD73" s="37"/>
      <c r="AE73" s="37"/>
    </row>
    <row r="74" spans="1:31" s="2" customFormat="1" ht="24.9" customHeight="1">
      <c r="A74" s="37"/>
      <c r="B74" s="38"/>
      <c r="C74" s="25" t="s">
        <v>118</v>
      </c>
      <c r="D74" s="39"/>
      <c r="E74" s="39"/>
      <c r="F74" s="39"/>
      <c r="G74" s="39"/>
      <c r="H74" s="39"/>
      <c r="I74" s="118"/>
      <c r="J74" s="39"/>
      <c r="K74" s="39"/>
      <c r="L74" s="119"/>
      <c r="S74" s="37"/>
      <c r="T74" s="37"/>
      <c r="U74" s="37"/>
      <c r="V74" s="37"/>
      <c r="W74" s="37"/>
      <c r="X74" s="37"/>
      <c r="Y74" s="37"/>
      <c r="Z74" s="37"/>
      <c r="AA74" s="37"/>
      <c r="AB74" s="37"/>
      <c r="AC74" s="37"/>
      <c r="AD74" s="37"/>
      <c r="AE74" s="37"/>
    </row>
    <row r="75" spans="1:31" s="2" customFormat="1" ht="6.9" customHeight="1">
      <c r="A75" s="37"/>
      <c r="B75" s="38"/>
      <c r="C75" s="39"/>
      <c r="D75" s="39"/>
      <c r="E75" s="39"/>
      <c r="F75" s="39"/>
      <c r="G75" s="39"/>
      <c r="H75" s="39"/>
      <c r="I75" s="118"/>
      <c r="J75" s="39"/>
      <c r="K75" s="39"/>
      <c r="L75" s="119"/>
      <c r="S75" s="37"/>
      <c r="T75" s="37"/>
      <c r="U75" s="37"/>
      <c r="V75" s="37"/>
      <c r="W75" s="37"/>
      <c r="X75" s="37"/>
      <c r="Y75" s="37"/>
      <c r="Z75" s="37"/>
      <c r="AA75" s="37"/>
      <c r="AB75" s="37"/>
      <c r="AC75" s="37"/>
      <c r="AD75" s="37"/>
      <c r="AE75" s="37"/>
    </row>
    <row r="76" spans="1:31" s="2" customFormat="1" ht="12" customHeight="1">
      <c r="A76" s="37"/>
      <c r="B76" s="38"/>
      <c r="C76" s="31" t="s">
        <v>16</v>
      </c>
      <c r="D76" s="39"/>
      <c r="E76" s="39"/>
      <c r="F76" s="39"/>
      <c r="G76" s="39"/>
      <c r="H76" s="39"/>
      <c r="I76" s="118"/>
      <c r="J76" s="39"/>
      <c r="K76" s="39"/>
      <c r="L76" s="119"/>
      <c r="S76" s="37"/>
      <c r="T76" s="37"/>
      <c r="U76" s="37"/>
      <c r="V76" s="37"/>
      <c r="W76" s="37"/>
      <c r="X76" s="37"/>
      <c r="Y76" s="37"/>
      <c r="Z76" s="37"/>
      <c r="AA76" s="37"/>
      <c r="AB76" s="37"/>
      <c r="AC76" s="37"/>
      <c r="AD76" s="37"/>
      <c r="AE76" s="37"/>
    </row>
    <row r="77" spans="1:31" s="2" customFormat="1" ht="16.5" customHeight="1">
      <c r="A77" s="37"/>
      <c r="B77" s="38"/>
      <c r="C77" s="39"/>
      <c r="D77" s="39"/>
      <c r="E77" s="410" t="str">
        <f>E7</f>
        <v>Udržovací práce na objektu stodoly v obci Malšovice</v>
      </c>
      <c r="F77" s="411"/>
      <c r="G77" s="411"/>
      <c r="H77" s="411"/>
      <c r="I77" s="118"/>
      <c r="J77" s="39"/>
      <c r="K77" s="39"/>
      <c r="L77" s="119"/>
      <c r="S77" s="37"/>
      <c r="T77" s="37"/>
      <c r="U77" s="37"/>
      <c r="V77" s="37"/>
      <c r="W77" s="37"/>
      <c r="X77" s="37"/>
      <c r="Y77" s="37"/>
      <c r="Z77" s="37"/>
      <c r="AA77" s="37"/>
      <c r="AB77" s="37"/>
      <c r="AC77" s="37"/>
      <c r="AD77" s="37"/>
      <c r="AE77" s="37"/>
    </row>
    <row r="78" spans="1:31" s="1" customFormat="1" ht="12" customHeight="1">
      <c r="B78" s="23"/>
      <c r="C78" s="31" t="s">
        <v>106</v>
      </c>
      <c r="D78" s="24"/>
      <c r="E78" s="24"/>
      <c r="F78" s="24"/>
      <c r="G78" s="24"/>
      <c r="H78" s="24"/>
      <c r="I78" s="111"/>
      <c r="J78" s="24"/>
      <c r="K78" s="24"/>
      <c r="L78" s="22"/>
    </row>
    <row r="79" spans="1:31" s="2" customFormat="1" ht="16.5" customHeight="1">
      <c r="A79" s="37"/>
      <c r="B79" s="38"/>
      <c r="C79" s="39"/>
      <c r="D79" s="39"/>
      <c r="E79" s="410" t="s">
        <v>107</v>
      </c>
      <c r="F79" s="409"/>
      <c r="G79" s="409"/>
      <c r="H79" s="409"/>
      <c r="I79" s="118"/>
      <c r="J79" s="39"/>
      <c r="K79" s="39"/>
      <c r="L79" s="119"/>
      <c r="S79" s="37"/>
      <c r="T79" s="37"/>
      <c r="U79" s="37"/>
      <c r="V79" s="37"/>
      <c r="W79" s="37"/>
      <c r="X79" s="37"/>
      <c r="Y79" s="37"/>
      <c r="Z79" s="37"/>
      <c r="AA79" s="37"/>
      <c r="AB79" s="37"/>
      <c r="AC79" s="37"/>
      <c r="AD79" s="37"/>
      <c r="AE79" s="37"/>
    </row>
    <row r="80" spans="1:31" s="2" customFormat="1" ht="12" customHeight="1">
      <c r="A80" s="37"/>
      <c r="B80" s="38"/>
      <c r="C80" s="31" t="s">
        <v>108</v>
      </c>
      <c r="D80" s="39"/>
      <c r="E80" s="39"/>
      <c r="F80" s="39"/>
      <c r="G80" s="39"/>
      <c r="H80" s="39"/>
      <c r="I80" s="118"/>
      <c r="J80" s="39"/>
      <c r="K80" s="39"/>
      <c r="L80" s="119"/>
      <c r="S80" s="37"/>
      <c r="T80" s="37"/>
      <c r="U80" s="37"/>
      <c r="V80" s="37"/>
      <c r="W80" s="37"/>
      <c r="X80" s="37"/>
      <c r="Y80" s="37"/>
      <c r="Z80" s="37"/>
      <c r="AA80" s="37"/>
      <c r="AB80" s="37"/>
      <c r="AC80" s="37"/>
      <c r="AD80" s="37"/>
      <c r="AE80" s="37"/>
    </row>
    <row r="81" spans="1:65" s="2" customFormat="1" ht="16.5" customHeight="1">
      <c r="A81" s="37"/>
      <c r="B81" s="38"/>
      <c r="C81" s="39"/>
      <c r="D81" s="39"/>
      <c r="E81" s="398" t="str">
        <f>E11</f>
        <v>SO 01.1 - Doplnění tesařské podpěrné konstrukce</v>
      </c>
      <c r="F81" s="409"/>
      <c r="G81" s="409"/>
      <c r="H81" s="409"/>
      <c r="I81" s="118"/>
      <c r="J81" s="39"/>
      <c r="K81" s="39"/>
      <c r="L81" s="119"/>
      <c r="S81" s="37"/>
      <c r="T81" s="37"/>
      <c r="U81" s="37"/>
      <c r="V81" s="37"/>
      <c r="W81" s="37"/>
      <c r="X81" s="37"/>
      <c r="Y81" s="37"/>
      <c r="Z81" s="37"/>
      <c r="AA81" s="37"/>
      <c r="AB81" s="37"/>
      <c r="AC81" s="37"/>
      <c r="AD81" s="37"/>
      <c r="AE81" s="37"/>
    </row>
    <row r="82" spans="1:65" s="2" customFormat="1" ht="6.9" customHeight="1">
      <c r="A82" s="37"/>
      <c r="B82" s="38"/>
      <c r="C82" s="39"/>
      <c r="D82" s="39"/>
      <c r="E82" s="39"/>
      <c r="F82" s="39"/>
      <c r="G82" s="39"/>
      <c r="H82" s="39"/>
      <c r="I82" s="118"/>
      <c r="J82" s="39"/>
      <c r="K82" s="39"/>
      <c r="L82" s="119"/>
      <c r="S82" s="37"/>
      <c r="T82" s="37"/>
      <c r="U82" s="37"/>
      <c r="V82" s="37"/>
      <c r="W82" s="37"/>
      <c r="X82" s="37"/>
      <c r="Y82" s="37"/>
      <c r="Z82" s="37"/>
      <c r="AA82" s="37"/>
      <c r="AB82" s="37"/>
      <c r="AC82" s="37"/>
      <c r="AD82" s="37"/>
      <c r="AE82" s="37"/>
    </row>
    <row r="83" spans="1:65" s="2" customFormat="1" ht="12" customHeight="1">
      <c r="A83" s="37"/>
      <c r="B83" s="38"/>
      <c r="C83" s="31" t="s">
        <v>22</v>
      </c>
      <c r="D83" s="39"/>
      <c r="E83" s="39"/>
      <c r="F83" s="29" t="str">
        <f>F14</f>
        <v>Malšovice, okr. Děčín</v>
      </c>
      <c r="G83" s="39"/>
      <c r="H83" s="39"/>
      <c r="I83" s="120" t="s">
        <v>24</v>
      </c>
      <c r="J83" s="62" t="str">
        <f>IF(J14="","",J14)</f>
        <v>20. 7. 2020</v>
      </c>
      <c r="K83" s="39"/>
      <c r="L83" s="119"/>
      <c r="S83" s="37"/>
      <c r="T83" s="37"/>
      <c r="U83" s="37"/>
      <c r="V83" s="37"/>
      <c r="W83" s="37"/>
      <c r="X83" s="37"/>
      <c r="Y83" s="37"/>
      <c r="Z83" s="37"/>
      <c r="AA83" s="37"/>
      <c r="AB83" s="37"/>
      <c r="AC83" s="37"/>
      <c r="AD83" s="37"/>
      <c r="AE83" s="37"/>
    </row>
    <row r="84" spans="1:65" s="2" customFormat="1" ht="6.9" customHeight="1">
      <c r="A84" s="37"/>
      <c r="B84" s="38"/>
      <c r="C84" s="39"/>
      <c r="D84" s="39"/>
      <c r="E84" s="39"/>
      <c r="F84" s="39"/>
      <c r="G84" s="39"/>
      <c r="H84" s="39"/>
      <c r="I84" s="118"/>
      <c r="J84" s="39"/>
      <c r="K84" s="39"/>
      <c r="L84" s="119"/>
      <c r="S84" s="37"/>
      <c r="T84" s="37"/>
      <c r="U84" s="37"/>
      <c r="V84" s="37"/>
      <c r="W84" s="37"/>
      <c r="X84" s="37"/>
      <c r="Y84" s="37"/>
      <c r="Z84" s="37"/>
      <c r="AA84" s="37"/>
      <c r="AB84" s="37"/>
      <c r="AC84" s="37"/>
      <c r="AD84" s="37"/>
      <c r="AE84" s="37"/>
    </row>
    <row r="85" spans="1:65" s="2" customFormat="1" ht="25.65" customHeight="1">
      <c r="A85" s="37"/>
      <c r="B85" s="38"/>
      <c r="C85" s="31" t="s">
        <v>30</v>
      </c>
      <c r="D85" s="39"/>
      <c r="E85" s="39"/>
      <c r="F85" s="29" t="str">
        <f>E17</f>
        <v>Obec Malšovice</v>
      </c>
      <c r="G85" s="39"/>
      <c r="H85" s="39"/>
      <c r="I85" s="120" t="s">
        <v>37</v>
      </c>
      <c r="J85" s="35" t="str">
        <f>E23</f>
        <v>Ing. arch. Zdeněk Havlík</v>
      </c>
      <c r="K85" s="39"/>
      <c r="L85" s="119"/>
      <c r="S85" s="37"/>
      <c r="T85" s="37"/>
      <c r="U85" s="37"/>
      <c r="V85" s="37"/>
      <c r="W85" s="37"/>
      <c r="X85" s="37"/>
      <c r="Y85" s="37"/>
      <c r="Z85" s="37"/>
      <c r="AA85" s="37"/>
      <c r="AB85" s="37"/>
      <c r="AC85" s="37"/>
      <c r="AD85" s="37"/>
      <c r="AE85" s="37"/>
    </row>
    <row r="86" spans="1:65" s="2" customFormat="1" ht="15.15" customHeight="1">
      <c r="A86" s="37"/>
      <c r="B86" s="38"/>
      <c r="C86" s="31" t="s">
        <v>35</v>
      </c>
      <c r="D86" s="39"/>
      <c r="E86" s="39"/>
      <c r="F86" s="29" t="str">
        <f>IF(E20="","",E20)</f>
        <v>Vyplň údaj</v>
      </c>
      <c r="G86" s="39"/>
      <c r="H86" s="39"/>
      <c r="I86" s="120" t="s">
        <v>40</v>
      </c>
      <c r="J86" s="35" t="str">
        <f>E26</f>
        <v>L. Štuller</v>
      </c>
      <c r="K86" s="39"/>
      <c r="L86" s="119"/>
      <c r="S86" s="37"/>
      <c r="T86" s="37"/>
      <c r="U86" s="37"/>
      <c r="V86" s="37"/>
      <c r="W86" s="37"/>
      <c r="X86" s="37"/>
      <c r="Y86" s="37"/>
      <c r="Z86" s="37"/>
      <c r="AA86" s="37"/>
      <c r="AB86" s="37"/>
      <c r="AC86" s="37"/>
      <c r="AD86" s="37"/>
      <c r="AE86" s="37"/>
    </row>
    <row r="87" spans="1:65" s="2" customFormat="1" ht="10.35" customHeight="1">
      <c r="A87" s="37"/>
      <c r="B87" s="38"/>
      <c r="C87" s="39"/>
      <c r="D87" s="39"/>
      <c r="E87" s="39"/>
      <c r="F87" s="39"/>
      <c r="G87" s="39"/>
      <c r="H87" s="39"/>
      <c r="I87" s="118"/>
      <c r="J87" s="39"/>
      <c r="K87" s="39"/>
      <c r="L87" s="119"/>
      <c r="S87" s="37"/>
      <c r="T87" s="37"/>
      <c r="U87" s="37"/>
      <c r="V87" s="37"/>
      <c r="W87" s="37"/>
      <c r="X87" s="37"/>
      <c r="Y87" s="37"/>
      <c r="Z87" s="37"/>
      <c r="AA87" s="37"/>
      <c r="AB87" s="37"/>
      <c r="AC87" s="37"/>
      <c r="AD87" s="37"/>
      <c r="AE87" s="37"/>
    </row>
    <row r="88" spans="1:65" s="11" customFormat="1" ht="29.25" customHeight="1">
      <c r="A88" s="167"/>
      <c r="B88" s="168"/>
      <c r="C88" s="169" t="s">
        <v>119</v>
      </c>
      <c r="D88" s="170" t="s">
        <v>63</v>
      </c>
      <c r="E88" s="170" t="s">
        <v>59</v>
      </c>
      <c r="F88" s="170" t="s">
        <v>60</v>
      </c>
      <c r="G88" s="170" t="s">
        <v>120</v>
      </c>
      <c r="H88" s="170" t="s">
        <v>121</v>
      </c>
      <c r="I88" s="171" t="s">
        <v>122</v>
      </c>
      <c r="J88" s="170" t="s">
        <v>112</v>
      </c>
      <c r="K88" s="172" t="s">
        <v>123</v>
      </c>
      <c r="L88" s="173"/>
      <c r="M88" s="71" t="s">
        <v>32</v>
      </c>
      <c r="N88" s="72" t="s">
        <v>48</v>
      </c>
      <c r="O88" s="72" t="s">
        <v>124</v>
      </c>
      <c r="P88" s="72" t="s">
        <v>125</v>
      </c>
      <c r="Q88" s="72" t="s">
        <v>126</v>
      </c>
      <c r="R88" s="72" t="s">
        <v>127</v>
      </c>
      <c r="S88" s="72" t="s">
        <v>128</v>
      </c>
      <c r="T88" s="73" t="s">
        <v>129</v>
      </c>
      <c r="U88" s="167"/>
      <c r="V88" s="167"/>
      <c r="W88" s="167"/>
      <c r="X88" s="167"/>
      <c r="Y88" s="167"/>
      <c r="Z88" s="167"/>
      <c r="AA88" s="167"/>
      <c r="AB88" s="167"/>
      <c r="AC88" s="167"/>
      <c r="AD88" s="167"/>
      <c r="AE88" s="167"/>
    </row>
    <row r="89" spans="1:65" s="2" customFormat="1" ht="22.8" customHeight="1">
      <c r="A89" s="37"/>
      <c r="B89" s="38"/>
      <c r="C89" s="78" t="s">
        <v>130</v>
      </c>
      <c r="D89" s="39"/>
      <c r="E89" s="39"/>
      <c r="F89" s="39"/>
      <c r="G89" s="39"/>
      <c r="H89" s="39"/>
      <c r="I89" s="118"/>
      <c r="J89" s="174">
        <f>BK89</f>
        <v>0</v>
      </c>
      <c r="K89" s="39"/>
      <c r="L89" s="42"/>
      <c r="M89" s="74"/>
      <c r="N89" s="175"/>
      <c r="O89" s="75"/>
      <c r="P89" s="176">
        <f>P90+P115</f>
        <v>0</v>
      </c>
      <c r="Q89" s="75"/>
      <c r="R89" s="176">
        <f>R90+R115</f>
        <v>1.5501460199999999</v>
      </c>
      <c r="S89" s="75"/>
      <c r="T89" s="177">
        <f>T90+T115</f>
        <v>0.25900000000000001</v>
      </c>
      <c r="U89" s="37"/>
      <c r="V89" s="37"/>
      <c r="W89" s="37"/>
      <c r="X89" s="37"/>
      <c r="Y89" s="37"/>
      <c r="Z89" s="37"/>
      <c r="AA89" s="37"/>
      <c r="AB89" s="37"/>
      <c r="AC89" s="37"/>
      <c r="AD89" s="37"/>
      <c r="AE89" s="37"/>
      <c r="AT89" s="19" t="s">
        <v>77</v>
      </c>
      <c r="AU89" s="19" t="s">
        <v>113</v>
      </c>
      <c r="BK89" s="178">
        <f>BK90+BK115</f>
        <v>0</v>
      </c>
    </row>
    <row r="90" spans="1:65" s="12" customFormat="1" ht="25.95" customHeight="1">
      <c r="B90" s="179"/>
      <c r="C90" s="180"/>
      <c r="D90" s="181" t="s">
        <v>77</v>
      </c>
      <c r="E90" s="182" t="s">
        <v>131</v>
      </c>
      <c r="F90" s="182" t="s">
        <v>132</v>
      </c>
      <c r="G90" s="180"/>
      <c r="H90" s="180"/>
      <c r="I90" s="183"/>
      <c r="J90" s="184">
        <f>BK90</f>
        <v>0</v>
      </c>
      <c r="K90" s="180"/>
      <c r="L90" s="185"/>
      <c r="M90" s="186"/>
      <c r="N90" s="187"/>
      <c r="O90" s="187"/>
      <c r="P90" s="188">
        <f>P91</f>
        <v>0</v>
      </c>
      <c r="Q90" s="187"/>
      <c r="R90" s="188">
        <f>R91</f>
        <v>2.4000000000000002E-3</v>
      </c>
      <c r="S90" s="187"/>
      <c r="T90" s="189">
        <f>T91</f>
        <v>0.25900000000000001</v>
      </c>
      <c r="AR90" s="190" t="s">
        <v>85</v>
      </c>
      <c r="AT90" s="191" t="s">
        <v>77</v>
      </c>
      <c r="AU90" s="191" t="s">
        <v>78</v>
      </c>
      <c r="AY90" s="190" t="s">
        <v>133</v>
      </c>
      <c r="BK90" s="192">
        <f>BK91</f>
        <v>0</v>
      </c>
    </row>
    <row r="91" spans="1:65" s="12" customFormat="1" ht="22.8" customHeight="1">
      <c r="B91" s="179"/>
      <c r="C91" s="180"/>
      <c r="D91" s="181" t="s">
        <v>77</v>
      </c>
      <c r="E91" s="193" t="s">
        <v>134</v>
      </c>
      <c r="F91" s="193" t="s">
        <v>135</v>
      </c>
      <c r="G91" s="180"/>
      <c r="H91" s="180"/>
      <c r="I91" s="183"/>
      <c r="J91" s="194">
        <f>BK91</f>
        <v>0</v>
      </c>
      <c r="K91" s="180"/>
      <c r="L91" s="185"/>
      <c r="M91" s="186"/>
      <c r="N91" s="187"/>
      <c r="O91" s="187"/>
      <c r="P91" s="188">
        <f>SUM(P92:P114)</f>
        <v>0</v>
      </c>
      <c r="Q91" s="187"/>
      <c r="R91" s="188">
        <f>SUM(R92:R114)</f>
        <v>2.4000000000000002E-3</v>
      </c>
      <c r="S91" s="187"/>
      <c r="T91" s="189">
        <f>SUM(T92:T114)</f>
        <v>0.25900000000000001</v>
      </c>
      <c r="AR91" s="190" t="s">
        <v>85</v>
      </c>
      <c r="AT91" s="191" t="s">
        <v>77</v>
      </c>
      <c r="AU91" s="191" t="s">
        <v>85</v>
      </c>
      <c r="AY91" s="190" t="s">
        <v>133</v>
      </c>
      <c r="BK91" s="192">
        <f>SUM(BK92:BK114)</f>
        <v>0</v>
      </c>
    </row>
    <row r="92" spans="1:65" s="2" customFormat="1" ht="21.75" customHeight="1">
      <c r="A92" s="37"/>
      <c r="B92" s="38"/>
      <c r="C92" s="195" t="s">
        <v>85</v>
      </c>
      <c r="D92" s="195" t="s">
        <v>136</v>
      </c>
      <c r="E92" s="196" t="s">
        <v>137</v>
      </c>
      <c r="F92" s="197" t="s">
        <v>138</v>
      </c>
      <c r="G92" s="198" t="s">
        <v>139</v>
      </c>
      <c r="H92" s="199">
        <v>2</v>
      </c>
      <c r="I92" s="200"/>
      <c r="J92" s="201">
        <f>ROUND(I92*H92,2)</f>
        <v>0</v>
      </c>
      <c r="K92" s="197" t="s">
        <v>140</v>
      </c>
      <c r="L92" s="42"/>
      <c r="M92" s="202" t="s">
        <v>32</v>
      </c>
      <c r="N92" s="203" t="s">
        <v>49</v>
      </c>
      <c r="O92" s="67"/>
      <c r="P92" s="204">
        <f>O92*H92</f>
        <v>0</v>
      </c>
      <c r="Q92" s="204">
        <v>0</v>
      </c>
      <c r="R92" s="204">
        <f>Q92*H92</f>
        <v>0</v>
      </c>
      <c r="S92" s="204">
        <v>0</v>
      </c>
      <c r="T92" s="205">
        <f>S92*H92</f>
        <v>0</v>
      </c>
      <c r="U92" s="37"/>
      <c r="V92" s="37"/>
      <c r="W92" s="37"/>
      <c r="X92" s="37"/>
      <c r="Y92" s="37"/>
      <c r="Z92" s="37"/>
      <c r="AA92" s="37"/>
      <c r="AB92" s="37"/>
      <c r="AC92" s="37"/>
      <c r="AD92" s="37"/>
      <c r="AE92" s="37"/>
      <c r="AR92" s="206" t="s">
        <v>141</v>
      </c>
      <c r="AT92" s="206" t="s">
        <v>136</v>
      </c>
      <c r="AU92" s="206" t="s">
        <v>87</v>
      </c>
      <c r="AY92" s="19" t="s">
        <v>133</v>
      </c>
      <c r="BE92" s="207">
        <f>IF(N92="základní",J92,0)</f>
        <v>0</v>
      </c>
      <c r="BF92" s="207">
        <f>IF(N92="snížená",J92,0)</f>
        <v>0</v>
      </c>
      <c r="BG92" s="207">
        <f>IF(N92="zákl. přenesená",J92,0)</f>
        <v>0</v>
      </c>
      <c r="BH92" s="207">
        <f>IF(N92="sníž. přenesená",J92,0)</f>
        <v>0</v>
      </c>
      <c r="BI92" s="207">
        <f>IF(N92="nulová",J92,0)</f>
        <v>0</v>
      </c>
      <c r="BJ92" s="19" t="s">
        <v>85</v>
      </c>
      <c r="BK92" s="207">
        <f>ROUND(I92*H92,2)</f>
        <v>0</v>
      </c>
      <c r="BL92" s="19" t="s">
        <v>141</v>
      </c>
      <c r="BM92" s="206" t="s">
        <v>142</v>
      </c>
    </row>
    <row r="93" spans="1:65" s="2" customFormat="1" ht="57.6">
      <c r="A93" s="37"/>
      <c r="B93" s="38"/>
      <c r="C93" s="39"/>
      <c r="D93" s="208" t="s">
        <v>143</v>
      </c>
      <c r="E93" s="39"/>
      <c r="F93" s="209" t="s">
        <v>144</v>
      </c>
      <c r="G93" s="39"/>
      <c r="H93" s="39"/>
      <c r="I93" s="118"/>
      <c r="J93" s="39"/>
      <c r="K93" s="39"/>
      <c r="L93" s="42"/>
      <c r="M93" s="210"/>
      <c r="N93" s="211"/>
      <c r="O93" s="67"/>
      <c r="P93" s="67"/>
      <c r="Q93" s="67"/>
      <c r="R93" s="67"/>
      <c r="S93" s="67"/>
      <c r="T93" s="68"/>
      <c r="U93" s="37"/>
      <c r="V93" s="37"/>
      <c r="W93" s="37"/>
      <c r="X93" s="37"/>
      <c r="Y93" s="37"/>
      <c r="Z93" s="37"/>
      <c r="AA93" s="37"/>
      <c r="AB93" s="37"/>
      <c r="AC93" s="37"/>
      <c r="AD93" s="37"/>
      <c r="AE93" s="37"/>
      <c r="AT93" s="19" t="s">
        <v>143</v>
      </c>
      <c r="AU93" s="19" t="s">
        <v>87</v>
      </c>
    </row>
    <row r="94" spans="1:65" s="2" customFormat="1" ht="21.75" customHeight="1">
      <c r="A94" s="37"/>
      <c r="B94" s="38"/>
      <c r="C94" s="195" t="s">
        <v>87</v>
      </c>
      <c r="D94" s="195" t="s">
        <v>136</v>
      </c>
      <c r="E94" s="196" t="s">
        <v>145</v>
      </c>
      <c r="F94" s="197" t="s">
        <v>146</v>
      </c>
      <c r="G94" s="198" t="s">
        <v>139</v>
      </c>
      <c r="H94" s="199">
        <v>28</v>
      </c>
      <c r="I94" s="200"/>
      <c r="J94" s="201">
        <f>ROUND(I94*H94,2)</f>
        <v>0</v>
      </c>
      <c r="K94" s="197" t="s">
        <v>140</v>
      </c>
      <c r="L94" s="42"/>
      <c r="M94" s="202" t="s">
        <v>32</v>
      </c>
      <c r="N94" s="203" t="s">
        <v>49</v>
      </c>
      <c r="O94" s="67"/>
      <c r="P94" s="204">
        <f>O94*H94</f>
        <v>0</v>
      </c>
      <c r="Q94" s="204">
        <v>0</v>
      </c>
      <c r="R94" s="204">
        <f>Q94*H94</f>
        <v>0</v>
      </c>
      <c r="S94" s="204">
        <v>0</v>
      </c>
      <c r="T94" s="205">
        <f>S94*H94</f>
        <v>0</v>
      </c>
      <c r="U94" s="37"/>
      <c r="V94" s="37"/>
      <c r="W94" s="37"/>
      <c r="X94" s="37"/>
      <c r="Y94" s="37"/>
      <c r="Z94" s="37"/>
      <c r="AA94" s="37"/>
      <c r="AB94" s="37"/>
      <c r="AC94" s="37"/>
      <c r="AD94" s="37"/>
      <c r="AE94" s="37"/>
      <c r="AR94" s="206" t="s">
        <v>141</v>
      </c>
      <c r="AT94" s="206" t="s">
        <v>136</v>
      </c>
      <c r="AU94" s="206" t="s">
        <v>87</v>
      </c>
      <c r="AY94" s="19" t="s">
        <v>133</v>
      </c>
      <c r="BE94" s="207">
        <f>IF(N94="základní",J94,0)</f>
        <v>0</v>
      </c>
      <c r="BF94" s="207">
        <f>IF(N94="snížená",J94,0)</f>
        <v>0</v>
      </c>
      <c r="BG94" s="207">
        <f>IF(N94="zákl. přenesená",J94,0)</f>
        <v>0</v>
      </c>
      <c r="BH94" s="207">
        <f>IF(N94="sníž. přenesená",J94,0)</f>
        <v>0</v>
      </c>
      <c r="BI94" s="207">
        <f>IF(N94="nulová",J94,0)</f>
        <v>0</v>
      </c>
      <c r="BJ94" s="19" t="s">
        <v>85</v>
      </c>
      <c r="BK94" s="207">
        <f>ROUND(I94*H94,2)</f>
        <v>0</v>
      </c>
      <c r="BL94" s="19" t="s">
        <v>141</v>
      </c>
      <c r="BM94" s="206" t="s">
        <v>147</v>
      </c>
    </row>
    <row r="95" spans="1:65" s="2" customFormat="1" ht="57.6">
      <c r="A95" s="37"/>
      <c r="B95" s="38"/>
      <c r="C95" s="39"/>
      <c r="D95" s="208" t="s">
        <v>143</v>
      </c>
      <c r="E95" s="39"/>
      <c r="F95" s="209" t="s">
        <v>144</v>
      </c>
      <c r="G95" s="39"/>
      <c r="H95" s="39"/>
      <c r="I95" s="118"/>
      <c r="J95" s="39"/>
      <c r="K95" s="39"/>
      <c r="L95" s="42"/>
      <c r="M95" s="210"/>
      <c r="N95" s="211"/>
      <c r="O95" s="67"/>
      <c r="P95" s="67"/>
      <c r="Q95" s="67"/>
      <c r="R95" s="67"/>
      <c r="S95" s="67"/>
      <c r="T95" s="68"/>
      <c r="U95" s="37"/>
      <c r="V95" s="37"/>
      <c r="W95" s="37"/>
      <c r="X95" s="37"/>
      <c r="Y95" s="37"/>
      <c r="Z95" s="37"/>
      <c r="AA95" s="37"/>
      <c r="AB95" s="37"/>
      <c r="AC95" s="37"/>
      <c r="AD95" s="37"/>
      <c r="AE95" s="37"/>
      <c r="AT95" s="19" t="s">
        <v>143</v>
      </c>
      <c r="AU95" s="19" t="s">
        <v>87</v>
      </c>
    </row>
    <row r="96" spans="1:65" s="13" customFormat="1">
      <c r="B96" s="212"/>
      <c r="C96" s="213"/>
      <c r="D96" s="208" t="s">
        <v>148</v>
      </c>
      <c r="E96" s="214" t="s">
        <v>32</v>
      </c>
      <c r="F96" s="215" t="s">
        <v>149</v>
      </c>
      <c r="G96" s="213"/>
      <c r="H96" s="216">
        <v>28</v>
      </c>
      <c r="I96" s="217"/>
      <c r="J96" s="213"/>
      <c r="K96" s="213"/>
      <c r="L96" s="218"/>
      <c r="M96" s="219"/>
      <c r="N96" s="220"/>
      <c r="O96" s="220"/>
      <c r="P96" s="220"/>
      <c r="Q96" s="220"/>
      <c r="R96" s="220"/>
      <c r="S96" s="220"/>
      <c r="T96" s="221"/>
      <c r="AT96" s="222" t="s">
        <v>148</v>
      </c>
      <c r="AU96" s="222" t="s">
        <v>87</v>
      </c>
      <c r="AV96" s="13" t="s">
        <v>87</v>
      </c>
      <c r="AW96" s="13" t="s">
        <v>39</v>
      </c>
      <c r="AX96" s="13" t="s">
        <v>85</v>
      </c>
      <c r="AY96" s="222" t="s">
        <v>133</v>
      </c>
    </row>
    <row r="97" spans="1:65" s="2" customFormat="1" ht="21.75" customHeight="1">
      <c r="A97" s="37"/>
      <c r="B97" s="38"/>
      <c r="C97" s="195" t="s">
        <v>150</v>
      </c>
      <c r="D97" s="195" t="s">
        <v>136</v>
      </c>
      <c r="E97" s="196" t="s">
        <v>151</v>
      </c>
      <c r="F97" s="197" t="s">
        <v>152</v>
      </c>
      <c r="G97" s="198" t="s">
        <v>139</v>
      </c>
      <c r="H97" s="199">
        <v>2</v>
      </c>
      <c r="I97" s="200"/>
      <c r="J97" s="201">
        <f>ROUND(I97*H97,2)</f>
        <v>0</v>
      </c>
      <c r="K97" s="197" t="s">
        <v>140</v>
      </c>
      <c r="L97" s="42"/>
      <c r="M97" s="202" t="s">
        <v>32</v>
      </c>
      <c r="N97" s="203" t="s">
        <v>49</v>
      </c>
      <c r="O97" s="67"/>
      <c r="P97" s="204">
        <f>O97*H97</f>
        <v>0</v>
      </c>
      <c r="Q97" s="204">
        <v>0</v>
      </c>
      <c r="R97" s="204">
        <f>Q97*H97</f>
        <v>0</v>
      </c>
      <c r="S97" s="204">
        <v>0</v>
      </c>
      <c r="T97" s="205">
        <f>S97*H97</f>
        <v>0</v>
      </c>
      <c r="U97" s="37"/>
      <c r="V97" s="37"/>
      <c r="W97" s="37"/>
      <c r="X97" s="37"/>
      <c r="Y97" s="37"/>
      <c r="Z97" s="37"/>
      <c r="AA97" s="37"/>
      <c r="AB97" s="37"/>
      <c r="AC97" s="37"/>
      <c r="AD97" s="37"/>
      <c r="AE97" s="37"/>
      <c r="AR97" s="206" t="s">
        <v>141</v>
      </c>
      <c r="AT97" s="206" t="s">
        <v>136</v>
      </c>
      <c r="AU97" s="206" t="s">
        <v>87</v>
      </c>
      <c r="AY97" s="19" t="s">
        <v>133</v>
      </c>
      <c r="BE97" s="207">
        <f>IF(N97="základní",J97,0)</f>
        <v>0</v>
      </c>
      <c r="BF97" s="207">
        <f>IF(N97="snížená",J97,0)</f>
        <v>0</v>
      </c>
      <c r="BG97" s="207">
        <f>IF(N97="zákl. přenesená",J97,0)</f>
        <v>0</v>
      </c>
      <c r="BH97" s="207">
        <f>IF(N97="sníž. přenesená",J97,0)</f>
        <v>0</v>
      </c>
      <c r="BI97" s="207">
        <f>IF(N97="nulová",J97,0)</f>
        <v>0</v>
      </c>
      <c r="BJ97" s="19" t="s">
        <v>85</v>
      </c>
      <c r="BK97" s="207">
        <f>ROUND(I97*H97,2)</f>
        <v>0</v>
      </c>
      <c r="BL97" s="19" t="s">
        <v>141</v>
      </c>
      <c r="BM97" s="206" t="s">
        <v>153</v>
      </c>
    </row>
    <row r="98" spans="1:65" s="2" customFormat="1" ht="38.4">
      <c r="A98" s="37"/>
      <c r="B98" s="38"/>
      <c r="C98" s="39"/>
      <c r="D98" s="208" t="s">
        <v>143</v>
      </c>
      <c r="E98" s="39"/>
      <c r="F98" s="209" t="s">
        <v>154</v>
      </c>
      <c r="G98" s="39"/>
      <c r="H98" s="39"/>
      <c r="I98" s="118"/>
      <c r="J98" s="39"/>
      <c r="K98" s="39"/>
      <c r="L98" s="42"/>
      <c r="M98" s="210"/>
      <c r="N98" s="211"/>
      <c r="O98" s="67"/>
      <c r="P98" s="67"/>
      <c r="Q98" s="67"/>
      <c r="R98" s="67"/>
      <c r="S98" s="67"/>
      <c r="T98" s="68"/>
      <c r="U98" s="37"/>
      <c r="V98" s="37"/>
      <c r="W98" s="37"/>
      <c r="X98" s="37"/>
      <c r="Y98" s="37"/>
      <c r="Z98" s="37"/>
      <c r="AA98" s="37"/>
      <c r="AB98" s="37"/>
      <c r="AC98" s="37"/>
      <c r="AD98" s="37"/>
      <c r="AE98" s="37"/>
      <c r="AT98" s="19" t="s">
        <v>143</v>
      </c>
      <c r="AU98" s="19" t="s">
        <v>87</v>
      </c>
    </row>
    <row r="99" spans="1:65" s="2" customFormat="1" ht="33" customHeight="1">
      <c r="A99" s="37"/>
      <c r="B99" s="38"/>
      <c r="C99" s="195" t="s">
        <v>141</v>
      </c>
      <c r="D99" s="195" t="s">
        <v>136</v>
      </c>
      <c r="E99" s="196" t="s">
        <v>155</v>
      </c>
      <c r="F99" s="197" t="s">
        <v>156</v>
      </c>
      <c r="G99" s="198" t="s">
        <v>157</v>
      </c>
      <c r="H99" s="199">
        <v>12</v>
      </c>
      <c r="I99" s="200"/>
      <c r="J99" s="201">
        <f>ROUND(I99*H99,2)</f>
        <v>0</v>
      </c>
      <c r="K99" s="197" t="s">
        <v>140</v>
      </c>
      <c r="L99" s="42"/>
      <c r="M99" s="202" t="s">
        <v>32</v>
      </c>
      <c r="N99" s="203" t="s">
        <v>49</v>
      </c>
      <c r="O99" s="67"/>
      <c r="P99" s="204">
        <f>O99*H99</f>
        <v>0</v>
      </c>
      <c r="Q99" s="204">
        <v>2.0000000000000001E-4</v>
      </c>
      <c r="R99" s="204">
        <f>Q99*H99</f>
        <v>2.4000000000000002E-3</v>
      </c>
      <c r="S99" s="204">
        <v>0</v>
      </c>
      <c r="T99" s="205">
        <f>S99*H99</f>
        <v>0</v>
      </c>
      <c r="U99" s="37"/>
      <c r="V99" s="37"/>
      <c r="W99" s="37"/>
      <c r="X99" s="37"/>
      <c r="Y99" s="37"/>
      <c r="Z99" s="37"/>
      <c r="AA99" s="37"/>
      <c r="AB99" s="37"/>
      <c r="AC99" s="37"/>
      <c r="AD99" s="37"/>
      <c r="AE99" s="37"/>
      <c r="AR99" s="206" t="s">
        <v>141</v>
      </c>
      <c r="AT99" s="206" t="s">
        <v>136</v>
      </c>
      <c r="AU99" s="206" t="s">
        <v>87</v>
      </c>
      <c r="AY99" s="19" t="s">
        <v>133</v>
      </c>
      <c r="BE99" s="207">
        <f>IF(N99="základní",J99,0)</f>
        <v>0</v>
      </c>
      <c r="BF99" s="207">
        <f>IF(N99="snížená",J99,0)</f>
        <v>0</v>
      </c>
      <c r="BG99" s="207">
        <f>IF(N99="zákl. přenesená",J99,0)</f>
        <v>0</v>
      </c>
      <c r="BH99" s="207">
        <f>IF(N99="sníž. přenesená",J99,0)</f>
        <v>0</v>
      </c>
      <c r="BI99" s="207">
        <f>IF(N99="nulová",J99,0)</f>
        <v>0</v>
      </c>
      <c r="BJ99" s="19" t="s">
        <v>85</v>
      </c>
      <c r="BK99" s="207">
        <f>ROUND(I99*H99,2)</f>
        <v>0</v>
      </c>
      <c r="BL99" s="19" t="s">
        <v>141</v>
      </c>
      <c r="BM99" s="206" t="s">
        <v>158</v>
      </c>
    </row>
    <row r="100" spans="1:65" s="2" customFormat="1" ht="67.2">
      <c r="A100" s="37"/>
      <c r="B100" s="38"/>
      <c r="C100" s="39"/>
      <c r="D100" s="208" t="s">
        <v>143</v>
      </c>
      <c r="E100" s="39"/>
      <c r="F100" s="209" t="s">
        <v>159</v>
      </c>
      <c r="G100" s="39"/>
      <c r="H100" s="39"/>
      <c r="I100" s="118"/>
      <c r="J100" s="39"/>
      <c r="K100" s="39"/>
      <c r="L100" s="42"/>
      <c r="M100" s="210"/>
      <c r="N100" s="211"/>
      <c r="O100" s="67"/>
      <c r="P100" s="67"/>
      <c r="Q100" s="67"/>
      <c r="R100" s="67"/>
      <c r="S100" s="67"/>
      <c r="T100" s="68"/>
      <c r="U100" s="37"/>
      <c r="V100" s="37"/>
      <c r="W100" s="37"/>
      <c r="X100" s="37"/>
      <c r="Y100" s="37"/>
      <c r="Z100" s="37"/>
      <c r="AA100" s="37"/>
      <c r="AB100" s="37"/>
      <c r="AC100" s="37"/>
      <c r="AD100" s="37"/>
      <c r="AE100" s="37"/>
      <c r="AT100" s="19" t="s">
        <v>143</v>
      </c>
      <c r="AU100" s="19" t="s">
        <v>87</v>
      </c>
    </row>
    <row r="101" spans="1:65" s="14" customFormat="1">
      <c r="B101" s="223"/>
      <c r="C101" s="224"/>
      <c r="D101" s="208" t="s">
        <v>148</v>
      </c>
      <c r="E101" s="225" t="s">
        <v>32</v>
      </c>
      <c r="F101" s="226" t="s">
        <v>160</v>
      </c>
      <c r="G101" s="224"/>
      <c r="H101" s="225" t="s">
        <v>32</v>
      </c>
      <c r="I101" s="227"/>
      <c r="J101" s="224"/>
      <c r="K101" s="224"/>
      <c r="L101" s="228"/>
      <c r="M101" s="229"/>
      <c r="N101" s="230"/>
      <c r="O101" s="230"/>
      <c r="P101" s="230"/>
      <c r="Q101" s="230"/>
      <c r="R101" s="230"/>
      <c r="S101" s="230"/>
      <c r="T101" s="231"/>
      <c r="AT101" s="232" t="s">
        <v>148</v>
      </c>
      <c r="AU101" s="232" t="s">
        <v>87</v>
      </c>
      <c r="AV101" s="14" t="s">
        <v>85</v>
      </c>
      <c r="AW101" s="14" t="s">
        <v>39</v>
      </c>
      <c r="AX101" s="14" t="s">
        <v>78</v>
      </c>
      <c r="AY101" s="232" t="s">
        <v>133</v>
      </c>
    </row>
    <row r="102" spans="1:65" s="14" customFormat="1">
      <c r="B102" s="223"/>
      <c r="C102" s="224"/>
      <c r="D102" s="208" t="s">
        <v>148</v>
      </c>
      <c r="E102" s="225" t="s">
        <v>32</v>
      </c>
      <c r="F102" s="226" t="s">
        <v>161</v>
      </c>
      <c r="G102" s="224"/>
      <c r="H102" s="225" t="s">
        <v>32</v>
      </c>
      <c r="I102" s="227"/>
      <c r="J102" s="224"/>
      <c r="K102" s="224"/>
      <c r="L102" s="228"/>
      <c r="M102" s="229"/>
      <c r="N102" s="230"/>
      <c r="O102" s="230"/>
      <c r="P102" s="230"/>
      <c r="Q102" s="230"/>
      <c r="R102" s="230"/>
      <c r="S102" s="230"/>
      <c r="T102" s="231"/>
      <c r="AT102" s="232" t="s">
        <v>148</v>
      </c>
      <c r="AU102" s="232" t="s">
        <v>87</v>
      </c>
      <c r="AV102" s="14" t="s">
        <v>85</v>
      </c>
      <c r="AW102" s="14" t="s">
        <v>39</v>
      </c>
      <c r="AX102" s="14" t="s">
        <v>78</v>
      </c>
      <c r="AY102" s="232" t="s">
        <v>133</v>
      </c>
    </row>
    <row r="103" spans="1:65" s="14" customFormat="1">
      <c r="B103" s="223"/>
      <c r="C103" s="224"/>
      <c r="D103" s="208" t="s">
        <v>148</v>
      </c>
      <c r="E103" s="225" t="s">
        <v>32</v>
      </c>
      <c r="F103" s="226" t="s">
        <v>162</v>
      </c>
      <c r="G103" s="224"/>
      <c r="H103" s="225" t="s">
        <v>32</v>
      </c>
      <c r="I103" s="227"/>
      <c r="J103" s="224"/>
      <c r="K103" s="224"/>
      <c r="L103" s="228"/>
      <c r="M103" s="229"/>
      <c r="N103" s="230"/>
      <c r="O103" s="230"/>
      <c r="P103" s="230"/>
      <c r="Q103" s="230"/>
      <c r="R103" s="230"/>
      <c r="S103" s="230"/>
      <c r="T103" s="231"/>
      <c r="AT103" s="232" t="s">
        <v>148</v>
      </c>
      <c r="AU103" s="232" t="s">
        <v>87</v>
      </c>
      <c r="AV103" s="14" t="s">
        <v>85</v>
      </c>
      <c r="AW103" s="14" t="s">
        <v>39</v>
      </c>
      <c r="AX103" s="14" t="s">
        <v>78</v>
      </c>
      <c r="AY103" s="232" t="s">
        <v>133</v>
      </c>
    </row>
    <row r="104" spans="1:65" s="13" customFormat="1">
      <c r="B104" s="212"/>
      <c r="C104" s="213"/>
      <c r="D104" s="208" t="s">
        <v>148</v>
      </c>
      <c r="E104" s="214" t="s">
        <v>32</v>
      </c>
      <c r="F104" s="215" t="s">
        <v>163</v>
      </c>
      <c r="G104" s="213"/>
      <c r="H104" s="216">
        <v>4</v>
      </c>
      <c r="I104" s="217"/>
      <c r="J104" s="213"/>
      <c r="K104" s="213"/>
      <c r="L104" s="218"/>
      <c r="M104" s="219"/>
      <c r="N104" s="220"/>
      <c r="O104" s="220"/>
      <c r="P104" s="220"/>
      <c r="Q104" s="220"/>
      <c r="R104" s="220"/>
      <c r="S104" s="220"/>
      <c r="T104" s="221"/>
      <c r="AT104" s="222" t="s">
        <v>148</v>
      </c>
      <c r="AU104" s="222" t="s">
        <v>87</v>
      </c>
      <c r="AV104" s="13" t="s">
        <v>87</v>
      </c>
      <c r="AW104" s="13" t="s">
        <v>39</v>
      </c>
      <c r="AX104" s="13" t="s">
        <v>78</v>
      </c>
      <c r="AY104" s="222" t="s">
        <v>133</v>
      </c>
    </row>
    <row r="105" spans="1:65" s="13" customFormat="1">
      <c r="B105" s="212"/>
      <c r="C105" s="213"/>
      <c r="D105" s="208" t="s">
        <v>148</v>
      </c>
      <c r="E105" s="214" t="s">
        <v>32</v>
      </c>
      <c r="F105" s="215" t="s">
        <v>164</v>
      </c>
      <c r="G105" s="213"/>
      <c r="H105" s="216">
        <v>4</v>
      </c>
      <c r="I105" s="217"/>
      <c r="J105" s="213"/>
      <c r="K105" s="213"/>
      <c r="L105" s="218"/>
      <c r="M105" s="219"/>
      <c r="N105" s="220"/>
      <c r="O105" s="220"/>
      <c r="P105" s="220"/>
      <c r="Q105" s="220"/>
      <c r="R105" s="220"/>
      <c r="S105" s="220"/>
      <c r="T105" s="221"/>
      <c r="AT105" s="222" t="s">
        <v>148</v>
      </c>
      <c r="AU105" s="222" t="s">
        <v>87</v>
      </c>
      <c r="AV105" s="13" t="s">
        <v>87</v>
      </c>
      <c r="AW105" s="13" t="s">
        <v>39</v>
      </c>
      <c r="AX105" s="13" t="s">
        <v>78</v>
      </c>
      <c r="AY105" s="222" t="s">
        <v>133</v>
      </c>
    </row>
    <row r="106" spans="1:65" s="13" customFormat="1">
      <c r="B106" s="212"/>
      <c r="C106" s="213"/>
      <c r="D106" s="208" t="s">
        <v>148</v>
      </c>
      <c r="E106" s="214" t="s">
        <v>32</v>
      </c>
      <c r="F106" s="215" t="s">
        <v>165</v>
      </c>
      <c r="G106" s="213"/>
      <c r="H106" s="216">
        <v>2</v>
      </c>
      <c r="I106" s="217"/>
      <c r="J106" s="213"/>
      <c r="K106" s="213"/>
      <c r="L106" s="218"/>
      <c r="M106" s="219"/>
      <c r="N106" s="220"/>
      <c r="O106" s="220"/>
      <c r="P106" s="220"/>
      <c r="Q106" s="220"/>
      <c r="R106" s="220"/>
      <c r="S106" s="220"/>
      <c r="T106" s="221"/>
      <c r="AT106" s="222" t="s">
        <v>148</v>
      </c>
      <c r="AU106" s="222" t="s">
        <v>87</v>
      </c>
      <c r="AV106" s="13" t="s">
        <v>87</v>
      </c>
      <c r="AW106" s="13" t="s">
        <v>39</v>
      </c>
      <c r="AX106" s="13" t="s">
        <v>78</v>
      </c>
      <c r="AY106" s="222" t="s">
        <v>133</v>
      </c>
    </row>
    <row r="107" spans="1:65" s="13" customFormat="1">
      <c r="B107" s="212"/>
      <c r="C107" s="213"/>
      <c r="D107" s="208" t="s">
        <v>148</v>
      </c>
      <c r="E107" s="214" t="s">
        <v>32</v>
      </c>
      <c r="F107" s="215" t="s">
        <v>166</v>
      </c>
      <c r="G107" s="213"/>
      <c r="H107" s="216">
        <v>2</v>
      </c>
      <c r="I107" s="217"/>
      <c r="J107" s="213"/>
      <c r="K107" s="213"/>
      <c r="L107" s="218"/>
      <c r="M107" s="219"/>
      <c r="N107" s="220"/>
      <c r="O107" s="220"/>
      <c r="P107" s="220"/>
      <c r="Q107" s="220"/>
      <c r="R107" s="220"/>
      <c r="S107" s="220"/>
      <c r="T107" s="221"/>
      <c r="AT107" s="222" t="s">
        <v>148</v>
      </c>
      <c r="AU107" s="222" t="s">
        <v>87</v>
      </c>
      <c r="AV107" s="13" t="s">
        <v>87</v>
      </c>
      <c r="AW107" s="13" t="s">
        <v>39</v>
      </c>
      <c r="AX107" s="13" t="s">
        <v>78</v>
      </c>
      <c r="AY107" s="222" t="s">
        <v>133</v>
      </c>
    </row>
    <row r="108" spans="1:65" s="15" customFormat="1">
      <c r="B108" s="233"/>
      <c r="C108" s="234"/>
      <c r="D108" s="208" t="s">
        <v>148</v>
      </c>
      <c r="E108" s="235" t="s">
        <v>32</v>
      </c>
      <c r="F108" s="236" t="s">
        <v>167</v>
      </c>
      <c r="G108" s="234"/>
      <c r="H108" s="237">
        <v>12</v>
      </c>
      <c r="I108" s="238"/>
      <c r="J108" s="234"/>
      <c r="K108" s="234"/>
      <c r="L108" s="239"/>
      <c r="M108" s="240"/>
      <c r="N108" s="241"/>
      <c r="O108" s="241"/>
      <c r="P108" s="241"/>
      <c r="Q108" s="241"/>
      <c r="R108" s="241"/>
      <c r="S108" s="241"/>
      <c r="T108" s="242"/>
      <c r="AT108" s="243" t="s">
        <v>148</v>
      </c>
      <c r="AU108" s="243" t="s">
        <v>87</v>
      </c>
      <c r="AV108" s="15" t="s">
        <v>150</v>
      </c>
      <c r="AW108" s="15" t="s">
        <v>39</v>
      </c>
      <c r="AX108" s="15" t="s">
        <v>78</v>
      </c>
      <c r="AY108" s="243" t="s">
        <v>133</v>
      </c>
    </row>
    <row r="109" spans="1:65" s="16" customFormat="1">
      <c r="B109" s="244"/>
      <c r="C109" s="245"/>
      <c r="D109" s="208" t="s">
        <v>148</v>
      </c>
      <c r="E109" s="246" t="s">
        <v>32</v>
      </c>
      <c r="F109" s="247" t="s">
        <v>168</v>
      </c>
      <c r="G109" s="245"/>
      <c r="H109" s="248">
        <v>12</v>
      </c>
      <c r="I109" s="249"/>
      <c r="J109" s="245"/>
      <c r="K109" s="245"/>
      <c r="L109" s="250"/>
      <c r="M109" s="251"/>
      <c r="N109" s="252"/>
      <c r="O109" s="252"/>
      <c r="P109" s="252"/>
      <c r="Q109" s="252"/>
      <c r="R109" s="252"/>
      <c r="S109" s="252"/>
      <c r="T109" s="253"/>
      <c r="AT109" s="254" t="s">
        <v>148</v>
      </c>
      <c r="AU109" s="254" t="s">
        <v>87</v>
      </c>
      <c r="AV109" s="16" t="s">
        <v>141</v>
      </c>
      <c r="AW109" s="16" t="s">
        <v>39</v>
      </c>
      <c r="AX109" s="16" t="s">
        <v>85</v>
      </c>
      <c r="AY109" s="254" t="s">
        <v>133</v>
      </c>
    </row>
    <row r="110" spans="1:65" s="2" customFormat="1" ht="33" customHeight="1">
      <c r="A110" s="37"/>
      <c r="B110" s="38"/>
      <c r="C110" s="195" t="s">
        <v>169</v>
      </c>
      <c r="D110" s="195" t="s">
        <v>136</v>
      </c>
      <c r="E110" s="196" t="s">
        <v>170</v>
      </c>
      <c r="F110" s="197" t="s">
        <v>171</v>
      </c>
      <c r="G110" s="198" t="s">
        <v>172</v>
      </c>
      <c r="H110" s="199">
        <v>0.25900000000000001</v>
      </c>
      <c r="I110" s="200"/>
      <c r="J110" s="201">
        <f>ROUND(I110*H110,2)</f>
        <v>0</v>
      </c>
      <c r="K110" s="197" t="s">
        <v>32</v>
      </c>
      <c r="L110" s="42"/>
      <c r="M110" s="202" t="s">
        <v>32</v>
      </c>
      <c r="N110" s="203" t="s">
        <v>49</v>
      </c>
      <c r="O110" s="67"/>
      <c r="P110" s="204">
        <f>O110*H110</f>
        <v>0</v>
      </c>
      <c r="Q110" s="204">
        <v>0</v>
      </c>
      <c r="R110" s="204">
        <f>Q110*H110</f>
        <v>0</v>
      </c>
      <c r="S110" s="204">
        <v>1</v>
      </c>
      <c r="T110" s="205">
        <f>S110*H110</f>
        <v>0.25900000000000001</v>
      </c>
      <c r="U110" s="37"/>
      <c r="V110" s="37"/>
      <c r="W110" s="37"/>
      <c r="X110" s="37"/>
      <c r="Y110" s="37"/>
      <c r="Z110" s="37"/>
      <c r="AA110" s="37"/>
      <c r="AB110" s="37"/>
      <c r="AC110" s="37"/>
      <c r="AD110" s="37"/>
      <c r="AE110" s="37"/>
      <c r="AR110" s="206" t="s">
        <v>141</v>
      </c>
      <c r="AT110" s="206" t="s">
        <v>136</v>
      </c>
      <c r="AU110" s="206" t="s">
        <v>87</v>
      </c>
      <c r="AY110" s="19" t="s">
        <v>133</v>
      </c>
      <c r="BE110" s="207">
        <f>IF(N110="základní",J110,0)</f>
        <v>0</v>
      </c>
      <c r="BF110" s="207">
        <f>IF(N110="snížená",J110,0)</f>
        <v>0</v>
      </c>
      <c r="BG110" s="207">
        <f>IF(N110="zákl. přenesená",J110,0)</f>
        <v>0</v>
      </c>
      <c r="BH110" s="207">
        <f>IF(N110="sníž. přenesená",J110,0)</f>
        <v>0</v>
      </c>
      <c r="BI110" s="207">
        <f>IF(N110="nulová",J110,0)</f>
        <v>0</v>
      </c>
      <c r="BJ110" s="19" t="s">
        <v>85</v>
      </c>
      <c r="BK110" s="207">
        <f>ROUND(I110*H110,2)</f>
        <v>0</v>
      </c>
      <c r="BL110" s="19" t="s">
        <v>141</v>
      </c>
      <c r="BM110" s="206" t="s">
        <v>173</v>
      </c>
    </row>
    <row r="111" spans="1:65" s="14" customFormat="1">
      <c r="B111" s="223"/>
      <c r="C111" s="224"/>
      <c r="D111" s="208" t="s">
        <v>148</v>
      </c>
      <c r="E111" s="225" t="s">
        <v>32</v>
      </c>
      <c r="F111" s="226" t="s">
        <v>160</v>
      </c>
      <c r="G111" s="224"/>
      <c r="H111" s="225" t="s">
        <v>32</v>
      </c>
      <c r="I111" s="227"/>
      <c r="J111" s="224"/>
      <c r="K111" s="224"/>
      <c r="L111" s="228"/>
      <c r="M111" s="229"/>
      <c r="N111" s="230"/>
      <c r="O111" s="230"/>
      <c r="P111" s="230"/>
      <c r="Q111" s="230"/>
      <c r="R111" s="230"/>
      <c r="S111" s="230"/>
      <c r="T111" s="231"/>
      <c r="AT111" s="232" t="s">
        <v>148</v>
      </c>
      <c r="AU111" s="232" t="s">
        <v>87</v>
      </c>
      <c r="AV111" s="14" t="s">
        <v>85</v>
      </c>
      <c r="AW111" s="14" t="s">
        <v>39</v>
      </c>
      <c r="AX111" s="14" t="s">
        <v>78</v>
      </c>
      <c r="AY111" s="232" t="s">
        <v>133</v>
      </c>
    </row>
    <row r="112" spans="1:65" s="14" customFormat="1">
      <c r="B112" s="223"/>
      <c r="C112" s="224"/>
      <c r="D112" s="208" t="s">
        <v>148</v>
      </c>
      <c r="E112" s="225" t="s">
        <v>32</v>
      </c>
      <c r="F112" s="226" t="s">
        <v>161</v>
      </c>
      <c r="G112" s="224"/>
      <c r="H112" s="225" t="s">
        <v>32</v>
      </c>
      <c r="I112" s="227"/>
      <c r="J112" s="224"/>
      <c r="K112" s="224"/>
      <c r="L112" s="228"/>
      <c r="M112" s="229"/>
      <c r="N112" s="230"/>
      <c r="O112" s="230"/>
      <c r="P112" s="230"/>
      <c r="Q112" s="230"/>
      <c r="R112" s="230"/>
      <c r="S112" s="230"/>
      <c r="T112" s="231"/>
      <c r="AT112" s="232" t="s">
        <v>148</v>
      </c>
      <c r="AU112" s="232" t="s">
        <v>87</v>
      </c>
      <c r="AV112" s="14" t="s">
        <v>85</v>
      </c>
      <c r="AW112" s="14" t="s">
        <v>39</v>
      </c>
      <c r="AX112" s="14" t="s">
        <v>78</v>
      </c>
      <c r="AY112" s="232" t="s">
        <v>133</v>
      </c>
    </row>
    <row r="113" spans="1:65" s="13" customFormat="1">
      <c r="B113" s="212"/>
      <c r="C113" s="213"/>
      <c r="D113" s="208" t="s">
        <v>148</v>
      </c>
      <c r="E113" s="214" t="s">
        <v>32</v>
      </c>
      <c r="F113" s="215" t="s">
        <v>174</v>
      </c>
      <c r="G113" s="213"/>
      <c r="H113" s="216">
        <v>0.25900000000000001</v>
      </c>
      <c r="I113" s="217"/>
      <c r="J113" s="213"/>
      <c r="K113" s="213"/>
      <c r="L113" s="218"/>
      <c r="M113" s="219"/>
      <c r="N113" s="220"/>
      <c r="O113" s="220"/>
      <c r="P113" s="220"/>
      <c r="Q113" s="220"/>
      <c r="R113" s="220"/>
      <c r="S113" s="220"/>
      <c r="T113" s="221"/>
      <c r="AT113" s="222" t="s">
        <v>148</v>
      </c>
      <c r="AU113" s="222" t="s">
        <v>87</v>
      </c>
      <c r="AV113" s="13" t="s">
        <v>87</v>
      </c>
      <c r="AW113" s="13" t="s">
        <v>39</v>
      </c>
      <c r="AX113" s="13" t="s">
        <v>78</v>
      </c>
      <c r="AY113" s="222" t="s">
        <v>133</v>
      </c>
    </row>
    <row r="114" spans="1:65" s="16" customFormat="1">
      <c r="B114" s="244"/>
      <c r="C114" s="245"/>
      <c r="D114" s="208" t="s">
        <v>148</v>
      </c>
      <c r="E114" s="246" t="s">
        <v>32</v>
      </c>
      <c r="F114" s="247" t="s">
        <v>168</v>
      </c>
      <c r="G114" s="245"/>
      <c r="H114" s="248">
        <v>0.25900000000000001</v>
      </c>
      <c r="I114" s="249"/>
      <c r="J114" s="245"/>
      <c r="K114" s="245"/>
      <c r="L114" s="250"/>
      <c r="M114" s="251"/>
      <c r="N114" s="252"/>
      <c r="O114" s="252"/>
      <c r="P114" s="252"/>
      <c r="Q114" s="252"/>
      <c r="R114" s="252"/>
      <c r="S114" s="252"/>
      <c r="T114" s="253"/>
      <c r="AT114" s="254" t="s">
        <v>148</v>
      </c>
      <c r="AU114" s="254" t="s">
        <v>87</v>
      </c>
      <c r="AV114" s="16" t="s">
        <v>141</v>
      </c>
      <c r="AW114" s="16" t="s">
        <v>39</v>
      </c>
      <c r="AX114" s="16" t="s">
        <v>85</v>
      </c>
      <c r="AY114" s="254" t="s">
        <v>133</v>
      </c>
    </row>
    <row r="115" spans="1:65" s="12" customFormat="1" ht="25.95" customHeight="1">
      <c r="B115" s="179"/>
      <c r="C115" s="180"/>
      <c r="D115" s="181" t="s">
        <v>77</v>
      </c>
      <c r="E115" s="182" t="s">
        <v>175</v>
      </c>
      <c r="F115" s="182" t="s">
        <v>176</v>
      </c>
      <c r="G115" s="180"/>
      <c r="H115" s="180"/>
      <c r="I115" s="183"/>
      <c r="J115" s="184">
        <f>BK115</f>
        <v>0</v>
      </c>
      <c r="K115" s="180"/>
      <c r="L115" s="185"/>
      <c r="M115" s="186"/>
      <c r="N115" s="187"/>
      <c r="O115" s="187"/>
      <c r="P115" s="188">
        <f>P116</f>
        <v>0</v>
      </c>
      <c r="Q115" s="187"/>
      <c r="R115" s="188">
        <f>R116</f>
        <v>1.5477460199999999</v>
      </c>
      <c r="S115" s="187"/>
      <c r="T115" s="189">
        <f>T116</f>
        <v>0</v>
      </c>
      <c r="AR115" s="190" t="s">
        <v>87</v>
      </c>
      <c r="AT115" s="191" t="s">
        <v>77</v>
      </c>
      <c r="AU115" s="191" t="s">
        <v>78</v>
      </c>
      <c r="AY115" s="190" t="s">
        <v>133</v>
      </c>
      <c r="BK115" s="192">
        <f>BK116</f>
        <v>0</v>
      </c>
    </row>
    <row r="116" spans="1:65" s="12" customFormat="1" ht="22.8" customHeight="1">
      <c r="B116" s="179"/>
      <c r="C116" s="180"/>
      <c r="D116" s="181" t="s">
        <v>77</v>
      </c>
      <c r="E116" s="193" t="s">
        <v>177</v>
      </c>
      <c r="F116" s="193" t="s">
        <v>178</v>
      </c>
      <c r="G116" s="180"/>
      <c r="H116" s="180"/>
      <c r="I116" s="183"/>
      <c r="J116" s="194">
        <f>BK116</f>
        <v>0</v>
      </c>
      <c r="K116" s="180"/>
      <c r="L116" s="185"/>
      <c r="M116" s="186"/>
      <c r="N116" s="187"/>
      <c r="O116" s="187"/>
      <c r="P116" s="188">
        <f>SUM(P117:P205)</f>
        <v>0</v>
      </c>
      <c r="Q116" s="187"/>
      <c r="R116" s="188">
        <f>SUM(R117:R205)</f>
        <v>1.5477460199999999</v>
      </c>
      <c r="S116" s="187"/>
      <c r="T116" s="189">
        <f>SUM(T117:T205)</f>
        <v>0</v>
      </c>
      <c r="AR116" s="190" t="s">
        <v>87</v>
      </c>
      <c r="AT116" s="191" t="s">
        <v>77</v>
      </c>
      <c r="AU116" s="191" t="s">
        <v>85</v>
      </c>
      <c r="AY116" s="190" t="s">
        <v>133</v>
      </c>
      <c r="BK116" s="192">
        <f>SUM(BK117:BK205)</f>
        <v>0</v>
      </c>
    </row>
    <row r="117" spans="1:65" s="2" customFormat="1" ht="21.75" customHeight="1">
      <c r="A117" s="37"/>
      <c r="B117" s="38"/>
      <c r="C117" s="195" t="s">
        <v>179</v>
      </c>
      <c r="D117" s="195" t="s">
        <v>136</v>
      </c>
      <c r="E117" s="196" t="s">
        <v>180</v>
      </c>
      <c r="F117" s="197" t="s">
        <v>181</v>
      </c>
      <c r="G117" s="198" t="s">
        <v>182</v>
      </c>
      <c r="H117" s="199">
        <v>1.458</v>
      </c>
      <c r="I117" s="200"/>
      <c r="J117" s="201">
        <f>ROUND(I117*H117,2)</f>
        <v>0</v>
      </c>
      <c r="K117" s="197" t="s">
        <v>140</v>
      </c>
      <c r="L117" s="42"/>
      <c r="M117" s="202" t="s">
        <v>32</v>
      </c>
      <c r="N117" s="203" t="s">
        <v>49</v>
      </c>
      <c r="O117" s="67"/>
      <c r="P117" s="204">
        <f>O117*H117</f>
        <v>0</v>
      </c>
      <c r="Q117" s="204">
        <v>0</v>
      </c>
      <c r="R117" s="204">
        <f>Q117*H117</f>
        <v>0</v>
      </c>
      <c r="S117" s="204">
        <v>0</v>
      </c>
      <c r="T117" s="205">
        <f>S117*H117</f>
        <v>0</v>
      </c>
      <c r="U117" s="37"/>
      <c r="V117" s="37"/>
      <c r="W117" s="37"/>
      <c r="X117" s="37"/>
      <c r="Y117" s="37"/>
      <c r="Z117" s="37"/>
      <c r="AA117" s="37"/>
      <c r="AB117" s="37"/>
      <c r="AC117" s="37"/>
      <c r="AD117" s="37"/>
      <c r="AE117" s="37"/>
      <c r="AR117" s="206" t="s">
        <v>183</v>
      </c>
      <c r="AT117" s="206" t="s">
        <v>136</v>
      </c>
      <c r="AU117" s="206" t="s">
        <v>87</v>
      </c>
      <c r="AY117" s="19" t="s">
        <v>133</v>
      </c>
      <c r="BE117" s="207">
        <f>IF(N117="základní",J117,0)</f>
        <v>0</v>
      </c>
      <c r="BF117" s="207">
        <f>IF(N117="snížená",J117,0)</f>
        <v>0</v>
      </c>
      <c r="BG117" s="207">
        <f>IF(N117="zákl. přenesená",J117,0)</f>
        <v>0</v>
      </c>
      <c r="BH117" s="207">
        <f>IF(N117="sníž. přenesená",J117,0)</f>
        <v>0</v>
      </c>
      <c r="BI117" s="207">
        <f>IF(N117="nulová",J117,0)</f>
        <v>0</v>
      </c>
      <c r="BJ117" s="19" t="s">
        <v>85</v>
      </c>
      <c r="BK117" s="207">
        <f>ROUND(I117*H117,2)</f>
        <v>0</v>
      </c>
      <c r="BL117" s="19" t="s">
        <v>183</v>
      </c>
      <c r="BM117" s="206" t="s">
        <v>184</v>
      </c>
    </row>
    <row r="118" spans="1:65" s="2" customFormat="1" ht="172.8">
      <c r="A118" s="37"/>
      <c r="B118" s="38"/>
      <c r="C118" s="39"/>
      <c r="D118" s="208" t="s">
        <v>143</v>
      </c>
      <c r="E118" s="39"/>
      <c r="F118" s="209" t="s">
        <v>185</v>
      </c>
      <c r="G118" s="39"/>
      <c r="H118" s="39"/>
      <c r="I118" s="118"/>
      <c r="J118" s="39"/>
      <c r="K118" s="39"/>
      <c r="L118" s="42"/>
      <c r="M118" s="210"/>
      <c r="N118" s="211"/>
      <c r="O118" s="67"/>
      <c r="P118" s="67"/>
      <c r="Q118" s="67"/>
      <c r="R118" s="67"/>
      <c r="S118" s="67"/>
      <c r="T118" s="68"/>
      <c r="U118" s="37"/>
      <c r="V118" s="37"/>
      <c r="W118" s="37"/>
      <c r="X118" s="37"/>
      <c r="Y118" s="37"/>
      <c r="Z118" s="37"/>
      <c r="AA118" s="37"/>
      <c r="AB118" s="37"/>
      <c r="AC118" s="37"/>
      <c r="AD118" s="37"/>
      <c r="AE118" s="37"/>
      <c r="AT118" s="19" t="s">
        <v>143</v>
      </c>
      <c r="AU118" s="19" t="s">
        <v>87</v>
      </c>
    </row>
    <row r="119" spans="1:65" s="13" customFormat="1">
      <c r="B119" s="212"/>
      <c r="C119" s="213"/>
      <c r="D119" s="208" t="s">
        <v>148</v>
      </c>
      <c r="E119" s="214" t="s">
        <v>32</v>
      </c>
      <c r="F119" s="215" t="s">
        <v>186</v>
      </c>
      <c r="G119" s="213"/>
      <c r="H119" s="216">
        <v>0.14299999999999999</v>
      </c>
      <c r="I119" s="217"/>
      <c r="J119" s="213"/>
      <c r="K119" s="213"/>
      <c r="L119" s="218"/>
      <c r="M119" s="219"/>
      <c r="N119" s="220"/>
      <c r="O119" s="220"/>
      <c r="P119" s="220"/>
      <c r="Q119" s="220"/>
      <c r="R119" s="220"/>
      <c r="S119" s="220"/>
      <c r="T119" s="221"/>
      <c r="AT119" s="222" t="s">
        <v>148</v>
      </c>
      <c r="AU119" s="222" t="s">
        <v>87</v>
      </c>
      <c r="AV119" s="13" t="s">
        <v>87</v>
      </c>
      <c r="AW119" s="13" t="s">
        <v>39</v>
      </c>
      <c r="AX119" s="13" t="s">
        <v>78</v>
      </c>
      <c r="AY119" s="222" t="s">
        <v>133</v>
      </c>
    </row>
    <row r="120" spans="1:65" s="13" customFormat="1">
      <c r="B120" s="212"/>
      <c r="C120" s="213"/>
      <c r="D120" s="208" t="s">
        <v>148</v>
      </c>
      <c r="E120" s="214" t="s">
        <v>32</v>
      </c>
      <c r="F120" s="215" t="s">
        <v>187</v>
      </c>
      <c r="G120" s="213"/>
      <c r="H120" s="216">
        <v>0.56399999999999995</v>
      </c>
      <c r="I120" s="217"/>
      <c r="J120" s="213"/>
      <c r="K120" s="213"/>
      <c r="L120" s="218"/>
      <c r="M120" s="219"/>
      <c r="N120" s="220"/>
      <c r="O120" s="220"/>
      <c r="P120" s="220"/>
      <c r="Q120" s="220"/>
      <c r="R120" s="220"/>
      <c r="S120" s="220"/>
      <c r="T120" s="221"/>
      <c r="AT120" s="222" t="s">
        <v>148</v>
      </c>
      <c r="AU120" s="222" t="s">
        <v>87</v>
      </c>
      <c r="AV120" s="13" t="s">
        <v>87</v>
      </c>
      <c r="AW120" s="13" t="s">
        <v>39</v>
      </c>
      <c r="AX120" s="13" t="s">
        <v>78</v>
      </c>
      <c r="AY120" s="222" t="s">
        <v>133</v>
      </c>
    </row>
    <row r="121" spans="1:65" s="13" customFormat="1">
      <c r="B121" s="212"/>
      <c r="C121" s="213"/>
      <c r="D121" s="208" t="s">
        <v>148</v>
      </c>
      <c r="E121" s="214" t="s">
        <v>32</v>
      </c>
      <c r="F121" s="215" t="s">
        <v>188</v>
      </c>
      <c r="G121" s="213"/>
      <c r="H121" s="216">
        <v>0.55000000000000004</v>
      </c>
      <c r="I121" s="217"/>
      <c r="J121" s="213"/>
      <c r="K121" s="213"/>
      <c r="L121" s="218"/>
      <c r="M121" s="219"/>
      <c r="N121" s="220"/>
      <c r="O121" s="220"/>
      <c r="P121" s="220"/>
      <c r="Q121" s="220"/>
      <c r="R121" s="220"/>
      <c r="S121" s="220"/>
      <c r="T121" s="221"/>
      <c r="AT121" s="222" t="s">
        <v>148</v>
      </c>
      <c r="AU121" s="222" t="s">
        <v>87</v>
      </c>
      <c r="AV121" s="13" t="s">
        <v>87</v>
      </c>
      <c r="AW121" s="13" t="s">
        <v>39</v>
      </c>
      <c r="AX121" s="13" t="s">
        <v>78</v>
      </c>
      <c r="AY121" s="222" t="s">
        <v>133</v>
      </c>
    </row>
    <row r="122" spans="1:65" s="13" customFormat="1">
      <c r="B122" s="212"/>
      <c r="C122" s="213"/>
      <c r="D122" s="208" t="s">
        <v>148</v>
      </c>
      <c r="E122" s="214" t="s">
        <v>32</v>
      </c>
      <c r="F122" s="215" t="s">
        <v>189</v>
      </c>
      <c r="G122" s="213"/>
      <c r="H122" s="216">
        <v>0.20100000000000001</v>
      </c>
      <c r="I122" s="217"/>
      <c r="J122" s="213"/>
      <c r="K122" s="213"/>
      <c r="L122" s="218"/>
      <c r="M122" s="219"/>
      <c r="N122" s="220"/>
      <c r="O122" s="220"/>
      <c r="P122" s="220"/>
      <c r="Q122" s="220"/>
      <c r="R122" s="220"/>
      <c r="S122" s="220"/>
      <c r="T122" s="221"/>
      <c r="AT122" s="222" t="s">
        <v>148</v>
      </c>
      <c r="AU122" s="222" t="s">
        <v>87</v>
      </c>
      <c r="AV122" s="13" t="s">
        <v>87</v>
      </c>
      <c r="AW122" s="13" t="s">
        <v>39</v>
      </c>
      <c r="AX122" s="13" t="s">
        <v>78</v>
      </c>
      <c r="AY122" s="222" t="s">
        <v>133</v>
      </c>
    </row>
    <row r="123" spans="1:65" s="16" customFormat="1">
      <c r="B123" s="244"/>
      <c r="C123" s="245"/>
      <c r="D123" s="208" t="s">
        <v>148</v>
      </c>
      <c r="E123" s="246" t="s">
        <v>32</v>
      </c>
      <c r="F123" s="247" t="s">
        <v>168</v>
      </c>
      <c r="G123" s="245"/>
      <c r="H123" s="248">
        <v>1.4580000000000002</v>
      </c>
      <c r="I123" s="249"/>
      <c r="J123" s="245"/>
      <c r="K123" s="245"/>
      <c r="L123" s="250"/>
      <c r="M123" s="251"/>
      <c r="N123" s="252"/>
      <c r="O123" s="252"/>
      <c r="P123" s="252"/>
      <c r="Q123" s="252"/>
      <c r="R123" s="252"/>
      <c r="S123" s="252"/>
      <c r="T123" s="253"/>
      <c r="AT123" s="254" t="s">
        <v>148</v>
      </c>
      <c r="AU123" s="254" t="s">
        <v>87</v>
      </c>
      <c r="AV123" s="16" t="s">
        <v>141</v>
      </c>
      <c r="AW123" s="16" t="s">
        <v>39</v>
      </c>
      <c r="AX123" s="16" t="s">
        <v>85</v>
      </c>
      <c r="AY123" s="254" t="s">
        <v>133</v>
      </c>
    </row>
    <row r="124" spans="1:65" s="2" customFormat="1" ht="33" customHeight="1">
      <c r="A124" s="37"/>
      <c r="B124" s="38"/>
      <c r="C124" s="195" t="s">
        <v>190</v>
      </c>
      <c r="D124" s="195" t="s">
        <v>136</v>
      </c>
      <c r="E124" s="196" t="s">
        <v>191</v>
      </c>
      <c r="F124" s="197" t="s">
        <v>192</v>
      </c>
      <c r="G124" s="198" t="s">
        <v>182</v>
      </c>
      <c r="H124" s="199">
        <v>1.458</v>
      </c>
      <c r="I124" s="200"/>
      <c r="J124" s="201">
        <f>ROUND(I124*H124,2)</f>
        <v>0</v>
      </c>
      <c r="K124" s="197" t="s">
        <v>140</v>
      </c>
      <c r="L124" s="42"/>
      <c r="M124" s="202" t="s">
        <v>32</v>
      </c>
      <c r="N124" s="203" t="s">
        <v>49</v>
      </c>
      <c r="O124" s="67"/>
      <c r="P124" s="204">
        <f>O124*H124</f>
        <v>0</v>
      </c>
      <c r="Q124" s="204">
        <v>1.2199999999999999E-3</v>
      </c>
      <c r="R124" s="204">
        <f>Q124*H124</f>
        <v>1.7787599999999999E-3</v>
      </c>
      <c r="S124" s="204">
        <v>0</v>
      </c>
      <c r="T124" s="205">
        <f>S124*H124</f>
        <v>0</v>
      </c>
      <c r="U124" s="37"/>
      <c r="V124" s="37"/>
      <c r="W124" s="37"/>
      <c r="X124" s="37"/>
      <c r="Y124" s="37"/>
      <c r="Z124" s="37"/>
      <c r="AA124" s="37"/>
      <c r="AB124" s="37"/>
      <c r="AC124" s="37"/>
      <c r="AD124" s="37"/>
      <c r="AE124" s="37"/>
      <c r="AR124" s="206" t="s">
        <v>183</v>
      </c>
      <c r="AT124" s="206" t="s">
        <v>136</v>
      </c>
      <c r="AU124" s="206" t="s">
        <v>87</v>
      </c>
      <c r="AY124" s="19" t="s">
        <v>133</v>
      </c>
      <c r="BE124" s="207">
        <f>IF(N124="základní",J124,0)</f>
        <v>0</v>
      </c>
      <c r="BF124" s="207">
        <f>IF(N124="snížená",J124,0)</f>
        <v>0</v>
      </c>
      <c r="BG124" s="207">
        <f>IF(N124="zákl. přenesená",J124,0)</f>
        <v>0</v>
      </c>
      <c r="BH124" s="207">
        <f>IF(N124="sníž. přenesená",J124,0)</f>
        <v>0</v>
      </c>
      <c r="BI124" s="207">
        <f>IF(N124="nulová",J124,0)</f>
        <v>0</v>
      </c>
      <c r="BJ124" s="19" t="s">
        <v>85</v>
      </c>
      <c r="BK124" s="207">
        <f>ROUND(I124*H124,2)</f>
        <v>0</v>
      </c>
      <c r="BL124" s="19" t="s">
        <v>183</v>
      </c>
      <c r="BM124" s="206" t="s">
        <v>193</v>
      </c>
    </row>
    <row r="125" spans="1:65" s="2" customFormat="1" ht="172.8">
      <c r="A125" s="37"/>
      <c r="B125" s="38"/>
      <c r="C125" s="39"/>
      <c r="D125" s="208" t="s">
        <v>143</v>
      </c>
      <c r="E125" s="39"/>
      <c r="F125" s="209" t="s">
        <v>185</v>
      </c>
      <c r="G125" s="39"/>
      <c r="H125" s="39"/>
      <c r="I125" s="118"/>
      <c r="J125" s="39"/>
      <c r="K125" s="39"/>
      <c r="L125" s="42"/>
      <c r="M125" s="210"/>
      <c r="N125" s="211"/>
      <c r="O125" s="67"/>
      <c r="P125" s="67"/>
      <c r="Q125" s="67"/>
      <c r="R125" s="67"/>
      <c r="S125" s="67"/>
      <c r="T125" s="68"/>
      <c r="U125" s="37"/>
      <c r="V125" s="37"/>
      <c r="W125" s="37"/>
      <c r="X125" s="37"/>
      <c r="Y125" s="37"/>
      <c r="Z125" s="37"/>
      <c r="AA125" s="37"/>
      <c r="AB125" s="37"/>
      <c r="AC125" s="37"/>
      <c r="AD125" s="37"/>
      <c r="AE125" s="37"/>
      <c r="AT125" s="19" t="s">
        <v>143</v>
      </c>
      <c r="AU125" s="19" t="s">
        <v>87</v>
      </c>
    </row>
    <row r="126" spans="1:65" s="2" customFormat="1" ht="33" customHeight="1">
      <c r="A126" s="37"/>
      <c r="B126" s="38"/>
      <c r="C126" s="195" t="s">
        <v>194</v>
      </c>
      <c r="D126" s="195" t="s">
        <v>136</v>
      </c>
      <c r="E126" s="196" t="s">
        <v>195</v>
      </c>
      <c r="F126" s="197" t="s">
        <v>196</v>
      </c>
      <c r="G126" s="198" t="s">
        <v>157</v>
      </c>
      <c r="H126" s="199">
        <v>12</v>
      </c>
      <c r="I126" s="200"/>
      <c r="J126" s="201">
        <f>ROUND(I126*H126,2)</f>
        <v>0</v>
      </c>
      <c r="K126" s="197" t="s">
        <v>140</v>
      </c>
      <c r="L126" s="42"/>
      <c r="M126" s="202" t="s">
        <v>32</v>
      </c>
      <c r="N126" s="203" t="s">
        <v>49</v>
      </c>
      <c r="O126" s="67"/>
      <c r="P126" s="204">
        <f>O126*H126</f>
        <v>0</v>
      </c>
      <c r="Q126" s="204">
        <v>2.6700000000000001E-3</v>
      </c>
      <c r="R126" s="204">
        <f>Q126*H126</f>
        <v>3.2039999999999999E-2</v>
      </c>
      <c r="S126" s="204">
        <v>0</v>
      </c>
      <c r="T126" s="205">
        <f>S126*H126</f>
        <v>0</v>
      </c>
      <c r="U126" s="37"/>
      <c r="V126" s="37"/>
      <c r="W126" s="37"/>
      <c r="X126" s="37"/>
      <c r="Y126" s="37"/>
      <c r="Z126" s="37"/>
      <c r="AA126" s="37"/>
      <c r="AB126" s="37"/>
      <c r="AC126" s="37"/>
      <c r="AD126" s="37"/>
      <c r="AE126" s="37"/>
      <c r="AR126" s="206" t="s">
        <v>183</v>
      </c>
      <c r="AT126" s="206" t="s">
        <v>136</v>
      </c>
      <c r="AU126" s="206" t="s">
        <v>87</v>
      </c>
      <c r="AY126" s="19" t="s">
        <v>133</v>
      </c>
      <c r="BE126" s="207">
        <f>IF(N126="základní",J126,0)</f>
        <v>0</v>
      </c>
      <c r="BF126" s="207">
        <f>IF(N126="snížená",J126,0)</f>
        <v>0</v>
      </c>
      <c r="BG126" s="207">
        <f>IF(N126="zákl. přenesená",J126,0)</f>
        <v>0</v>
      </c>
      <c r="BH126" s="207">
        <f>IF(N126="sníž. přenesená",J126,0)</f>
        <v>0</v>
      </c>
      <c r="BI126" s="207">
        <f>IF(N126="nulová",J126,0)</f>
        <v>0</v>
      </c>
      <c r="BJ126" s="19" t="s">
        <v>85</v>
      </c>
      <c r="BK126" s="207">
        <f>ROUND(I126*H126,2)</f>
        <v>0</v>
      </c>
      <c r="BL126" s="19" t="s">
        <v>183</v>
      </c>
      <c r="BM126" s="206" t="s">
        <v>197</v>
      </c>
    </row>
    <row r="127" spans="1:65" s="2" customFormat="1" ht="172.8">
      <c r="A127" s="37"/>
      <c r="B127" s="38"/>
      <c r="C127" s="39"/>
      <c r="D127" s="208" t="s">
        <v>143</v>
      </c>
      <c r="E127" s="39"/>
      <c r="F127" s="209" t="s">
        <v>185</v>
      </c>
      <c r="G127" s="39"/>
      <c r="H127" s="39"/>
      <c r="I127" s="118"/>
      <c r="J127" s="39"/>
      <c r="K127" s="39"/>
      <c r="L127" s="42"/>
      <c r="M127" s="210"/>
      <c r="N127" s="211"/>
      <c r="O127" s="67"/>
      <c r="P127" s="67"/>
      <c r="Q127" s="67"/>
      <c r="R127" s="67"/>
      <c r="S127" s="67"/>
      <c r="T127" s="68"/>
      <c r="U127" s="37"/>
      <c r="V127" s="37"/>
      <c r="W127" s="37"/>
      <c r="X127" s="37"/>
      <c r="Y127" s="37"/>
      <c r="Z127" s="37"/>
      <c r="AA127" s="37"/>
      <c r="AB127" s="37"/>
      <c r="AC127" s="37"/>
      <c r="AD127" s="37"/>
      <c r="AE127" s="37"/>
      <c r="AT127" s="19" t="s">
        <v>143</v>
      </c>
      <c r="AU127" s="19" t="s">
        <v>87</v>
      </c>
    </row>
    <row r="128" spans="1:65" s="14" customFormat="1">
      <c r="B128" s="223"/>
      <c r="C128" s="224"/>
      <c r="D128" s="208" t="s">
        <v>148</v>
      </c>
      <c r="E128" s="225" t="s">
        <v>32</v>
      </c>
      <c r="F128" s="226" t="s">
        <v>160</v>
      </c>
      <c r="G128" s="224"/>
      <c r="H128" s="225" t="s">
        <v>32</v>
      </c>
      <c r="I128" s="227"/>
      <c r="J128" s="224"/>
      <c r="K128" s="224"/>
      <c r="L128" s="228"/>
      <c r="M128" s="229"/>
      <c r="N128" s="230"/>
      <c r="O128" s="230"/>
      <c r="P128" s="230"/>
      <c r="Q128" s="230"/>
      <c r="R128" s="230"/>
      <c r="S128" s="230"/>
      <c r="T128" s="231"/>
      <c r="AT128" s="232" t="s">
        <v>148</v>
      </c>
      <c r="AU128" s="232" t="s">
        <v>87</v>
      </c>
      <c r="AV128" s="14" t="s">
        <v>85</v>
      </c>
      <c r="AW128" s="14" t="s">
        <v>39</v>
      </c>
      <c r="AX128" s="14" t="s">
        <v>78</v>
      </c>
      <c r="AY128" s="232" t="s">
        <v>133</v>
      </c>
    </row>
    <row r="129" spans="1:65" s="14" customFormat="1">
      <c r="B129" s="223"/>
      <c r="C129" s="224"/>
      <c r="D129" s="208" t="s">
        <v>148</v>
      </c>
      <c r="E129" s="225" t="s">
        <v>32</v>
      </c>
      <c r="F129" s="226" t="s">
        <v>161</v>
      </c>
      <c r="G129" s="224"/>
      <c r="H129" s="225" t="s">
        <v>32</v>
      </c>
      <c r="I129" s="227"/>
      <c r="J129" s="224"/>
      <c r="K129" s="224"/>
      <c r="L129" s="228"/>
      <c r="M129" s="229"/>
      <c r="N129" s="230"/>
      <c r="O129" s="230"/>
      <c r="P129" s="230"/>
      <c r="Q129" s="230"/>
      <c r="R129" s="230"/>
      <c r="S129" s="230"/>
      <c r="T129" s="231"/>
      <c r="AT129" s="232" t="s">
        <v>148</v>
      </c>
      <c r="AU129" s="232" t="s">
        <v>87</v>
      </c>
      <c r="AV129" s="14" t="s">
        <v>85</v>
      </c>
      <c r="AW129" s="14" t="s">
        <v>39</v>
      </c>
      <c r="AX129" s="14" t="s">
        <v>78</v>
      </c>
      <c r="AY129" s="232" t="s">
        <v>133</v>
      </c>
    </row>
    <row r="130" spans="1:65" s="14" customFormat="1">
      <c r="B130" s="223"/>
      <c r="C130" s="224"/>
      <c r="D130" s="208" t="s">
        <v>148</v>
      </c>
      <c r="E130" s="225" t="s">
        <v>32</v>
      </c>
      <c r="F130" s="226" t="s">
        <v>162</v>
      </c>
      <c r="G130" s="224"/>
      <c r="H130" s="225" t="s">
        <v>32</v>
      </c>
      <c r="I130" s="227"/>
      <c r="J130" s="224"/>
      <c r="K130" s="224"/>
      <c r="L130" s="228"/>
      <c r="M130" s="229"/>
      <c r="N130" s="230"/>
      <c r="O130" s="230"/>
      <c r="P130" s="230"/>
      <c r="Q130" s="230"/>
      <c r="R130" s="230"/>
      <c r="S130" s="230"/>
      <c r="T130" s="231"/>
      <c r="AT130" s="232" t="s">
        <v>148</v>
      </c>
      <c r="AU130" s="232" t="s">
        <v>87</v>
      </c>
      <c r="AV130" s="14" t="s">
        <v>85</v>
      </c>
      <c r="AW130" s="14" t="s">
        <v>39</v>
      </c>
      <c r="AX130" s="14" t="s">
        <v>78</v>
      </c>
      <c r="AY130" s="232" t="s">
        <v>133</v>
      </c>
    </row>
    <row r="131" spans="1:65" s="13" customFormat="1">
      <c r="B131" s="212"/>
      <c r="C131" s="213"/>
      <c r="D131" s="208" t="s">
        <v>148</v>
      </c>
      <c r="E131" s="214" t="s">
        <v>32</v>
      </c>
      <c r="F131" s="215" t="s">
        <v>163</v>
      </c>
      <c r="G131" s="213"/>
      <c r="H131" s="216">
        <v>4</v>
      </c>
      <c r="I131" s="217"/>
      <c r="J131" s="213"/>
      <c r="K131" s="213"/>
      <c r="L131" s="218"/>
      <c r="M131" s="219"/>
      <c r="N131" s="220"/>
      <c r="O131" s="220"/>
      <c r="P131" s="220"/>
      <c r="Q131" s="220"/>
      <c r="R131" s="220"/>
      <c r="S131" s="220"/>
      <c r="T131" s="221"/>
      <c r="AT131" s="222" t="s">
        <v>148</v>
      </c>
      <c r="AU131" s="222" t="s">
        <v>87</v>
      </c>
      <c r="AV131" s="13" t="s">
        <v>87</v>
      </c>
      <c r="AW131" s="13" t="s">
        <v>39</v>
      </c>
      <c r="AX131" s="13" t="s">
        <v>78</v>
      </c>
      <c r="AY131" s="222" t="s">
        <v>133</v>
      </c>
    </row>
    <row r="132" spans="1:65" s="13" customFormat="1">
      <c r="B132" s="212"/>
      <c r="C132" s="213"/>
      <c r="D132" s="208" t="s">
        <v>148</v>
      </c>
      <c r="E132" s="214" t="s">
        <v>32</v>
      </c>
      <c r="F132" s="215" t="s">
        <v>164</v>
      </c>
      <c r="G132" s="213"/>
      <c r="H132" s="216">
        <v>4</v>
      </c>
      <c r="I132" s="217"/>
      <c r="J132" s="213"/>
      <c r="K132" s="213"/>
      <c r="L132" s="218"/>
      <c r="M132" s="219"/>
      <c r="N132" s="220"/>
      <c r="O132" s="220"/>
      <c r="P132" s="220"/>
      <c r="Q132" s="220"/>
      <c r="R132" s="220"/>
      <c r="S132" s="220"/>
      <c r="T132" s="221"/>
      <c r="AT132" s="222" t="s">
        <v>148</v>
      </c>
      <c r="AU132" s="222" t="s">
        <v>87</v>
      </c>
      <c r="AV132" s="13" t="s">
        <v>87</v>
      </c>
      <c r="AW132" s="13" t="s">
        <v>39</v>
      </c>
      <c r="AX132" s="13" t="s">
        <v>78</v>
      </c>
      <c r="AY132" s="222" t="s">
        <v>133</v>
      </c>
    </row>
    <row r="133" spans="1:65" s="13" customFormat="1">
      <c r="B133" s="212"/>
      <c r="C133" s="213"/>
      <c r="D133" s="208" t="s">
        <v>148</v>
      </c>
      <c r="E133" s="214" t="s">
        <v>32</v>
      </c>
      <c r="F133" s="215" t="s">
        <v>165</v>
      </c>
      <c r="G133" s="213"/>
      <c r="H133" s="216">
        <v>2</v>
      </c>
      <c r="I133" s="217"/>
      <c r="J133" s="213"/>
      <c r="K133" s="213"/>
      <c r="L133" s="218"/>
      <c r="M133" s="219"/>
      <c r="N133" s="220"/>
      <c r="O133" s="220"/>
      <c r="P133" s="220"/>
      <c r="Q133" s="220"/>
      <c r="R133" s="220"/>
      <c r="S133" s="220"/>
      <c r="T133" s="221"/>
      <c r="AT133" s="222" t="s">
        <v>148</v>
      </c>
      <c r="AU133" s="222" t="s">
        <v>87</v>
      </c>
      <c r="AV133" s="13" t="s">
        <v>87</v>
      </c>
      <c r="AW133" s="13" t="s">
        <v>39</v>
      </c>
      <c r="AX133" s="13" t="s">
        <v>78</v>
      </c>
      <c r="AY133" s="222" t="s">
        <v>133</v>
      </c>
    </row>
    <row r="134" spans="1:65" s="13" customFormat="1">
      <c r="B134" s="212"/>
      <c r="C134" s="213"/>
      <c r="D134" s="208" t="s">
        <v>148</v>
      </c>
      <c r="E134" s="214" t="s">
        <v>32</v>
      </c>
      <c r="F134" s="215" t="s">
        <v>166</v>
      </c>
      <c r="G134" s="213"/>
      <c r="H134" s="216">
        <v>2</v>
      </c>
      <c r="I134" s="217"/>
      <c r="J134" s="213"/>
      <c r="K134" s="213"/>
      <c r="L134" s="218"/>
      <c r="M134" s="219"/>
      <c r="N134" s="220"/>
      <c r="O134" s="220"/>
      <c r="P134" s="220"/>
      <c r="Q134" s="220"/>
      <c r="R134" s="220"/>
      <c r="S134" s="220"/>
      <c r="T134" s="221"/>
      <c r="AT134" s="222" t="s">
        <v>148</v>
      </c>
      <c r="AU134" s="222" t="s">
        <v>87</v>
      </c>
      <c r="AV134" s="13" t="s">
        <v>87</v>
      </c>
      <c r="AW134" s="13" t="s">
        <v>39</v>
      </c>
      <c r="AX134" s="13" t="s">
        <v>78</v>
      </c>
      <c r="AY134" s="222" t="s">
        <v>133</v>
      </c>
    </row>
    <row r="135" spans="1:65" s="15" customFormat="1">
      <c r="B135" s="233"/>
      <c r="C135" s="234"/>
      <c r="D135" s="208" t="s">
        <v>148</v>
      </c>
      <c r="E135" s="235" t="s">
        <v>32</v>
      </c>
      <c r="F135" s="236" t="s">
        <v>167</v>
      </c>
      <c r="G135" s="234"/>
      <c r="H135" s="237">
        <v>12</v>
      </c>
      <c r="I135" s="238"/>
      <c r="J135" s="234"/>
      <c r="K135" s="234"/>
      <c r="L135" s="239"/>
      <c r="M135" s="240"/>
      <c r="N135" s="241"/>
      <c r="O135" s="241"/>
      <c r="P135" s="241"/>
      <c r="Q135" s="241"/>
      <c r="R135" s="241"/>
      <c r="S135" s="241"/>
      <c r="T135" s="242"/>
      <c r="AT135" s="243" t="s">
        <v>148</v>
      </c>
      <c r="AU135" s="243" t="s">
        <v>87</v>
      </c>
      <c r="AV135" s="15" t="s">
        <v>150</v>
      </c>
      <c r="AW135" s="15" t="s">
        <v>39</v>
      </c>
      <c r="AX135" s="15" t="s">
        <v>78</v>
      </c>
      <c r="AY135" s="243" t="s">
        <v>133</v>
      </c>
    </row>
    <row r="136" spans="1:65" s="16" customFormat="1">
      <c r="B136" s="244"/>
      <c r="C136" s="245"/>
      <c r="D136" s="208" t="s">
        <v>148</v>
      </c>
      <c r="E136" s="246" t="s">
        <v>32</v>
      </c>
      <c r="F136" s="247" t="s">
        <v>168</v>
      </c>
      <c r="G136" s="245"/>
      <c r="H136" s="248">
        <v>12</v>
      </c>
      <c r="I136" s="249"/>
      <c r="J136" s="245"/>
      <c r="K136" s="245"/>
      <c r="L136" s="250"/>
      <c r="M136" s="251"/>
      <c r="N136" s="252"/>
      <c r="O136" s="252"/>
      <c r="P136" s="252"/>
      <c r="Q136" s="252"/>
      <c r="R136" s="252"/>
      <c r="S136" s="252"/>
      <c r="T136" s="253"/>
      <c r="AT136" s="254" t="s">
        <v>148</v>
      </c>
      <c r="AU136" s="254" t="s">
        <v>87</v>
      </c>
      <c r="AV136" s="16" t="s">
        <v>141</v>
      </c>
      <c r="AW136" s="16" t="s">
        <v>39</v>
      </c>
      <c r="AX136" s="16" t="s">
        <v>85</v>
      </c>
      <c r="AY136" s="254" t="s">
        <v>133</v>
      </c>
    </row>
    <row r="137" spans="1:65" s="2" customFormat="1" ht="21.75" customHeight="1">
      <c r="A137" s="37"/>
      <c r="B137" s="38"/>
      <c r="C137" s="255" t="s">
        <v>134</v>
      </c>
      <c r="D137" s="255" t="s">
        <v>198</v>
      </c>
      <c r="E137" s="256" t="s">
        <v>199</v>
      </c>
      <c r="F137" s="257" t="s">
        <v>200</v>
      </c>
      <c r="G137" s="258" t="s">
        <v>157</v>
      </c>
      <c r="H137" s="259">
        <v>12</v>
      </c>
      <c r="I137" s="260"/>
      <c r="J137" s="261">
        <f>ROUND(I137*H137,2)</f>
        <v>0</v>
      </c>
      <c r="K137" s="257" t="s">
        <v>140</v>
      </c>
      <c r="L137" s="262"/>
      <c r="M137" s="263" t="s">
        <v>32</v>
      </c>
      <c r="N137" s="264" t="s">
        <v>49</v>
      </c>
      <c r="O137" s="67"/>
      <c r="P137" s="204">
        <f>O137*H137</f>
        <v>0</v>
      </c>
      <c r="Q137" s="204">
        <v>4.0000000000000002E-4</v>
      </c>
      <c r="R137" s="204">
        <f>Q137*H137</f>
        <v>4.8000000000000004E-3</v>
      </c>
      <c r="S137" s="204">
        <v>0</v>
      </c>
      <c r="T137" s="205">
        <f>S137*H137</f>
        <v>0</v>
      </c>
      <c r="U137" s="37"/>
      <c r="V137" s="37"/>
      <c r="W137" s="37"/>
      <c r="X137" s="37"/>
      <c r="Y137" s="37"/>
      <c r="Z137" s="37"/>
      <c r="AA137" s="37"/>
      <c r="AB137" s="37"/>
      <c r="AC137" s="37"/>
      <c r="AD137" s="37"/>
      <c r="AE137" s="37"/>
      <c r="AR137" s="206" t="s">
        <v>201</v>
      </c>
      <c r="AT137" s="206" t="s">
        <v>198</v>
      </c>
      <c r="AU137" s="206" t="s">
        <v>87</v>
      </c>
      <c r="AY137" s="19" t="s">
        <v>133</v>
      </c>
      <c r="BE137" s="207">
        <f>IF(N137="základní",J137,0)</f>
        <v>0</v>
      </c>
      <c r="BF137" s="207">
        <f>IF(N137="snížená",J137,0)</f>
        <v>0</v>
      </c>
      <c r="BG137" s="207">
        <f>IF(N137="zákl. přenesená",J137,0)</f>
        <v>0</v>
      </c>
      <c r="BH137" s="207">
        <f>IF(N137="sníž. přenesená",J137,0)</f>
        <v>0</v>
      </c>
      <c r="BI137" s="207">
        <f>IF(N137="nulová",J137,0)</f>
        <v>0</v>
      </c>
      <c r="BJ137" s="19" t="s">
        <v>85</v>
      </c>
      <c r="BK137" s="207">
        <f>ROUND(I137*H137,2)</f>
        <v>0</v>
      </c>
      <c r="BL137" s="19" t="s">
        <v>183</v>
      </c>
      <c r="BM137" s="206" t="s">
        <v>202</v>
      </c>
    </row>
    <row r="138" spans="1:65" s="2" customFormat="1" ht="44.25" customHeight="1">
      <c r="A138" s="37"/>
      <c r="B138" s="38"/>
      <c r="C138" s="195" t="s">
        <v>203</v>
      </c>
      <c r="D138" s="195" t="s">
        <v>136</v>
      </c>
      <c r="E138" s="196" t="s">
        <v>204</v>
      </c>
      <c r="F138" s="197" t="s">
        <v>205</v>
      </c>
      <c r="G138" s="198" t="s">
        <v>157</v>
      </c>
      <c r="H138" s="199">
        <v>22</v>
      </c>
      <c r="I138" s="200"/>
      <c r="J138" s="201">
        <f>ROUND(I138*H138,2)</f>
        <v>0</v>
      </c>
      <c r="K138" s="197" t="s">
        <v>140</v>
      </c>
      <c r="L138" s="42"/>
      <c r="M138" s="202" t="s">
        <v>32</v>
      </c>
      <c r="N138" s="203" t="s">
        <v>49</v>
      </c>
      <c r="O138" s="67"/>
      <c r="P138" s="204">
        <f>O138*H138</f>
        <v>0</v>
      </c>
      <c r="Q138" s="204">
        <v>0</v>
      </c>
      <c r="R138" s="204">
        <f>Q138*H138</f>
        <v>0</v>
      </c>
      <c r="S138" s="204">
        <v>0</v>
      </c>
      <c r="T138" s="205">
        <f>S138*H138</f>
        <v>0</v>
      </c>
      <c r="U138" s="37"/>
      <c r="V138" s="37"/>
      <c r="W138" s="37"/>
      <c r="X138" s="37"/>
      <c r="Y138" s="37"/>
      <c r="Z138" s="37"/>
      <c r="AA138" s="37"/>
      <c r="AB138" s="37"/>
      <c r="AC138" s="37"/>
      <c r="AD138" s="37"/>
      <c r="AE138" s="37"/>
      <c r="AR138" s="206" t="s">
        <v>183</v>
      </c>
      <c r="AT138" s="206" t="s">
        <v>136</v>
      </c>
      <c r="AU138" s="206" t="s">
        <v>87</v>
      </c>
      <c r="AY138" s="19" t="s">
        <v>133</v>
      </c>
      <c r="BE138" s="207">
        <f>IF(N138="základní",J138,0)</f>
        <v>0</v>
      </c>
      <c r="BF138" s="207">
        <f>IF(N138="snížená",J138,0)</f>
        <v>0</v>
      </c>
      <c r="BG138" s="207">
        <f>IF(N138="zákl. přenesená",J138,0)</f>
        <v>0</v>
      </c>
      <c r="BH138" s="207">
        <f>IF(N138="sníž. přenesená",J138,0)</f>
        <v>0</v>
      </c>
      <c r="BI138" s="207">
        <f>IF(N138="nulová",J138,0)</f>
        <v>0</v>
      </c>
      <c r="BJ138" s="19" t="s">
        <v>85</v>
      </c>
      <c r="BK138" s="207">
        <f>ROUND(I138*H138,2)</f>
        <v>0</v>
      </c>
      <c r="BL138" s="19" t="s">
        <v>183</v>
      </c>
      <c r="BM138" s="206" t="s">
        <v>206</v>
      </c>
    </row>
    <row r="139" spans="1:65" s="2" customFormat="1" ht="172.8">
      <c r="A139" s="37"/>
      <c r="B139" s="38"/>
      <c r="C139" s="39"/>
      <c r="D139" s="208" t="s">
        <v>143</v>
      </c>
      <c r="E139" s="39"/>
      <c r="F139" s="209" t="s">
        <v>185</v>
      </c>
      <c r="G139" s="39"/>
      <c r="H139" s="39"/>
      <c r="I139" s="118"/>
      <c r="J139" s="39"/>
      <c r="K139" s="39"/>
      <c r="L139" s="42"/>
      <c r="M139" s="210"/>
      <c r="N139" s="211"/>
      <c r="O139" s="67"/>
      <c r="P139" s="67"/>
      <c r="Q139" s="67"/>
      <c r="R139" s="67"/>
      <c r="S139" s="67"/>
      <c r="T139" s="68"/>
      <c r="U139" s="37"/>
      <c r="V139" s="37"/>
      <c r="W139" s="37"/>
      <c r="X139" s="37"/>
      <c r="Y139" s="37"/>
      <c r="Z139" s="37"/>
      <c r="AA139" s="37"/>
      <c r="AB139" s="37"/>
      <c r="AC139" s="37"/>
      <c r="AD139" s="37"/>
      <c r="AE139" s="37"/>
      <c r="AT139" s="19" t="s">
        <v>143</v>
      </c>
      <c r="AU139" s="19" t="s">
        <v>87</v>
      </c>
    </row>
    <row r="140" spans="1:65" s="14" customFormat="1">
      <c r="B140" s="223"/>
      <c r="C140" s="224"/>
      <c r="D140" s="208" t="s">
        <v>148</v>
      </c>
      <c r="E140" s="225" t="s">
        <v>32</v>
      </c>
      <c r="F140" s="226" t="s">
        <v>160</v>
      </c>
      <c r="G140" s="224"/>
      <c r="H140" s="225" t="s">
        <v>32</v>
      </c>
      <c r="I140" s="227"/>
      <c r="J140" s="224"/>
      <c r="K140" s="224"/>
      <c r="L140" s="228"/>
      <c r="M140" s="229"/>
      <c r="N140" s="230"/>
      <c r="O140" s="230"/>
      <c r="P140" s="230"/>
      <c r="Q140" s="230"/>
      <c r="R140" s="230"/>
      <c r="S140" s="230"/>
      <c r="T140" s="231"/>
      <c r="AT140" s="232" t="s">
        <v>148</v>
      </c>
      <c r="AU140" s="232" t="s">
        <v>87</v>
      </c>
      <c r="AV140" s="14" t="s">
        <v>85</v>
      </c>
      <c r="AW140" s="14" t="s">
        <v>39</v>
      </c>
      <c r="AX140" s="14" t="s">
        <v>78</v>
      </c>
      <c r="AY140" s="232" t="s">
        <v>133</v>
      </c>
    </row>
    <row r="141" spans="1:65" s="14" customFormat="1">
      <c r="B141" s="223"/>
      <c r="C141" s="224"/>
      <c r="D141" s="208" t="s">
        <v>148</v>
      </c>
      <c r="E141" s="225" t="s">
        <v>32</v>
      </c>
      <c r="F141" s="226" t="s">
        <v>161</v>
      </c>
      <c r="G141" s="224"/>
      <c r="H141" s="225" t="s">
        <v>32</v>
      </c>
      <c r="I141" s="227"/>
      <c r="J141" s="224"/>
      <c r="K141" s="224"/>
      <c r="L141" s="228"/>
      <c r="M141" s="229"/>
      <c r="N141" s="230"/>
      <c r="O141" s="230"/>
      <c r="P141" s="230"/>
      <c r="Q141" s="230"/>
      <c r="R141" s="230"/>
      <c r="S141" s="230"/>
      <c r="T141" s="231"/>
      <c r="AT141" s="232" t="s">
        <v>148</v>
      </c>
      <c r="AU141" s="232" t="s">
        <v>87</v>
      </c>
      <c r="AV141" s="14" t="s">
        <v>85</v>
      </c>
      <c r="AW141" s="14" t="s">
        <v>39</v>
      </c>
      <c r="AX141" s="14" t="s">
        <v>78</v>
      </c>
      <c r="AY141" s="232" t="s">
        <v>133</v>
      </c>
    </row>
    <row r="142" spans="1:65" s="14" customFormat="1">
      <c r="B142" s="223"/>
      <c r="C142" s="224"/>
      <c r="D142" s="208" t="s">
        <v>148</v>
      </c>
      <c r="E142" s="225" t="s">
        <v>32</v>
      </c>
      <c r="F142" s="226" t="s">
        <v>162</v>
      </c>
      <c r="G142" s="224"/>
      <c r="H142" s="225" t="s">
        <v>32</v>
      </c>
      <c r="I142" s="227"/>
      <c r="J142" s="224"/>
      <c r="K142" s="224"/>
      <c r="L142" s="228"/>
      <c r="M142" s="229"/>
      <c r="N142" s="230"/>
      <c r="O142" s="230"/>
      <c r="P142" s="230"/>
      <c r="Q142" s="230"/>
      <c r="R142" s="230"/>
      <c r="S142" s="230"/>
      <c r="T142" s="231"/>
      <c r="AT142" s="232" t="s">
        <v>148</v>
      </c>
      <c r="AU142" s="232" t="s">
        <v>87</v>
      </c>
      <c r="AV142" s="14" t="s">
        <v>85</v>
      </c>
      <c r="AW142" s="14" t="s">
        <v>39</v>
      </c>
      <c r="AX142" s="14" t="s">
        <v>78</v>
      </c>
      <c r="AY142" s="232" t="s">
        <v>133</v>
      </c>
    </row>
    <row r="143" spans="1:65" s="13" customFormat="1">
      <c r="B143" s="212"/>
      <c r="C143" s="213"/>
      <c r="D143" s="208" t="s">
        <v>148</v>
      </c>
      <c r="E143" s="214" t="s">
        <v>32</v>
      </c>
      <c r="F143" s="215" t="s">
        <v>207</v>
      </c>
      <c r="G143" s="213"/>
      <c r="H143" s="216">
        <v>6</v>
      </c>
      <c r="I143" s="217"/>
      <c r="J143" s="213"/>
      <c r="K143" s="213"/>
      <c r="L143" s="218"/>
      <c r="M143" s="219"/>
      <c r="N143" s="220"/>
      <c r="O143" s="220"/>
      <c r="P143" s="220"/>
      <c r="Q143" s="220"/>
      <c r="R143" s="220"/>
      <c r="S143" s="220"/>
      <c r="T143" s="221"/>
      <c r="AT143" s="222" t="s">
        <v>148</v>
      </c>
      <c r="AU143" s="222" t="s">
        <v>87</v>
      </c>
      <c r="AV143" s="13" t="s">
        <v>87</v>
      </c>
      <c r="AW143" s="13" t="s">
        <v>39</v>
      </c>
      <c r="AX143" s="13" t="s">
        <v>78</v>
      </c>
      <c r="AY143" s="222" t="s">
        <v>133</v>
      </c>
    </row>
    <row r="144" spans="1:65" s="13" customFormat="1">
      <c r="B144" s="212"/>
      <c r="C144" s="213"/>
      <c r="D144" s="208" t="s">
        <v>148</v>
      </c>
      <c r="E144" s="214" t="s">
        <v>32</v>
      </c>
      <c r="F144" s="215" t="s">
        <v>208</v>
      </c>
      <c r="G144" s="213"/>
      <c r="H144" s="216">
        <v>8</v>
      </c>
      <c r="I144" s="217"/>
      <c r="J144" s="213"/>
      <c r="K144" s="213"/>
      <c r="L144" s="218"/>
      <c r="M144" s="219"/>
      <c r="N144" s="220"/>
      <c r="O144" s="220"/>
      <c r="P144" s="220"/>
      <c r="Q144" s="220"/>
      <c r="R144" s="220"/>
      <c r="S144" s="220"/>
      <c r="T144" s="221"/>
      <c r="AT144" s="222" t="s">
        <v>148</v>
      </c>
      <c r="AU144" s="222" t="s">
        <v>87</v>
      </c>
      <c r="AV144" s="13" t="s">
        <v>87</v>
      </c>
      <c r="AW144" s="13" t="s">
        <v>39</v>
      </c>
      <c r="AX144" s="13" t="s">
        <v>78</v>
      </c>
      <c r="AY144" s="222" t="s">
        <v>133</v>
      </c>
    </row>
    <row r="145" spans="1:65" s="13" customFormat="1">
      <c r="B145" s="212"/>
      <c r="C145" s="213"/>
      <c r="D145" s="208" t="s">
        <v>148</v>
      </c>
      <c r="E145" s="214" t="s">
        <v>32</v>
      </c>
      <c r="F145" s="215" t="s">
        <v>209</v>
      </c>
      <c r="G145" s="213"/>
      <c r="H145" s="216">
        <v>4</v>
      </c>
      <c r="I145" s="217"/>
      <c r="J145" s="213"/>
      <c r="K145" s="213"/>
      <c r="L145" s="218"/>
      <c r="M145" s="219"/>
      <c r="N145" s="220"/>
      <c r="O145" s="220"/>
      <c r="P145" s="220"/>
      <c r="Q145" s="220"/>
      <c r="R145" s="220"/>
      <c r="S145" s="220"/>
      <c r="T145" s="221"/>
      <c r="AT145" s="222" t="s">
        <v>148</v>
      </c>
      <c r="AU145" s="222" t="s">
        <v>87</v>
      </c>
      <c r="AV145" s="13" t="s">
        <v>87</v>
      </c>
      <c r="AW145" s="13" t="s">
        <v>39</v>
      </c>
      <c r="AX145" s="13" t="s">
        <v>78</v>
      </c>
      <c r="AY145" s="222" t="s">
        <v>133</v>
      </c>
    </row>
    <row r="146" spans="1:65" s="13" customFormat="1">
      <c r="B146" s="212"/>
      <c r="C146" s="213"/>
      <c r="D146" s="208" t="s">
        <v>148</v>
      </c>
      <c r="E146" s="214" t="s">
        <v>32</v>
      </c>
      <c r="F146" s="215" t="s">
        <v>210</v>
      </c>
      <c r="G146" s="213"/>
      <c r="H146" s="216">
        <v>4</v>
      </c>
      <c r="I146" s="217"/>
      <c r="J146" s="213"/>
      <c r="K146" s="213"/>
      <c r="L146" s="218"/>
      <c r="M146" s="219"/>
      <c r="N146" s="220"/>
      <c r="O146" s="220"/>
      <c r="P146" s="220"/>
      <c r="Q146" s="220"/>
      <c r="R146" s="220"/>
      <c r="S146" s="220"/>
      <c r="T146" s="221"/>
      <c r="AT146" s="222" t="s">
        <v>148</v>
      </c>
      <c r="AU146" s="222" t="s">
        <v>87</v>
      </c>
      <c r="AV146" s="13" t="s">
        <v>87</v>
      </c>
      <c r="AW146" s="13" t="s">
        <v>39</v>
      </c>
      <c r="AX146" s="13" t="s">
        <v>78</v>
      </c>
      <c r="AY146" s="222" t="s">
        <v>133</v>
      </c>
    </row>
    <row r="147" spans="1:65" s="16" customFormat="1">
      <c r="B147" s="244"/>
      <c r="C147" s="245"/>
      <c r="D147" s="208" t="s">
        <v>148</v>
      </c>
      <c r="E147" s="246" t="s">
        <v>32</v>
      </c>
      <c r="F147" s="247" t="s">
        <v>168</v>
      </c>
      <c r="G147" s="245"/>
      <c r="H147" s="248">
        <v>22</v>
      </c>
      <c r="I147" s="249"/>
      <c r="J147" s="245"/>
      <c r="K147" s="245"/>
      <c r="L147" s="250"/>
      <c r="M147" s="251"/>
      <c r="N147" s="252"/>
      <c r="O147" s="252"/>
      <c r="P147" s="252"/>
      <c r="Q147" s="252"/>
      <c r="R147" s="252"/>
      <c r="S147" s="252"/>
      <c r="T147" s="253"/>
      <c r="AT147" s="254" t="s">
        <v>148</v>
      </c>
      <c r="AU147" s="254" t="s">
        <v>87</v>
      </c>
      <c r="AV147" s="16" t="s">
        <v>141</v>
      </c>
      <c r="AW147" s="16" t="s">
        <v>39</v>
      </c>
      <c r="AX147" s="16" t="s">
        <v>85</v>
      </c>
      <c r="AY147" s="254" t="s">
        <v>133</v>
      </c>
    </row>
    <row r="148" spans="1:65" s="2" customFormat="1" ht="21.75" customHeight="1">
      <c r="A148" s="37"/>
      <c r="B148" s="38"/>
      <c r="C148" s="255" t="s">
        <v>211</v>
      </c>
      <c r="D148" s="255" t="s">
        <v>198</v>
      </c>
      <c r="E148" s="256" t="s">
        <v>212</v>
      </c>
      <c r="F148" s="257" t="s">
        <v>213</v>
      </c>
      <c r="G148" s="258" t="s">
        <v>157</v>
      </c>
      <c r="H148" s="259">
        <v>22</v>
      </c>
      <c r="I148" s="260"/>
      <c r="J148" s="261">
        <f>ROUND(I148*H148,2)</f>
        <v>0</v>
      </c>
      <c r="K148" s="257" t="s">
        <v>32</v>
      </c>
      <c r="L148" s="262"/>
      <c r="M148" s="263" t="s">
        <v>32</v>
      </c>
      <c r="N148" s="264" t="s">
        <v>49</v>
      </c>
      <c r="O148" s="67"/>
      <c r="P148" s="204">
        <f>O148*H148</f>
        <v>0</v>
      </c>
      <c r="Q148" s="204">
        <v>4.4999999999999997E-3</v>
      </c>
      <c r="R148" s="204">
        <f>Q148*H148</f>
        <v>9.8999999999999991E-2</v>
      </c>
      <c r="S148" s="204">
        <v>0</v>
      </c>
      <c r="T148" s="205">
        <f>S148*H148</f>
        <v>0</v>
      </c>
      <c r="U148" s="37"/>
      <c r="V148" s="37"/>
      <c r="W148" s="37"/>
      <c r="X148" s="37"/>
      <c r="Y148" s="37"/>
      <c r="Z148" s="37"/>
      <c r="AA148" s="37"/>
      <c r="AB148" s="37"/>
      <c r="AC148" s="37"/>
      <c r="AD148" s="37"/>
      <c r="AE148" s="37"/>
      <c r="AR148" s="206" t="s">
        <v>201</v>
      </c>
      <c r="AT148" s="206" t="s">
        <v>198</v>
      </c>
      <c r="AU148" s="206" t="s">
        <v>87</v>
      </c>
      <c r="AY148" s="19" t="s">
        <v>133</v>
      </c>
      <c r="BE148" s="207">
        <f>IF(N148="základní",J148,0)</f>
        <v>0</v>
      </c>
      <c r="BF148" s="207">
        <f>IF(N148="snížená",J148,0)</f>
        <v>0</v>
      </c>
      <c r="BG148" s="207">
        <f>IF(N148="zákl. přenesená",J148,0)</f>
        <v>0</v>
      </c>
      <c r="BH148" s="207">
        <f>IF(N148="sníž. přenesená",J148,0)</f>
        <v>0</v>
      </c>
      <c r="BI148" s="207">
        <f>IF(N148="nulová",J148,0)</f>
        <v>0</v>
      </c>
      <c r="BJ148" s="19" t="s">
        <v>85</v>
      </c>
      <c r="BK148" s="207">
        <f>ROUND(I148*H148,2)</f>
        <v>0</v>
      </c>
      <c r="BL148" s="19" t="s">
        <v>183</v>
      </c>
      <c r="BM148" s="206" t="s">
        <v>214</v>
      </c>
    </row>
    <row r="149" spans="1:65" s="2" customFormat="1" ht="21.75" customHeight="1">
      <c r="A149" s="37"/>
      <c r="B149" s="38"/>
      <c r="C149" s="195" t="s">
        <v>215</v>
      </c>
      <c r="D149" s="195" t="s">
        <v>136</v>
      </c>
      <c r="E149" s="196" t="s">
        <v>216</v>
      </c>
      <c r="F149" s="197" t="s">
        <v>217</v>
      </c>
      <c r="G149" s="198" t="s">
        <v>157</v>
      </c>
      <c r="H149" s="199">
        <v>5</v>
      </c>
      <c r="I149" s="200"/>
      <c r="J149" s="201">
        <f>ROUND(I149*H149,2)</f>
        <v>0</v>
      </c>
      <c r="K149" s="197" t="s">
        <v>140</v>
      </c>
      <c r="L149" s="42"/>
      <c r="M149" s="202" t="s">
        <v>32</v>
      </c>
      <c r="N149" s="203" t="s">
        <v>49</v>
      </c>
      <c r="O149" s="67"/>
      <c r="P149" s="204">
        <f>O149*H149</f>
        <v>0</v>
      </c>
      <c r="Q149" s="204">
        <v>0.10174999999999999</v>
      </c>
      <c r="R149" s="204">
        <f>Q149*H149</f>
        <v>0.50874999999999992</v>
      </c>
      <c r="S149" s="204">
        <v>0</v>
      </c>
      <c r="T149" s="205">
        <f>S149*H149</f>
        <v>0</v>
      </c>
      <c r="U149" s="37"/>
      <c r="V149" s="37"/>
      <c r="W149" s="37"/>
      <c r="X149" s="37"/>
      <c r="Y149" s="37"/>
      <c r="Z149" s="37"/>
      <c r="AA149" s="37"/>
      <c r="AB149" s="37"/>
      <c r="AC149" s="37"/>
      <c r="AD149" s="37"/>
      <c r="AE149" s="37"/>
      <c r="AR149" s="206" t="s">
        <v>183</v>
      </c>
      <c r="AT149" s="206" t="s">
        <v>136</v>
      </c>
      <c r="AU149" s="206" t="s">
        <v>87</v>
      </c>
      <c r="AY149" s="19" t="s">
        <v>133</v>
      </c>
      <c r="BE149" s="207">
        <f>IF(N149="základní",J149,0)</f>
        <v>0</v>
      </c>
      <c r="BF149" s="207">
        <f>IF(N149="snížená",J149,0)</f>
        <v>0</v>
      </c>
      <c r="BG149" s="207">
        <f>IF(N149="zákl. přenesená",J149,0)</f>
        <v>0</v>
      </c>
      <c r="BH149" s="207">
        <f>IF(N149="sníž. přenesená",J149,0)</f>
        <v>0</v>
      </c>
      <c r="BI149" s="207">
        <f>IF(N149="nulová",J149,0)</f>
        <v>0</v>
      </c>
      <c r="BJ149" s="19" t="s">
        <v>85</v>
      </c>
      <c r="BK149" s="207">
        <f>ROUND(I149*H149,2)</f>
        <v>0</v>
      </c>
      <c r="BL149" s="19" t="s">
        <v>183</v>
      </c>
      <c r="BM149" s="206" t="s">
        <v>218</v>
      </c>
    </row>
    <row r="150" spans="1:65" s="2" customFormat="1" ht="48">
      <c r="A150" s="37"/>
      <c r="B150" s="38"/>
      <c r="C150" s="39"/>
      <c r="D150" s="208" t="s">
        <v>143</v>
      </c>
      <c r="E150" s="39"/>
      <c r="F150" s="209" t="s">
        <v>219</v>
      </c>
      <c r="G150" s="39"/>
      <c r="H150" s="39"/>
      <c r="I150" s="118"/>
      <c r="J150" s="39"/>
      <c r="K150" s="39"/>
      <c r="L150" s="42"/>
      <c r="M150" s="210"/>
      <c r="N150" s="211"/>
      <c r="O150" s="67"/>
      <c r="P150" s="67"/>
      <c r="Q150" s="67"/>
      <c r="R150" s="67"/>
      <c r="S150" s="67"/>
      <c r="T150" s="68"/>
      <c r="U150" s="37"/>
      <c r="V150" s="37"/>
      <c r="W150" s="37"/>
      <c r="X150" s="37"/>
      <c r="Y150" s="37"/>
      <c r="Z150" s="37"/>
      <c r="AA150" s="37"/>
      <c r="AB150" s="37"/>
      <c r="AC150" s="37"/>
      <c r="AD150" s="37"/>
      <c r="AE150" s="37"/>
      <c r="AT150" s="19" t="s">
        <v>143</v>
      </c>
      <c r="AU150" s="19" t="s">
        <v>87</v>
      </c>
    </row>
    <row r="151" spans="1:65" s="14" customFormat="1">
      <c r="B151" s="223"/>
      <c r="C151" s="224"/>
      <c r="D151" s="208" t="s">
        <v>148</v>
      </c>
      <c r="E151" s="225" t="s">
        <v>32</v>
      </c>
      <c r="F151" s="226" t="s">
        <v>160</v>
      </c>
      <c r="G151" s="224"/>
      <c r="H151" s="225" t="s">
        <v>32</v>
      </c>
      <c r="I151" s="227"/>
      <c r="J151" s="224"/>
      <c r="K151" s="224"/>
      <c r="L151" s="228"/>
      <c r="M151" s="229"/>
      <c r="N151" s="230"/>
      <c r="O151" s="230"/>
      <c r="P151" s="230"/>
      <c r="Q151" s="230"/>
      <c r="R151" s="230"/>
      <c r="S151" s="230"/>
      <c r="T151" s="231"/>
      <c r="AT151" s="232" t="s">
        <v>148</v>
      </c>
      <c r="AU151" s="232" t="s">
        <v>87</v>
      </c>
      <c r="AV151" s="14" t="s">
        <v>85</v>
      </c>
      <c r="AW151" s="14" t="s">
        <v>39</v>
      </c>
      <c r="AX151" s="14" t="s">
        <v>78</v>
      </c>
      <c r="AY151" s="232" t="s">
        <v>133</v>
      </c>
    </row>
    <row r="152" spans="1:65" s="14" customFormat="1">
      <c r="B152" s="223"/>
      <c r="C152" s="224"/>
      <c r="D152" s="208" t="s">
        <v>148</v>
      </c>
      <c r="E152" s="225" t="s">
        <v>32</v>
      </c>
      <c r="F152" s="226" t="s">
        <v>161</v>
      </c>
      <c r="G152" s="224"/>
      <c r="H152" s="225" t="s">
        <v>32</v>
      </c>
      <c r="I152" s="227"/>
      <c r="J152" s="224"/>
      <c r="K152" s="224"/>
      <c r="L152" s="228"/>
      <c r="M152" s="229"/>
      <c r="N152" s="230"/>
      <c r="O152" s="230"/>
      <c r="P152" s="230"/>
      <c r="Q152" s="230"/>
      <c r="R152" s="230"/>
      <c r="S152" s="230"/>
      <c r="T152" s="231"/>
      <c r="AT152" s="232" t="s">
        <v>148</v>
      </c>
      <c r="AU152" s="232" t="s">
        <v>87</v>
      </c>
      <c r="AV152" s="14" t="s">
        <v>85</v>
      </c>
      <c r="AW152" s="14" t="s">
        <v>39</v>
      </c>
      <c r="AX152" s="14" t="s">
        <v>78</v>
      </c>
      <c r="AY152" s="232" t="s">
        <v>133</v>
      </c>
    </row>
    <row r="153" spans="1:65" s="14" customFormat="1">
      <c r="B153" s="223"/>
      <c r="C153" s="224"/>
      <c r="D153" s="208" t="s">
        <v>148</v>
      </c>
      <c r="E153" s="225" t="s">
        <v>32</v>
      </c>
      <c r="F153" s="226" t="s">
        <v>162</v>
      </c>
      <c r="G153" s="224"/>
      <c r="H153" s="225" t="s">
        <v>32</v>
      </c>
      <c r="I153" s="227"/>
      <c r="J153" s="224"/>
      <c r="K153" s="224"/>
      <c r="L153" s="228"/>
      <c r="M153" s="229"/>
      <c r="N153" s="230"/>
      <c r="O153" s="230"/>
      <c r="P153" s="230"/>
      <c r="Q153" s="230"/>
      <c r="R153" s="230"/>
      <c r="S153" s="230"/>
      <c r="T153" s="231"/>
      <c r="AT153" s="232" t="s">
        <v>148</v>
      </c>
      <c r="AU153" s="232" t="s">
        <v>87</v>
      </c>
      <c r="AV153" s="14" t="s">
        <v>85</v>
      </c>
      <c r="AW153" s="14" t="s">
        <v>39</v>
      </c>
      <c r="AX153" s="14" t="s">
        <v>78</v>
      </c>
      <c r="AY153" s="232" t="s">
        <v>133</v>
      </c>
    </row>
    <row r="154" spans="1:65" s="13" customFormat="1">
      <c r="B154" s="212"/>
      <c r="C154" s="213"/>
      <c r="D154" s="208" t="s">
        <v>148</v>
      </c>
      <c r="E154" s="214" t="s">
        <v>32</v>
      </c>
      <c r="F154" s="215" t="s">
        <v>220</v>
      </c>
      <c r="G154" s="213"/>
      <c r="H154" s="216">
        <v>1</v>
      </c>
      <c r="I154" s="217"/>
      <c r="J154" s="213"/>
      <c r="K154" s="213"/>
      <c r="L154" s="218"/>
      <c r="M154" s="219"/>
      <c r="N154" s="220"/>
      <c r="O154" s="220"/>
      <c r="P154" s="220"/>
      <c r="Q154" s="220"/>
      <c r="R154" s="220"/>
      <c r="S154" s="220"/>
      <c r="T154" s="221"/>
      <c r="AT154" s="222" t="s">
        <v>148</v>
      </c>
      <c r="AU154" s="222" t="s">
        <v>87</v>
      </c>
      <c r="AV154" s="13" t="s">
        <v>87</v>
      </c>
      <c r="AW154" s="13" t="s">
        <v>39</v>
      </c>
      <c r="AX154" s="13" t="s">
        <v>78</v>
      </c>
      <c r="AY154" s="222" t="s">
        <v>133</v>
      </c>
    </row>
    <row r="155" spans="1:65" s="13" customFormat="1">
      <c r="B155" s="212"/>
      <c r="C155" s="213"/>
      <c r="D155" s="208" t="s">
        <v>148</v>
      </c>
      <c r="E155" s="214" t="s">
        <v>32</v>
      </c>
      <c r="F155" s="215" t="s">
        <v>221</v>
      </c>
      <c r="G155" s="213"/>
      <c r="H155" s="216">
        <v>2</v>
      </c>
      <c r="I155" s="217"/>
      <c r="J155" s="213"/>
      <c r="K155" s="213"/>
      <c r="L155" s="218"/>
      <c r="M155" s="219"/>
      <c r="N155" s="220"/>
      <c r="O155" s="220"/>
      <c r="P155" s="220"/>
      <c r="Q155" s="220"/>
      <c r="R155" s="220"/>
      <c r="S155" s="220"/>
      <c r="T155" s="221"/>
      <c r="AT155" s="222" t="s">
        <v>148</v>
      </c>
      <c r="AU155" s="222" t="s">
        <v>87</v>
      </c>
      <c r="AV155" s="13" t="s">
        <v>87</v>
      </c>
      <c r="AW155" s="13" t="s">
        <v>39</v>
      </c>
      <c r="AX155" s="13" t="s">
        <v>78</v>
      </c>
      <c r="AY155" s="222" t="s">
        <v>133</v>
      </c>
    </row>
    <row r="156" spans="1:65" s="13" customFormat="1">
      <c r="B156" s="212"/>
      <c r="C156" s="213"/>
      <c r="D156" s="208" t="s">
        <v>148</v>
      </c>
      <c r="E156" s="214" t="s">
        <v>32</v>
      </c>
      <c r="F156" s="215" t="s">
        <v>222</v>
      </c>
      <c r="G156" s="213"/>
      <c r="H156" s="216">
        <v>1</v>
      </c>
      <c r="I156" s="217"/>
      <c r="J156" s="213"/>
      <c r="K156" s="213"/>
      <c r="L156" s="218"/>
      <c r="M156" s="219"/>
      <c r="N156" s="220"/>
      <c r="O156" s="220"/>
      <c r="P156" s="220"/>
      <c r="Q156" s="220"/>
      <c r="R156" s="220"/>
      <c r="S156" s="220"/>
      <c r="T156" s="221"/>
      <c r="AT156" s="222" t="s">
        <v>148</v>
      </c>
      <c r="AU156" s="222" t="s">
        <v>87</v>
      </c>
      <c r="AV156" s="13" t="s">
        <v>87</v>
      </c>
      <c r="AW156" s="13" t="s">
        <v>39</v>
      </c>
      <c r="AX156" s="13" t="s">
        <v>78</v>
      </c>
      <c r="AY156" s="222" t="s">
        <v>133</v>
      </c>
    </row>
    <row r="157" spans="1:65" s="13" customFormat="1">
      <c r="B157" s="212"/>
      <c r="C157" s="213"/>
      <c r="D157" s="208" t="s">
        <v>148</v>
      </c>
      <c r="E157" s="214" t="s">
        <v>32</v>
      </c>
      <c r="F157" s="215" t="s">
        <v>223</v>
      </c>
      <c r="G157" s="213"/>
      <c r="H157" s="216">
        <v>1</v>
      </c>
      <c r="I157" s="217"/>
      <c r="J157" s="213"/>
      <c r="K157" s="213"/>
      <c r="L157" s="218"/>
      <c r="M157" s="219"/>
      <c r="N157" s="220"/>
      <c r="O157" s="220"/>
      <c r="P157" s="220"/>
      <c r="Q157" s="220"/>
      <c r="R157" s="220"/>
      <c r="S157" s="220"/>
      <c r="T157" s="221"/>
      <c r="AT157" s="222" t="s">
        <v>148</v>
      </c>
      <c r="AU157" s="222" t="s">
        <v>87</v>
      </c>
      <c r="AV157" s="13" t="s">
        <v>87</v>
      </c>
      <c r="AW157" s="13" t="s">
        <v>39</v>
      </c>
      <c r="AX157" s="13" t="s">
        <v>78</v>
      </c>
      <c r="AY157" s="222" t="s">
        <v>133</v>
      </c>
    </row>
    <row r="158" spans="1:65" s="16" customFormat="1">
      <c r="B158" s="244"/>
      <c r="C158" s="245"/>
      <c r="D158" s="208" t="s">
        <v>148</v>
      </c>
      <c r="E158" s="246" t="s">
        <v>32</v>
      </c>
      <c r="F158" s="247" t="s">
        <v>168</v>
      </c>
      <c r="G158" s="245"/>
      <c r="H158" s="248">
        <v>5</v>
      </c>
      <c r="I158" s="249"/>
      <c r="J158" s="245"/>
      <c r="K158" s="245"/>
      <c r="L158" s="250"/>
      <c r="M158" s="251"/>
      <c r="N158" s="252"/>
      <c r="O158" s="252"/>
      <c r="P158" s="252"/>
      <c r="Q158" s="252"/>
      <c r="R158" s="252"/>
      <c r="S158" s="252"/>
      <c r="T158" s="253"/>
      <c r="AT158" s="254" t="s">
        <v>148</v>
      </c>
      <c r="AU158" s="254" t="s">
        <v>87</v>
      </c>
      <c r="AV158" s="16" t="s">
        <v>141</v>
      </c>
      <c r="AW158" s="16" t="s">
        <v>39</v>
      </c>
      <c r="AX158" s="16" t="s">
        <v>85</v>
      </c>
      <c r="AY158" s="254" t="s">
        <v>133</v>
      </c>
    </row>
    <row r="159" spans="1:65" s="2" customFormat="1" ht="21.75" customHeight="1">
      <c r="A159" s="37"/>
      <c r="B159" s="38"/>
      <c r="C159" s="195" t="s">
        <v>224</v>
      </c>
      <c r="D159" s="195" t="s">
        <v>136</v>
      </c>
      <c r="E159" s="196" t="s">
        <v>225</v>
      </c>
      <c r="F159" s="197" t="s">
        <v>226</v>
      </c>
      <c r="G159" s="198" t="s">
        <v>227</v>
      </c>
      <c r="H159" s="199">
        <v>11.94</v>
      </c>
      <c r="I159" s="200"/>
      <c r="J159" s="201">
        <f>ROUND(I159*H159,2)</f>
        <v>0</v>
      </c>
      <c r="K159" s="197" t="s">
        <v>140</v>
      </c>
      <c r="L159" s="42"/>
      <c r="M159" s="202" t="s">
        <v>32</v>
      </c>
      <c r="N159" s="203" t="s">
        <v>49</v>
      </c>
      <c r="O159" s="67"/>
      <c r="P159" s="204">
        <f>O159*H159</f>
        <v>0</v>
      </c>
      <c r="Q159" s="204">
        <v>0</v>
      </c>
      <c r="R159" s="204">
        <f>Q159*H159</f>
        <v>0</v>
      </c>
      <c r="S159" s="204">
        <v>0</v>
      </c>
      <c r="T159" s="205">
        <f>S159*H159</f>
        <v>0</v>
      </c>
      <c r="U159" s="37"/>
      <c r="V159" s="37"/>
      <c r="W159" s="37"/>
      <c r="X159" s="37"/>
      <c r="Y159" s="37"/>
      <c r="Z159" s="37"/>
      <c r="AA159" s="37"/>
      <c r="AB159" s="37"/>
      <c r="AC159" s="37"/>
      <c r="AD159" s="37"/>
      <c r="AE159" s="37"/>
      <c r="AR159" s="206" t="s">
        <v>183</v>
      </c>
      <c r="AT159" s="206" t="s">
        <v>136</v>
      </c>
      <c r="AU159" s="206" t="s">
        <v>87</v>
      </c>
      <c r="AY159" s="19" t="s">
        <v>133</v>
      </c>
      <c r="BE159" s="207">
        <f>IF(N159="základní",J159,0)</f>
        <v>0</v>
      </c>
      <c r="BF159" s="207">
        <f>IF(N159="snížená",J159,0)</f>
        <v>0</v>
      </c>
      <c r="BG159" s="207">
        <f>IF(N159="zákl. přenesená",J159,0)</f>
        <v>0</v>
      </c>
      <c r="BH159" s="207">
        <f>IF(N159="sníž. přenesená",J159,0)</f>
        <v>0</v>
      </c>
      <c r="BI159" s="207">
        <f>IF(N159="nulová",J159,0)</f>
        <v>0</v>
      </c>
      <c r="BJ159" s="19" t="s">
        <v>85</v>
      </c>
      <c r="BK159" s="207">
        <f>ROUND(I159*H159,2)</f>
        <v>0</v>
      </c>
      <c r="BL159" s="19" t="s">
        <v>183</v>
      </c>
      <c r="BM159" s="206" t="s">
        <v>228</v>
      </c>
    </row>
    <row r="160" spans="1:65" s="14" customFormat="1">
      <c r="B160" s="223"/>
      <c r="C160" s="224"/>
      <c r="D160" s="208" t="s">
        <v>148</v>
      </c>
      <c r="E160" s="225" t="s">
        <v>32</v>
      </c>
      <c r="F160" s="226" t="s">
        <v>160</v>
      </c>
      <c r="G160" s="224"/>
      <c r="H160" s="225" t="s">
        <v>32</v>
      </c>
      <c r="I160" s="227"/>
      <c r="J160" s="224"/>
      <c r="K160" s="224"/>
      <c r="L160" s="228"/>
      <c r="M160" s="229"/>
      <c r="N160" s="230"/>
      <c r="O160" s="230"/>
      <c r="P160" s="230"/>
      <c r="Q160" s="230"/>
      <c r="R160" s="230"/>
      <c r="S160" s="230"/>
      <c r="T160" s="231"/>
      <c r="AT160" s="232" t="s">
        <v>148</v>
      </c>
      <c r="AU160" s="232" t="s">
        <v>87</v>
      </c>
      <c r="AV160" s="14" t="s">
        <v>85</v>
      </c>
      <c r="AW160" s="14" t="s">
        <v>39</v>
      </c>
      <c r="AX160" s="14" t="s">
        <v>78</v>
      </c>
      <c r="AY160" s="232" t="s">
        <v>133</v>
      </c>
    </row>
    <row r="161" spans="1:65" s="14" customFormat="1">
      <c r="B161" s="223"/>
      <c r="C161" s="224"/>
      <c r="D161" s="208" t="s">
        <v>148</v>
      </c>
      <c r="E161" s="225" t="s">
        <v>32</v>
      </c>
      <c r="F161" s="226" t="s">
        <v>161</v>
      </c>
      <c r="G161" s="224"/>
      <c r="H161" s="225" t="s">
        <v>32</v>
      </c>
      <c r="I161" s="227"/>
      <c r="J161" s="224"/>
      <c r="K161" s="224"/>
      <c r="L161" s="228"/>
      <c r="M161" s="229"/>
      <c r="N161" s="230"/>
      <c r="O161" s="230"/>
      <c r="P161" s="230"/>
      <c r="Q161" s="230"/>
      <c r="R161" s="230"/>
      <c r="S161" s="230"/>
      <c r="T161" s="231"/>
      <c r="AT161" s="232" t="s">
        <v>148</v>
      </c>
      <c r="AU161" s="232" t="s">
        <v>87</v>
      </c>
      <c r="AV161" s="14" t="s">
        <v>85</v>
      </c>
      <c r="AW161" s="14" t="s">
        <v>39</v>
      </c>
      <c r="AX161" s="14" t="s">
        <v>78</v>
      </c>
      <c r="AY161" s="232" t="s">
        <v>133</v>
      </c>
    </row>
    <row r="162" spans="1:65" s="14" customFormat="1">
      <c r="B162" s="223"/>
      <c r="C162" s="224"/>
      <c r="D162" s="208" t="s">
        <v>148</v>
      </c>
      <c r="E162" s="225" t="s">
        <v>32</v>
      </c>
      <c r="F162" s="226" t="s">
        <v>162</v>
      </c>
      <c r="G162" s="224"/>
      <c r="H162" s="225" t="s">
        <v>32</v>
      </c>
      <c r="I162" s="227"/>
      <c r="J162" s="224"/>
      <c r="K162" s="224"/>
      <c r="L162" s="228"/>
      <c r="M162" s="229"/>
      <c r="N162" s="230"/>
      <c r="O162" s="230"/>
      <c r="P162" s="230"/>
      <c r="Q162" s="230"/>
      <c r="R162" s="230"/>
      <c r="S162" s="230"/>
      <c r="T162" s="231"/>
      <c r="AT162" s="232" t="s">
        <v>148</v>
      </c>
      <c r="AU162" s="232" t="s">
        <v>87</v>
      </c>
      <c r="AV162" s="14" t="s">
        <v>85</v>
      </c>
      <c r="AW162" s="14" t="s">
        <v>39</v>
      </c>
      <c r="AX162" s="14" t="s">
        <v>78</v>
      </c>
      <c r="AY162" s="232" t="s">
        <v>133</v>
      </c>
    </row>
    <row r="163" spans="1:65" s="13" customFormat="1">
      <c r="B163" s="212"/>
      <c r="C163" s="213"/>
      <c r="D163" s="208" t="s">
        <v>148</v>
      </c>
      <c r="E163" s="214" t="s">
        <v>32</v>
      </c>
      <c r="F163" s="215" t="s">
        <v>229</v>
      </c>
      <c r="G163" s="213"/>
      <c r="H163" s="216">
        <v>3.98</v>
      </c>
      <c r="I163" s="217"/>
      <c r="J163" s="213"/>
      <c r="K163" s="213"/>
      <c r="L163" s="218"/>
      <c r="M163" s="219"/>
      <c r="N163" s="220"/>
      <c r="O163" s="220"/>
      <c r="P163" s="220"/>
      <c r="Q163" s="220"/>
      <c r="R163" s="220"/>
      <c r="S163" s="220"/>
      <c r="T163" s="221"/>
      <c r="AT163" s="222" t="s">
        <v>148</v>
      </c>
      <c r="AU163" s="222" t="s">
        <v>87</v>
      </c>
      <c r="AV163" s="13" t="s">
        <v>87</v>
      </c>
      <c r="AW163" s="13" t="s">
        <v>39</v>
      </c>
      <c r="AX163" s="13" t="s">
        <v>78</v>
      </c>
      <c r="AY163" s="222" t="s">
        <v>133</v>
      </c>
    </row>
    <row r="164" spans="1:65" s="13" customFormat="1">
      <c r="B164" s="212"/>
      <c r="C164" s="213"/>
      <c r="D164" s="208" t="s">
        <v>148</v>
      </c>
      <c r="E164" s="214" t="s">
        <v>32</v>
      </c>
      <c r="F164" s="215" t="s">
        <v>230</v>
      </c>
      <c r="G164" s="213"/>
      <c r="H164" s="216">
        <v>3.98</v>
      </c>
      <c r="I164" s="217"/>
      <c r="J164" s="213"/>
      <c r="K164" s="213"/>
      <c r="L164" s="218"/>
      <c r="M164" s="219"/>
      <c r="N164" s="220"/>
      <c r="O164" s="220"/>
      <c r="P164" s="220"/>
      <c r="Q164" s="220"/>
      <c r="R164" s="220"/>
      <c r="S164" s="220"/>
      <c r="T164" s="221"/>
      <c r="AT164" s="222" t="s">
        <v>148</v>
      </c>
      <c r="AU164" s="222" t="s">
        <v>87</v>
      </c>
      <c r="AV164" s="13" t="s">
        <v>87</v>
      </c>
      <c r="AW164" s="13" t="s">
        <v>39</v>
      </c>
      <c r="AX164" s="13" t="s">
        <v>78</v>
      </c>
      <c r="AY164" s="222" t="s">
        <v>133</v>
      </c>
    </row>
    <row r="165" spans="1:65" s="13" customFormat="1">
      <c r="B165" s="212"/>
      <c r="C165" s="213"/>
      <c r="D165" s="208" t="s">
        <v>148</v>
      </c>
      <c r="E165" s="214" t="s">
        <v>32</v>
      </c>
      <c r="F165" s="215" t="s">
        <v>231</v>
      </c>
      <c r="G165" s="213"/>
      <c r="H165" s="216">
        <v>1.99</v>
      </c>
      <c r="I165" s="217"/>
      <c r="J165" s="213"/>
      <c r="K165" s="213"/>
      <c r="L165" s="218"/>
      <c r="M165" s="219"/>
      <c r="N165" s="220"/>
      <c r="O165" s="220"/>
      <c r="P165" s="220"/>
      <c r="Q165" s="220"/>
      <c r="R165" s="220"/>
      <c r="S165" s="220"/>
      <c r="T165" s="221"/>
      <c r="AT165" s="222" t="s">
        <v>148</v>
      </c>
      <c r="AU165" s="222" t="s">
        <v>87</v>
      </c>
      <c r="AV165" s="13" t="s">
        <v>87</v>
      </c>
      <c r="AW165" s="13" t="s">
        <v>39</v>
      </c>
      <c r="AX165" s="13" t="s">
        <v>78</v>
      </c>
      <c r="AY165" s="222" t="s">
        <v>133</v>
      </c>
    </row>
    <row r="166" spans="1:65" s="13" customFormat="1">
      <c r="B166" s="212"/>
      <c r="C166" s="213"/>
      <c r="D166" s="208" t="s">
        <v>148</v>
      </c>
      <c r="E166" s="214" t="s">
        <v>32</v>
      </c>
      <c r="F166" s="215" t="s">
        <v>232</v>
      </c>
      <c r="G166" s="213"/>
      <c r="H166" s="216">
        <v>1.99</v>
      </c>
      <c r="I166" s="217"/>
      <c r="J166" s="213"/>
      <c r="K166" s="213"/>
      <c r="L166" s="218"/>
      <c r="M166" s="219"/>
      <c r="N166" s="220"/>
      <c r="O166" s="220"/>
      <c r="P166" s="220"/>
      <c r="Q166" s="220"/>
      <c r="R166" s="220"/>
      <c r="S166" s="220"/>
      <c r="T166" s="221"/>
      <c r="AT166" s="222" t="s">
        <v>148</v>
      </c>
      <c r="AU166" s="222" t="s">
        <v>87</v>
      </c>
      <c r="AV166" s="13" t="s">
        <v>87</v>
      </c>
      <c r="AW166" s="13" t="s">
        <v>39</v>
      </c>
      <c r="AX166" s="13" t="s">
        <v>78</v>
      </c>
      <c r="AY166" s="222" t="s">
        <v>133</v>
      </c>
    </row>
    <row r="167" spans="1:65" s="16" customFormat="1">
      <c r="B167" s="244"/>
      <c r="C167" s="245"/>
      <c r="D167" s="208" t="s">
        <v>148</v>
      </c>
      <c r="E167" s="246" t="s">
        <v>32</v>
      </c>
      <c r="F167" s="247" t="s">
        <v>168</v>
      </c>
      <c r="G167" s="245"/>
      <c r="H167" s="248">
        <v>11.94</v>
      </c>
      <c r="I167" s="249"/>
      <c r="J167" s="245"/>
      <c r="K167" s="245"/>
      <c r="L167" s="250"/>
      <c r="M167" s="251"/>
      <c r="N167" s="252"/>
      <c r="O167" s="252"/>
      <c r="P167" s="252"/>
      <c r="Q167" s="252"/>
      <c r="R167" s="252"/>
      <c r="S167" s="252"/>
      <c r="T167" s="253"/>
      <c r="AT167" s="254" t="s">
        <v>148</v>
      </c>
      <c r="AU167" s="254" t="s">
        <v>87</v>
      </c>
      <c r="AV167" s="16" t="s">
        <v>141</v>
      </c>
      <c r="AW167" s="16" t="s">
        <v>39</v>
      </c>
      <c r="AX167" s="16" t="s">
        <v>85</v>
      </c>
      <c r="AY167" s="254" t="s">
        <v>133</v>
      </c>
    </row>
    <row r="168" spans="1:65" s="2" customFormat="1" ht="16.5" customHeight="1">
      <c r="A168" s="37"/>
      <c r="B168" s="38"/>
      <c r="C168" s="255" t="s">
        <v>233</v>
      </c>
      <c r="D168" s="255" t="s">
        <v>198</v>
      </c>
      <c r="E168" s="256" t="s">
        <v>234</v>
      </c>
      <c r="F168" s="257" t="s">
        <v>235</v>
      </c>
      <c r="G168" s="258" t="s">
        <v>182</v>
      </c>
      <c r="H168" s="259">
        <v>0.154</v>
      </c>
      <c r="I168" s="260"/>
      <c r="J168" s="261">
        <f>ROUND(I168*H168,2)</f>
        <v>0</v>
      </c>
      <c r="K168" s="257" t="s">
        <v>140</v>
      </c>
      <c r="L168" s="262"/>
      <c r="M168" s="263" t="s">
        <v>32</v>
      </c>
      <c r="N168" s="264" t="s">
        <v>49</v>
      </c>
      <c r="O168" s="67"/>
      <c r="P168" s="204">
        <f>O168*H168</f>
        <v>0</v>
      </c>
      <c r="Q168" s="204">
        <v>0.55000000000000004</v>
      </c>
      <c r="R168" s="204">
        <f>Q168*H168</f>
        <v>8.4700000000000011E-2</v>
      </c>
      <c r="S168" s="204">
        <v>0</v>
      </c>
      <c r="T168" s="205">
        <f>S168*H168</f>
        <v>0</v>
      </c>
      <c r="U168" s="37"/>
      <c r="V168" s="37"/>
      <c r="W168" s="37"/>
      <c r="X168" s="37"/>
      <c r="Y168" s="37"/>
      <c r="Z168" s="37"/>
      <c r="AA168" s="37"/>
      <c r="AB168" s="37"/>
      <c r="AC168" s="37"/>
      <c r="AD168" s="37"/>
      <c r="AE168" s="37"/>
      <c r="AR168" s="206" t="s">
        <v>201</v>
      </c>
      <c r="AT168" s="206" t="s">
        <v>198</v>
      </c>
      <c r="AU168" s="206" t="s">
        <v>87</v>
      </c>
      <c r="AY168" s="19" t="s">
        <v>133</v>
      </c>
      <c r="BE168" s="207">
        <f>IF(N168="základní",J168,0)</f>
        <v>0</v>
      </c>
      <c r="BF168" s="207">
        <f>IF(N168="snížená",J168,0)</f>
        <v>0</v>
      </c>
      <c r="BG168" s="207">
        <f>IF(N168="zákl. přenesená",J168,0)</f>
        <v>0</v>
      </c>
      <c r="BH168" s="207">
        <f>IF(N168="sníž. přenesená",J168,0)</f>
        <v>0</v>
      </c>
      <c r="BI168" s="207">
        <f>IF(N168="nulová",J168,0)</f>
        <v>0</v>
      </c>
      <c r="BJ168" s="19" t="s">
        <v>85</v>
      </c>
      <c r="BK168" s="207">
        <f>ROUND(I168*H168,2)</f>
        <v>0</v>
      </c>
      <c r="BL168" s="19" t="s">
        <v>183</v>
      </c>
      <c r="BM168" s="206" t="s">
        <v>236</v>
      </c>
    </row>
    <row r="169" spans="1:65" s="13" customFormat="1">
      <c r="B169" s="212"/>
      <c r="C169" s="213"/>
      <c r="D169" s="208" t="s">
        <v>148</v>
      </c>
      <c r="E169" s="214" t="s">
        <v>32</v>
      </c>
      <c r="F169" s="215" t="s">
        <v>186</v>
      </c>
      <c r="G169" s="213"/>
      <c r="H169" s="216">
        <v>0.14299999999999999</v>
      </c>
      <c r="I169" s="217"/>
      <c r="J169" s="213"/>
      <c r="K169" s="213"/>
      <c r="L169" s="218"/>
      <c r="M169" s="219"/>
      <c r="N169" s="220"/>
      <c r="O169" s="220"/>
      <c r="P169" s="220"/>
      <c r="Q169" s="220"/>
      <c r="R169" s="220"/>
      <c r="S169" s="220"/>
      <c r="T169" s="221"/>
      <c r="AT169" s="222" t="s">
        <v>148</v>
      </c>
      <c r="AU169" s="222" t="s">
        <v>87</v>
      </c>
      <c r="AV169" s="13" t="s">
        <v>87</v>
      </c>
      <c r="AW169" s="13" t="s">
        <v>39</v>
      </c>
      <c r="AX169" s="13" t="s">
        <v>85</v>
      </c>
      <c r="AY169" s="222" t="s">
        <v>133</v>
      </c>
    </row>
    <row r="170" spans="1:65" s="13" customFormat="1">
      <c r="B170" s="212"/>
      <c r="C170" s="213"/>
      <c r="D170" s="208" t="s">
        <v>148</v>
      </c>
      <c r="E170" s="213"/>
      <c r="F170" s="215" t="s">
        <v>237</v>
      </c>
      <c r="G170" s="213"/>
      <c r="H170" s="216">
        <v>0.154</v>
      </c>
      <c r="I170" s="217"/>
      <c r="J170" s="213"/>
      <c r="K170" s="213"/>
      <c r="L170" s="218"/>
      <c r="M170" s="219"/>
      <c r="N170" s="220"/>
      <c r="O170" s="220"/>
      <c r="P170" s="220"/>
      <c r="Q170" s="220"/>
      <c r="R170" s="220"/>
      <c r="S170" s="220"/>
      <c r="T170" s="221"/>
      <c r="AT170" s="222" t="s">
        <v>148</v>
      </c>
      <c r="AU170" s="222" t="s">
        <v>87</v>
      </c>
      <c r="AV170" s="13" t="s">
        <v>87</v>
      </c>
      <c r="AW170" s="13" t="s">
        <v>4</v>
      </c>
      <c r="AX170" s="13" t="s">
        <v>85</v>
      </c>
      <c r="AY170" s="222" t="s">
        <v>133</v>
      </c>
    </row>
    <row r="171" spans="1:65" s="2" customFormat="1" ht="21.75" customHeight="1">
      <c r="A171" s="37"/>
      <c r="B171" s="38"/>
      <c r="C171" s="195" t="s">
        <v>8</v>
      </c>
      <c r="D171" s="195" t="s">
        <v>136</v>
      </c>
      <c r="E171" s="196" t="s">
        <v>238</v>
      </c>
      <c r="F171" s="197" t="s">
        <v>239</v>
      </c>
      <c r="G171" s="198" t="s">
        <v>227</v>
      </c>
      <c r="H171" s="199">
        <v>35.35</v>
      </c>
      <c r="I171" s="200"/>
      <c r="J171" s="201">
        <f>ROUND(I171*H171,2)</f>
        <v>0</v>
      </c>
      <c r="K171" s="197" t="s">
        <v>140</v>
      </c>
      <c r="L171" s="42"/>
      <c r="M171" s="202" t="s">
        <v>32</v>
      </c>
      <c r="N171" s="203" t="s">
        <v>49</v>
      </c>
      <c r="O171" s="67"/>
      <c r="P171" s="204">
        <f>O171*H171</f>
        <v>0</v>
      </c>
      <c r="Q171" s="204">
        <v>0</v>
      </c>
      <c r="R171" s="204">
        <f>Q171*H171</f>
        <v>0</v>
      </c>
      <c r="S171" s="204">
        <v>0</v>
      </c>
      <c r="T171" s="205">
        <f>S171*H171</f>
        <v>0</v>
      </c>
      <c r="U171" s="37"/>
      <c r="V171" s="37"/>
      <c r="W171" s="37"/>
      <c r="X171" s="37"/>
      <c r="Y171" s="37"/>
      <c r="Z171" s="37"/>
      <c r="AA171" s="37"/>
      <c r="AB171" s="37"/>
      <c r="AC171" s="37"/>
      <c r="AD171" s="37"/>
      <c r="AE171" s="37"/>
      <c r="AR171" s="206" t="s">
        <v>183</v>
      </c>
      <c r="AT171" s="206" t="s">
        <v>136</v>
      </c>
      <c r="AU171" s="206" t="s">
        <v>87</v>
      </c>
      <c r="AY171" s="19" t="s">
        <v>133</v>
      </c>
      <c r="BE171" s="207">
        <f>IF(N171="základní",J171,0)</f>
        <v>0</v>
      </c>
      <c r="BF171" s="207">
        <f>IF(N171="snížená",J171,0)</f>
        <v>0</v>
      </c>
      <c r="BG171" s="207">
        <f>IF(N171="zákl. přenesená",J171,0)</f>
        <v>0</v>
      </c>
      <c r="BH171" s="207">
        <f>IF(N171="sníž. přenesená",J171,0)</f>
        <v>0</v>
      </c>
      <c r="BI171" s="207">
        <f>IF(N171="nulová",J171,0)</f>
        <v>0</v>
      </c>
      <c r="BJ171" s="19" t="s">
        <v>85</v>
      </c>
      <c r="BK171" s="207">
        <f>ROUND(I171*H171,2)</f>
        <v>0</v>
      </c>
      <c r="BL171" s="19" t="s">
        <v>183</v>
      </c>
      <c r="BM171" s="206" t="s">
        <v>240</v>
      </c>
    </row>
    <row r="172" spans="1:65" s="14" customFormat="1">
      <c r="B172" s="223"/>
      <c r="C172" s="224"/>
      <c r="D172" s="208" t="s">
        <v>148</v>
      </c>
      <c r="E172" s="225" t="s">
        <v>32</v>
      </c>
      <c r="F172" s="226" t="s">
        <v>160</v>
      </c>
      <c r="G172" s="224"/>
      <c r="H172" s="225" t="s">
        <v>32</v>
      </c>
      <c r="I172" s="227"/>
      <c r="J172" s="224"/>
      <c r="K172" s="224"/>
      <c r="L172" s="228"/>
      <c r="M172" s="229"/>
      <c r="N172" s="230"/>
      <c r="O172" s="230"/>
      <c r="P172" s="230"/>
      <c r="Q172" s="230"/>
      <c r="R172" s="230"/>
      <c r="S172" s="230"/>
      <c r="T172" s="231"/>
      <c r="AT172" s="232" t="s">
        <v>148</v>
      </c>
      <c r="AU172" s="232" t="s">
        <v>87</v>
      </c>
      <c r="AV172" s="14" t="s">
        <v>85</v>
      </c>
      <c r="AW172" s="14" t="s">
        <v>39</v>
      </c>
      <c r="AX172" s="14" t="s">
        <v>78</v>
      </c>
      <c r="AY172" s="232" t="s">
        <v>133</v>
      </c>
    </row>
    <row r="173" spans="1:65" s="14" customFormat="1">
      <c r="B173" s="223"/>
      <c r="C173" s="224"/>
      <c r="D173" s="208" t="s">
        <v>148</v>
      </c>
      <c r="E173" s="225" t="s">
        <v>32</v>
      </c>
      <c r="F173" s="226" t="s">
        <v>161</v>
      </c>
      <c r="G173" s="224"/>
      <c r="H173" s="225" t="s">
        <v>32</v>
      </c>
      <c r="I173" s="227"/>
      <c r="J173" s="224"/>
      <c r="K173" s="224"/>
      <c r="L173" s="228"/>
      <c r="M173" s="229"/>
      <c r="N173" s="230"/>
      <c r="O173" s="230"/>
      <c r="P173" s="230"/>
      <c r="Q173" s="230"/>
      <c r="R173" s="230"/>
      <c r="S173" s="230"/>
      <c r="T173" s="231"/>
      <c r="AT173" s="232" t="s">
        <v>148</v>
      </c>
      <c r="AU173" s="232" t="s">
        <v>87</v>
      </c>
      <c r="AV173" s="14" t="s">
        <v>85</v>
      </c>
      <c r="AW173" s="14" t="s">
        <v>39</v>
      </c>
      <c r="AX173" s="14" t="s">
        <v>78</v>
      </c>
      <c r="AY173" s="232" t="s">
        <v>133</v>
      </c>
    </row>
    <row r="174" spans="1:65" s="14" customFormat="1">
      <c r="B174" s="223"/>
      <c r="C174" s="224"/>
      <c r="D174" s="208" t="s">
        <v>148</v>
      </c>
      <c r="E174" s="225" t="s">
        <v>32</v>
      </c>
      <c r="F174" s="226" t="s">
        <v>162</v>
      </c>
      <c r="G174" s="224"/>
      <c r="H174" s="225" t="s">
        <v>32</v>
      </c>
      <c r="I174" s="227"/>
      <c r="J174" s="224"/>
      <c r="K174" s="224"/>
      <c r="L174" s="228"/>
      <c r="M174" s="229"/>
      <c r="N174" s="230"/>
      <c r="O174" s="230"/>
      <c r="P174" s="230"/>
      <c r="Q174" s="230"/>
      <c r="R174" s="230"/>
      <c r="S174" s="230"/>
      <c r="T174" s="231"/>
      <c r="AT174" s="232" t="s">
        <v>148</v>
      </c>
      <c r="AU174" s="232" t="s">
        <v>87</v>
      </c>
      <c r="AV174" s="14" t="s">
        <v>85</v>
      </c>
      <c r="AW174" s="14" t="s">
        <v>39</v>
      </c>
      <c r="AX174" s="14" t="s">
        <v>78</v>
      </c>
      <c r="AY174" s="232" t="s">
        <v>133</v>
      </c>
    </row>
    <row r="175" spans="1:65" s="13" customFormat="1">
      <c r="B175" s="212"/>
      <c r="C175" s="213"/>
      <c r="D175" s="208" t="s">
        <v>148</v>
      </c>
      <c r="E175" s="214" t="s">
        <v>32</v>
      </c>
      <c r="F175" s="215" t="s">
        <v>241</v>
      </c>
      <c r="G175" s="213"/>
      <c r="H175" s="216">
        <v>5.8</v>
      </c>
      <c r="I175" s="217"/>
      <c r="J175" s="213"/>
      <c r="K175" s="213"/>
      <c r="L175" s="218"/>
      <c r="M175" s="219"/>
      <c r="N175" s="220"/>
      <c r="O175" s="220"/>
      <c r="P175" s="220"/>
      <c r="Q175" s="220"/>
      <c r="R175" s="220"/>
      <c r="S175" s="220"/>
      <c r="T175" s="221"/>
      <c r="AT175" s="222" t="s">
        <v>148</v>
      </c>
      <c r="AU175" s="222" t="s">
        <v>87</v>
      </c>
      <c r="AV175" s="13" t="s">
        <v>87</v>
      </c>
      <c r="AW175" s="13" t="s">
        <v>39</v>
      </c>
      <c r="AX175" s="13" t="s">
        <v>78</v>
      </c>
      <c r="AY175" s="222" t="s">
        <v>133</v>
      </c>
    </row>
    <row r="176" spans="1:65" s="13" customFormat="1">
      <c r="B176" s="212"/>
      <c r="C176" s="213"/>
      <c r="D176" s="208" t="s">
        <v>148</v>
      </c>
      <c r="E176" s="214" t="s">
        <v>32</v>
      </c>
      <c r="F176" s="215" t="s">
        <v>242</v>
      </c>
      <c r="G176" s="213"/>
      <c r="H176" s="216">
        <v>5.8</v>
      </c>
      <c r="I176" s="217"/>
      <c r="J176" s="213"/>
      <c r="K176" s="213"/>
      <c r="L176" s="218"/>
      <c r="M176" s="219"/>
      <c r="N176" s="220"/>
      <c r="O176" s="220"/>
      <c r="P176" s="220"/>
      <c r="Q176" s="220"/>
      <c r="R176" s="220"/>
      <c r="S176" s="220"/>
      <c r="T176" s="221"/>
      <c r="AT176" s="222" t="s">
        <v>148</v>
      </c>
      <c r="AU176" s="222" t="s">
        <v>87</v>
      </c>
      <c r="AV176" s="13" t="s">
        <v>87</v>
      </c>
      <c r="AW176" s="13" t="s">
        <v>39</v>
      </c>
      <c r="AX176" s="13" t="s">
        <v>78</v>
      </c>
      <c r="AY176" s="222" t="s">
        <v>133</v>
      </c>
    </row>
    <row r="177" spans="1:65" s="13" customFormat="1">
      <c r="B177" s="212"/>
      <c r="C177" s="213"/>
      <c r="D177" s="208" t="s">
        <v>148</v>
      </c>
      <c r="E177" s="214" t="s">
        <v>32</v>
      </c>
      <c r="F177" s="215" t="s">
        <v>243</v>
      </c>
      <c r="G177" s="213"/>
      <c r="H177" s="216">
        <v>2.9</v>
      </c>
      <c r="I177" s="217"/>
      <c r="J177" s="213"/>
      <c r="K177" s="213"/>
      <c r="L177" s="218"/>
      <c r="M177" s="219"/>
      <c r="N177" s="220"/>
      <c r="O177" s="220"/>
      <c r="P177" s="220"/>
      <c r="Q177" s="220"/>
      <c r="R177" s="220"/>
      <c r="S177" s="220"/>
      <c r="T177" s="221"/>
      <c r="AT177" s="222" t="s">
        <v>148</v>
      </c>
      <c r="AU177" s="222" t="s">
        <v>87</v>
      </c>
      <c r="AV177" s="13" t="s">
        <v>87</v>
      </c>
      <c r="AW177" s="13" t="s">
        <v>39</v>
      </c>
      <c r="AX177" s="13" t="s">
        <v>78</v>
      </c>
      <c r="AY177" s="222" t="s">
        <v>133</v>
      </c>
    </row>
    <row r="178" spans="1:65" s="13" customFormat="1">
      <c r="B178" s="212"/>
      <c r="C178" s="213"/>
      <c r="D178" s="208" t="s">
        <v>148</v>
      </c>
      <c r="E178" s="214" t="s">
        <v>32</v>
      </c>
      <c r="F178" s="215" t="s">
        <v>244</v>
      </c>
      <c r="G178" s="213"/>
      <c r="H178" s="216">
        <v>2.9</v>
      </c>
      <c r="I178" s="217"/>
      <c r="J178" s="213"/>
      <c r="K178" s="213"/>
      <c r="L178" s="218"/>
      <c r="M178" s="219"/>
      <c r="N178" s="220"/>
      <c r="O178" s="220"/>
      <c r="P178" s="220"/>
      <c r="Q178" s="220"/>
      <c r="R178" s="220"/>
      <c r="S178" s="220"/>
      <c r="T178" s="221"/>
      <c r="AT178" s="222" t="s">
        <v>148</v>
      </c>
      <c r="AU178" s="222" t="s">
        <v>87</v>
      </c>
      <c r="AV178" s="13" t="s">
        <v>87</v>
      </c>
      <c r="AW178" s="13" t="s">
        <v>39</v>
      </c>
      <c r="AX178" s="13" t="s">
        <v>78</v>
      </c>
      <c r="AY178" s="222" t="s">
        <v>133</v>
      </c>
    </row>
    <row r="179" spans="1:65" s="15" customFormat="1">
      <c r="B179" s="233"/>
      <c r="C179" s="234"/>
      <c r="D179" s="208" t="s">
        <v>148</v>
      </c>
      <c r="E179" s="235" t="s">
        <v>32</v>
      </c>
      <c r="F179" s="236" t="s">
        <v>245</v>
      </c>
      <c r="G179" s="234"/>
      <c r="H179" s="237">
        <v>17.399999999999999</v>
      </c>
      <c r="I179" s="238"/>
      <c r="J179" s="234"/>
      <c r="K179" s="234"/>
      <c r="L179" s="239"/>
      <c r="M179" s="240"/>
      <c r="N179" s="241"/>
      <c r="O179" s="241"/>
      <c r="P179" s="241"/>
      <c r="Q179" s="241"/>
      <c r="R179" s="241"/>
      <c r="S179" s="241"/>
      <c r="T179" s="242"/>
      <c r="AT179" s="243" t="s">
        <v>148</v>
      </c>
      <c r="AU179" s="243" t="s">
        <v>87</v>
      </c>
      <c r="AV179" s="15" t="s">
        <v>150</v>
      </c>
      <c r="AW179" s="15" t="s">
        <v>39</v>
      </c>
      <c r="AX179" s="15" t="s">
        <v>78</v>
      </c>
      <c r="AY179" s="243" t="s">
        <v>133</v>
      </c>
    </row>
    <row r="180" spans="1:65" s="13" customFormat="1">
      <c r="B180" s="212"/>
      <c r="C180" s="213"/>
      <c r="D180" s="208" t="s">
        <v>148</v>
      </c>
      <c r="E180" s="214" t="s">
        <v>32</v>
      </c>
      <c r="F180" s="215" t="s">
        <v>246</v>
      </c>
      <c r="G180" s="213"/>
      <c r="H180" s="216">
        <v>5.15</v>
      </c>
      <c r="I180" s="217"/>
      <c r="J180" s="213"/>
      <c r="K180" s="213"/>
      <c r="L180" s="218"/>
      <c r="M180" s="219"/>
      <c r="N180" s="220"/>
      <c r="O180" s="220"/>
      <c r="P180" s="220"/>
      <c r="Q180" s="220"/>
      <c r="R180" s="220"/>
      <c r="S180" s="220"/>
      <c r="T180" s="221"/>
      <c r="AT180" s="222" t="s">
        <v>148</v>
      </c>
      <c r="AU180" s="222" t="s">
        <v>87</v>
      </c>
      <c r="AV180" s="13" t="s">
        <v>87</v>
      </c>
      <c r="AW180" s="13" t="s">
        <v>39</v>
      </c>
      <c r="AX180" s="13" t="s">
        <v>78</v>
      </c>
      <c r="AY180" s="222" t="s">
        <v>133</v>
      </c>
    </row>
    <row r="181" spans="1:65" s="13" customFormat="1">
      <c r="B181" s="212"/>
      <c r="C181" s="213"/>
      <c r="D181" s="208" t="s">
        <v>148</v>
      </c>
      <c r="E181" s="214" t="s">
        <v>32</v>
      </c>
      <c r="F181" s="215" t="s">
        <v>247</v>
      </c>
      <c r="G181" s="213"/>
      <c r="H181" s="216">
        <v>4</v>
      </c>
      <c r="I181" s="217"/>
      <c r="J181" s="213"/>
      <c r="K181" s="213"/>
      <c r="L181" s="218"/>
      <c r="M181" s="219"/>
      <c r="N181" s="220"/>
      <c r="O181" s="220"/>
      <c r="P181" s="220"/>
      <c r="Q181" s="220"/>
      <c r="R181" s="220"/>
      <c r="S181" s="220"/>
      <c r="T181" s="221"/>
      <c r="AT181" s="222" t="s">
        <v>148</v>
      </c>
      <c r="AU181" s="222" t="s">
        <v>87</v>
      </c>
      <c r="AV181" s="13" t="s">
        <v>87</v>
      </c>
      <c r="AW181" s="13" t="s">
        <v>39</v>
      </c>
      <c r="AX181" s="13" t="s">
        <v>78</v>
      </c>
      <c r="AY181" s="222" t="s">
        <v>133</v>
      </c>
    </row>
    <row r="182" spans="1:65" s="13" customFormat="1">
      <c r="B182" s="212"/>
      <c r="C182" s="213"/>
      <c r="D182" s="208" t="s">
        <v>148</v>
      </c>
      <c r="E182" s="214" t="s">
        <v>32</v>
      </c>
      <c r="F182" s="215" t="s">
        <v>248</v>
      </c>
      <c r="G182" s="213"/>
      <c r="H182" s="216">
        <v>2</v>
      </c>
      <c r="I182" s="217"/>
      <c r="J182" s="213"/>
      <c r="K182" s="213"/>
      <c r="L182" s="218"/>
      <c r="M182" s="219"/>
      <c r="N182" s="220"/>
      <c r="O182" s="220"/>
      <c r="P182" s="220"/>
      <c r="Q182" s="220"/>
      <c r="R182" s="220"/>
      <c r="S182" s="220"/>
      <c r="T182" s="221"/>
      <c r="AT182" s="222" t="s">
        <v>148</v>
      </c>
      <c r="AU182" s="222" t="s">
        <v>87</v>
      </c>
      <c r="AV182" s="13" t="s">
        <v>87</v>
      </c>
      <c r="AW182" s="13" t="s">
        <v>39</v>
      </c>
      <c r="AX182" s="13" t="s">
        <v>78</v>
      </c>
      <c r="AY182" s="222" t="s">
        <v>133</v>
      </c>
    </row>
    <row r="183" spans="1:65" s="13" customFormat="1">
      <c r="B183" s="212"/>
      <c r="C183" s="213"/>
      <c r="D183" s="208" t="s">
        <v>148</v>
      </c>
      <c r="E183" s="214" t="s">
        <v>32</v>
      </c>
      <c r="F183" s="215" t="s">
        <v>249</v>
      </c>
      <c r="G183" s="213"/>
      <c r="H183" s="216">
        <v>2</v>
      </c>
      <c r="I183" s="217"/>
      <c r="J183" s="213"/>
      <c r="K183" s="213"/>
      <c r="L183" s="218"/>
      <c r="M183" s="219"/>
      <c r="N183" s="220"/>
      <c r="O183" s="220"/>
      <c r="P183" s="220"/>
      <c r="Q183" s="220"/>
      <c r="R183" s="220"/>
      <c r="S183" s="220"/>
      <c r="T183" s="221"/>
      <c r="AT183" s="222" t="s">
        <v>148</v>
      </c>
      <c r="AU183" s="222" t="s">
        <v>87</v>
      </c>
      <c r="AV183" s="13" t="s">
        <v>87</v>
      </c>
      <c r="AW183" s="13" t="s">
        <v>39</v>
      </c>
      <c r="AX183" s="13" t="s">
        <v>78</v>
      </c>
      <c r="AY183" s="222" t="s">
        <v>133</v>
      </c>
    </row>
    <row r="184" spans="1:65" s="15" customFormat="1">
      <c r="B184" s="233"/>
      <c r="C184" s="234"/>
      <c r="D184" s="208" t="s">
        <v>148</v>
      </c>
      <c r="E184" s="235" t="s">
        <v>32</v>
      </c>
      <c r="F184" s="236" t="s">
        <v>250</v>
      </c>
      <c r="G184" s="234"/>
      <c r="H184" s="237">
        <v>13.15</v>
      </c>
      <c r="I184" s="238"/>
      <c r="J184" s="234"/>
      <c r="K184" s="234"/>
      <c r="L184" s="239"/>
      <c r="M184" s="240"/>
      <c r="N184" s="241"/>
      <c r="O184" s="241"/>
      <c r="P184" s="241"/>
      <c r="Q184" s="241"/>
      <c r="R184" s="241"/>
      <c r="S184" s="241"/>
      <c r="T184" s="242"/>
      <c r="AT184" s="243" t="s">
        <v>148</v>
      </c>
      <c r="AU184" s="243" t="s">
        <v>87</v>
      </c>
      <c r="AV184" s="15" t="s">
        <v>150</v>
      </c>
      <c r="AW184" s="15" t="s">
        <v>39</v>
      </c>
      <c r="AX184" s="15" t="s">
        <v>78</v>
      </c>
      <c r="AY184" s="243" t="s">
        <v>133</v>
      </c>
    </row>
    <row r="185" spans="1:65" s="13" customFormat="1">
      <c r="B185" s="212"/>
      <c r="C185" s="213"/>
      <c r="D185" s="208" t="s">
        <v>148</v>
      </c>
      <c r="E185" s="214" t="s">
        <v>32</v>
      </c>
      <c r="F185" s="215" t="s">
        <v>251</v>
      </c>
      <c r="G185" s="213"/>
      <c r="H185" s="216">
        <v>1.6</v>
      </c>
      <c r="I185" s="217"/>
      <c r="J185" s="213"/>
      <c r="K185" s="213"/>
      <c r="L185" s="218"/>
      <c r="M185" s="219"/>
      <c r="N185" s="220"/>
      <c r="O185" s="220"/>
      <c r="P185" s="220"/>
      <c r="Q185" s="220"/>
      <c r="R185" s="220"/>
      <c r="S185" s="220"/>
      <c r="T185" s="221"/>
      <c r="AT185" s="222" t="s">
        <v>148</v>
      </c>
      <c r="AU185" s="222" t="s">
        <v>87</v>
      </c>
      <c r="AV185" s="13" t="s">
        <v>87</v>
      </c>
      <c r="AW185" s="13" t="s">
        <v>39</v>
      </c>
      <c r="AX185" s="13" t="s">
        <v>78</v>
      </c>
      <c r="AY185" s="222" t="s">
        <v>133</v>
      </c>
    </row>
    <row r="186" spans="1:65" s="13" customFormat="1">
      <c r="B186" s="212"/>
      <c r="C186" s="213"/>
      <c r="D186" s="208" t="s">
        <v>148</v>
      </c>
      <c r="E186" s="214" t="s">
        <v>32</v>
      </c>
      <c r="F186" s="215" t="s">
        <v>252</v>
      </c>
      <c r="G186" s="213"/>
      <c r="H186" s="216">
        <v>1.6</v>
      </c>
      <c r="I186" s="217"/>
      <c r="J186" s="213"/>
      <c r="K186" s="213"/>
      <c r="L186" s="218"/>
      <c r="M186" s="219"/>
      <c r="N186" s="220"/>
      <c r="O186" s="220"/>
      <c r="P186" s="220"/>
      <c r="Q186" s="220"/>
      <c r="R186" s="220"/>
      <c r="S186" s="220"/>
      <c r="T186" s="221"/>
      <c r="AT186" s="222" t="s">
        <v>148</v>
      </c>
      <c r="AU186" s="222" t="s">
        <v>87</v>
      </c>
      <c r="AV186" s="13" t="s">
        <v>87</v>
      </c>
      <c r="AW186" s="13" t="s">
        <v>39</v>
      </c>
      <c r="AX186" s="13" t="s">
        <v>78</v>
      </c>
      <c r="AY186" s="222" t="s">
        <v>133</v>
      </c>
    </row>
    <row r="187" spans="1:65" s="13" customFormat="1">
      <c r="B187" s="212"/>
      <c r="C187" s="213"/>
      <c r="D187" s="208" t="s">
        <v>148</v>
      </c>
      <c r="E187" s="214" t="s">
        <v>32</v>
      </c>
      <c r="F187" s="215" t="s">
        <v>253</v>
      </c>
      <c r="G187" s="213"/>
      <c r="H187" s="216">
        <v>0.8</v>
      </c>
      <c r="I187" s="217"/>
      <c r="J187" s="213"/>
      <c r="K187" s="213"/>
      <c r="L187" s="218"/>
      <c r="M187" s="219"/>
      <c r="N187" s="220"/>
      <c r="O187" s="220"/>
      <c r="P187" s="220"/>
      <c r="Q187" s="220"/>
      <c r="R187" s="220"/>
      <c r="S187" s="220"/>
      <c r="T187" s="221"/>
      <c r="AT187" s="222" t="s">
        <v>148</v>
      </c>
      <c r="AU187" s="222" t="s">
        <v>87</v>
      </c>
      <c r="AV187" s="13" t="s">
        <v>87</v>
      </c>
      <c r="AW187" s="13" t="s">
        <v>39</v>
      </c>
      <c r="AX187" s="13" t="s">
        <v>78</v>
      </c>
      <c r="AY187" s="222" t="s">
        <v>133</v>
      </c>
    </row>
    <row r="188" spans="1:65" s="13" customFormat="1">
      <c r="B188" s="212"/>
      <c r="C188" s="213"/>
      <c r="D188" s="208" t="s">
        <v>148</v>
      </c>
      <c r="E188" s="214" t="s">
        <v>32</v>
      </c>
      <c r="F188" s="215" t="s">
        <v>254</v>
      </c>
      <c r="G188" s="213"/>
      <c r="H188" s="216">
        <v>0.8</v>
      </c>
      <c r="I188" s="217"/>
      <c r="J188" s="213"/>
      <c r="K188" s="213"/>
      <c r="L188" s="218"/>
      <c r="M188" s="219"/>
      <c r="N188" s="220"/>
      <c r="O188" s="220"/>
      <c r="P188" s="220"/>
      <c r="Q188" s="220"/>
      <c r="R188" s="220"/>
      <c r="S188" s="220"/>
      <c r="T188" s="221"/>
      <c r="AT188" s="222" t="s">
        <v>148</v>
      </c>
      <c r="AU188" s="222" t="s">
        <v>87</v>
      </c>
      <c r="AV188" s="13" t="s">
        <v>87</v>
      </c>
      <c r="AW188" s="13" t="s">
        <v>39</v>
      </c>
      <c r="AX188" s="13" t="s">
        <v>78</v>
      </c>
      <c r="AY188" s="222" t="s">
        <v>133</v>
      </c>
    </row>
    <row r="189" spans="1:65" s="15" customFormat="1">
      <c r="B189" s="233"/>
      <c r="C189" s="234"/>
      <c r="D189" s="208" t="s">
        <v>148</v>
      </c>
      <c r="E189" s="235" t="s">
        <v>32</v>
      </c>
      <c r="F189" s="236" t="s">
        <v>167</v>
      </c>
      <c r="G189" s="234"/>
      <c r="H189" s="237">
        <v>4.8</v>
      </c>
      <c r="I189" s="238"/>
      <c r="J189" s="234"/>
      <c r="K189" s="234"/>
      <c r="L189" s="239"/>
      <c r="M189" s="240"/>
      <c r="N189" s="241"/>
      <c r="O189" s="241"/>
      <c r="P189" s="241"/>
      <c r="Q189" s="241"/>
      <c r="R189" s="241"/>
      <c r="S189" s="241"/>
      <c r="T189" s="242"/>
      <c r="AT189" s="243" t="s">
        <v>148</v>
      </c>
      <c r="AU189" s="243" t="s">
        <v>87</v>
      </c>
      <c r="AV189" s="15" t="s">
        <v>150</v>
      </c>
      <c r="AW189" s="15" t="s">
        <v>39</v>
      </c>
      <c r="AX189" s="15" t="s">
        <v>78</v>
      </c>
      <c r="AY189" s="243" t="s">
        <v>133</v>
      </c>
    </row>
    <row r="190" spans="1:65" s="16" customFormat="1">
      <c r="B190" s="244"/>
      <c r="C190" s="245"/>
      <c r="D190" s="208" t="s">
        <v>148</v>
      </c>
      <c r="E190" s="246" t="s">
        <v>32</v>
      </c>
      <c r="F190" s="247" t="s">
        <v>168</v>
      </c>
      <c r="G190" s="245"/>
      <c r="H190" s="248">
        <v>35.349999999999994</v>
      </c>
      <c r="I190" s="249"/>
      <c r="J190" s="245"/>
      <c r="K190" s="245"/>
      <c r="L190" s="250"/>
      <c r="M190" s="251"/>
      <c r="N190" s="252"/>
      <c r="O190" s="252"/>
      <c r="P190" s="252"/>
      <c r="Q190" s="252"/>
      <c r="R190" s="252"/>
      <c r="S190" s="252"/>
      <c r="T190" s="253"/>
      <c r="AT190" s="254" t="s">
        <v>148</v>
      </c>
      <c r="AU190" s="254" t="s">
        <v>87</v>
      </c>
      <c r="AV190" s="16" t="s">
        <v>141</v>
      </c>
      <c r="AW190" s="16" t="s">
        <v>39</v>
      </c>
      <c r="AX190" s="16" t="s">
        <v>85</v>
      </c>
      <c r="AY190" s="254" t="s">
        <v>133</v>
      </c>
    </row>
    <row r="191" spans="1:65" s="2" customFormat="1" ht="16.5" customHeight="1">
      <c r="A191" s="37"/>
      <c r="B191" s="38"/>
      <c r="C191" s="255" t="s">
        <v>183</v>
      </c>
      <c r="D191" s="255" t="s">
        <v>198</v>
      </c>
      <c r="E191" s="256" t="s">
        <v>255</v>
      </c>
      <c r="F191" s="257" t="s">
        <v>256</v>
      </c>
      <c r="G191" s="258" t="s">
        <v>182</v>
      </c>
      <c r="H191" s="259">
        <v>1.42</v>
      </c>
      <c r="I191" s="260"/>
      <c r="J191" s="261">
        <f>ROUND(I191*H191,2)</f>
        <v>0</v>
      </c>
      <c r="K191" s="257" t="s">
        <v>140</v>
      </c>
      <c r="L191" s="262"/>
      <c r="M191" s="263" t="s">
        <v>32</v>
      </c>
      <c r="N191" s="264" t="s">
        <v>49</v>
      </c>
      <c r="O191" s="67"/>
      <c r="P191" s="204">
        <f>O191*H191</f>
        <v>0</v>
      </c>
      <c r="Q191" s="204">
        <v>0.55000000000000004</v>
      </c>
      <c r="R191" s="204">
        <f>Q191*H191</f>
        <v>0.78100000000000003</v>
      </c>
      <c r="S191" s="204">
        <v>0</v>
      </c>
      <c r="T191" s="205">
        <f>S191*H191</f>
        <v>0</v>
      </c>
      <c r="U191" s="37"/>
      <c r="V191" s="37"/>
      <c r="W191" s="37"/>
      <c r="X191" s="37"/>
      <c r="Y191" s="37"/>
      <c r="Z191" s="37"/>
      <c r="AA191" s="37"/>
      <c r="AB191" s="37"/>
      <c r="AC191" s="37"/>
      <c r="AD191" s="37"/>
      <c r="AE191" s="37"/>
      <c r="AR191" s="206" t="s">
        <v>201</v>
      </c>
      <c r="AT191" s="206" t="s">
        <v>198</v>
      </c>
      <c r="AU191" s="206" t="s">
        <v>87</v>
      </c>
      <c r="AY191" s="19" t="s">
        <v>133</v>
      </c>
      <c r="BE191" s="207">
        <f>IF(N191="základní",J191,0)</f>
        <v>0</v>
      </c>
      <c r="BF191" s="207">
        <f>IF(N191="snížená",J191,0)</f>
        <v>0</v>
      </c>
      <c r="BG191" s="207">
        <f>IF(N191="zákl. přenesená",J191,0)</f>
        <v>0</v>
      </c>
      <c r="BH191" s="207">
        <f>IF(N191="sníž. přenesená",J191,0)</f>
        <v>0</v>
      </c>
      <c r="BI191" s="207">
        <f>IF(N191="nulová",J191,0)</f>
        <v>0</v>
      </c>
      <c r="BJ191" s="19" t="s">
        <v>85</v>
      </c>
      <c r="BK191" s="207">
        <f>ROUND(I191*H191,2)</f>
        <v>0</v>
      </c>
      <c r="BL191" s="19" t="s">
        <v>183</v>
      </c>
      <c r="BM191" s="206" t="s">
        <v>257</v>
      </c>
    </row>
    <row r="192" spans="1:65" s="13" customFormat="1">
      <c r="B192" s="212"/>
      <c r="C192" s="213"/>
      <c r="D192" s="208" t="s">
        <v>148</v>
      </c>
      <c r="E192" s="214" t="s">
        <v>32</v>
      </c>
      <c r="F192" s="215" t="s">
        <v>187</v>
      </c>
      <c r="G192" s="213"/>
      <c r="H192" s="216">
        <v>0.56399999999999995</v>
      </c>
      <c r="I192" s="217"/>
      <c r="J192" s="213"/>
      <c r="K192" s="213"/>
      <c r="L192" s="218"/>
      <c r="M192" s="219"/>
      <c r="N192" s="220"/>
      <c r="O192" s="220"/>
      <c r="P192" s="220"/>
      <c r="Q192" s="220"/>
      <c r="R192" s="220"/>
      <c r="S192" s="220"/>
      <c r="T192" s="221"/>
      <c r="AT192" s="222" t="s">
        <v>148</v>
      </c>
      <c r="AU192" s="222" t="s">
        <v>87</v>
      </c>
      <c r="AV192" s="13" t="s">
        <v>87</v>
      </c>
      <c r="AW192" s="13" t="s">
        <v>39</v>
      </c>
      <c r="AX192" s="13" t="s">
        <v>78</v>
      </c>
      <c r="AY192" s="222" t="s">
        <v>133</v>
      </c>
    </row>
    <row r="193" spans="1:65" s="13" customFormat="1">
      <c r="B193" s="212"/>
      <c r="C193" s="213"/>
      <c r="D193" s="208" t="s">
        <v>148</v>
      </c>
      <c r="E193" s="214" t="s">
        <v>32</v>
      </c>
      <c r="F193" s="215" t="s">
        <v>188</v>
      </c>
      <c r="G193" s="213"/>
      <c r="H193" s="216">
        <v>0.55000000000000004</v>
      </c>
      <c r="I193" s="217"/>
      <c r="J193" s="213"/>
      <c r="K193" s="213"/>
      <c r="L193" s="218"/>
      <c r="M193" s="219"/>
      <c r="N193" s="220"/>
      <c r="O193" s="220"/>
      <c r="P193" s="220"/>
      <c r="Q193" s="220"/>
      <c r="R193" s="220"/>
      <c r="S193" s="220"/>
      <c r="T193" s="221"/>
      <c r="AT193" s="222" t="s">
        <v>148</v>
      </c>
      <c r="AU193" s="222" t="s">
        <v>87</v>
      </c>
      <c r="AV193" s="13" t="s">
        <v>87</v>
      </c>
      <c r="AW193" s="13" t="s">
        <v>39</v>
      </c>
      <c r="AX193" s="13" t="s">
        <v>78</v>
      </c>
      <c r="AY193" s="222" t="s">
        <v>133</v>
      </c>
    </row>
    <row r="194" spans="1:65" s="13" customFormat="1">
      <c r="B194" s="212"/>
      <c r="C194" s="213"/>
      <c r="D194" s="208" t="s">
        <v>148</v>
      </c>
      <c r="E194" s="214" t="s">
        <v>32</v>
      </c>
      <c r="F194" s="215" t="s">
        <v>189</v>
      </c>
      <c r="G194" s="213"/>
      <c r="H194" s="216">
        <v>0.20100000000000001</v>
      </c>
      <c r="I194" s="217"/>
      <c r="J194" s="213"/>
      <c r="K194" s="213"/>
      <c r="L194" s="218"/>
      <c r="M194" s="219"/>
      <c r="N194" s="220"/>
      <c r="O194" s="220"/>
      <c r="P194" s="220"/>
      <c r="Q194" s="220"/>
      <c r="R194" s="220"/>
      <c r="S194" s="220"/>
      <c r="T194" s="221"/>
      <c r="AT194" s="222" t="s">
        <v>148</v>
      </c>
      <c r="AU194" s="222" t="s">
        <v>87</v>
      </c>
      <c r="AV194" s="13" t="s">
        <v>87</v>
      </c>
      <c r="AW194" s="13" t="s">
        <v>39</v>
      </c>
      <c r="AX194" s="13" t="s">
        <v>78</v>
      </c>
      <c r="AY194" s="222" t="s">
        <v>133</v>
      </c>
    </row>
    <row r="195" spans="1:65" s="16" customFormat="1">
      <c r="B195" s="244"/>
      <c r="C195" s="245"/>
      <c r="D195" s="208" t="s">
        <v>148</v>
      </c>
      <c r="E195" s="246" t="s">
        <v>32</v>
      </c>
      <c r="F195" s="247" t="s">
        <v>168</v>
      </c>
      <c r="G195" s="245"/>
      <c r="H195" s="248">
        <v>1.3149999999999999</v>
      </c>
      <c r="I195" s="249"/>
      <c r="J195" s="245"/>
      <c r="K195" s="245"/>
      <c r="L195" s="250"/>
      <c r="M195" s="251"/>
      <c r="N195" s="252"/>
      <c r="O195" s="252"/>
      <c r="P195" s="252"/>
      <c r="Q195" s="252"/>
      <c r="R195" s="252"/>
      <c r="S195" s="252"/>
      <c r="T195" s="253"/>
      <c r="AT195" s="254" t="s">
        <v>148</v>
      </c>
      <c r="AU195" s="254" t="s">
        <v>87</v>
      </c>
      <c r="AV195" s="16" t="s">
        <v>141</v>
      </c>
      <c r="AW195" s="16" t="s">
        <v>39</v>
      </c>
      <c r="AX195" s="16" t="s">
        <v>85</v>
      </c>
      <c r="AY195" s="254" t="s">
        <v>133</v>
      </c>
    </row>
    <row r="196" spans="1:65" s="13" customFormat="1">
      <c r="B196" s="212"/>
      <c r="C196" s="213"/>
      <c r="D196" s="208" t="s">
        <v>148</v>
      </c>
      <c r="E196" s="213"/>
      <c r="F196" s="215" t="s">
        <v>258</v>
      </c>
      <c r="G196" s="213"/>
      <c r="H196" s="216">
        <v>1.42</v>
      </c>
      <c r="I196" s="217"/>
      <c r="J196" s="213"/>
      <c r="K196" s="213"/>
      <c r="L196" s="218"/>
      <c r="M196" s="219"/>
      <c r="N196" s="220"/>
      <c r="O196" s="220"/>
      <c r="P196" s="220"/>
      <c r="Q196" s="220"/>
      <c r="R196" s="220"/>
      <c r="S196" s="220"/>
      <c r="T196" s="221"/>
      <c r="AT196" s="222" t="s">
        <v>148</v>
      </c>
      <c r="AU196" s="222" t="s">
        <v>87</v>
      </c>
      <c r="AV196" s="13" t="s">
        <v>87</v>
      </c>
      <c r="AW196" s="13" t="s">
        <v>4</v>
      </c>
      <c r="AX196" s="13" t="s">
        <v>85</v>
      </c>
      <c r="AY196" s="222" t="s">
        <v>133</v>
      </c>
    </row>
    <row r="197" spans="1:65" s="2" customFormat="1" ht="21.75" customHeight="1">
      <c r="A197" s="37"/>
      <c r="B197" s="38"/>
      <c r="C197" s="195" t="s">
        <v>259</v>
      </c>
      <c r="D197" s="195" t="s">
        <v>136</v>
      </c>
      <c r="E197" s="196" t="s">
        <v>260</v>
      </c>
      <c r="F197" s="197" t="s">
        <v>261</v>
      </c>
      <c r="G197" s="198" t="s">
        <v>182</v>
      </c>
      <c r="H197" s="199">
        <v>1.458</v>
      </c>
      <c r="I197" s="200"/>
      <c r="J197" s="201">
        <f>ROUND(I197*H197,2)</f>
        <v>0</v>
      </c>
      <c r="K197" s="197" t="s">
        <v>140</v>
      </c>
      <c r="L197" s="42"/>
      <c r="M197" s="202" t="s">
        <v>32</v>
      </c>
      <c r="N197" s="203" t="s">
        <v>49</v>
      </c>
      <c r="O197" s="67"/>
      <c r="P197" s="204">
        <f>O197*H197</f>
        <v>0</v>
      </c>
      <c r="Q197" s="204">
        <v>2.4469999999999999E-2</v>
      </c>
      <c r="R197" s="204">
        <f>Q197*H197</f>
        <v>3.5677259999999995E-2</v>
      </c>
      <c r="S197" s="204">
        <v>0</v>
      </c>
      <c r="T197" s="205">
        <f>S197*H197</f>
        <v>0</v>
      </c>
      <c r="U197" s="37"/>
      <c r="V197" s="37"/>
      <c r="W197" s="37"/>
      <c r="X197" s="37"/>
      <c r="Y197" s="37"/>
      <c r="Z197" s="37"/>
      <c r="AA197" s="37"/>
      <c r="AB197" s="37"/>
      <c r="AC197" s="37"/>
      <c r="AD197" s="37"/>
      <c r="AE197" s="37"/>
      <c r="AR197" s="206" t="s">
        <v>183</v>
      </c>
      <c r="AT197" s="206" t="s">
        <v>136</v>
      </c>
      <c r="AU197" s="206" t="s">
        <v>87</v>
      </c>
      <c r="AY197" s="19" t="s">
        <v>133</v>
      </c>
      <c r="BE197" s="207">
        <f>IF(N197="základní",J197,0)</f>
        <v>0</v>
      </c>
      <c r="BF197" s="207">
        <f>IF(N197="snížená",J197,0)</f>
        <v>0</v>
      </c>
      <c r="BG197" s="207">
        <f>IF(N197="zákl. přenesená",J197,0)</f>
        <v>0</v>
      </c>
      <c r="BH197" s="207">
        <f>IF(N197="sníž. přenesená",J197,0)</f>
        <v>0</v>
      </c>
      <c r="BI197" s="207">
        <f>IF(N197="nulová",J197,0)</f>
        <v>0</v>
      </c>
      <c r="BJ197" s="19" t="s">
        <v>85</v>
      </c>
      <c r="BK197" s="207">
        <f>ROUND(I197*H197,2)</f>
        <v>0</v>
      </c>
      <c r="BL197" s="19" t="s">
        <v>183</v>
      </c>
      <c r="BM197" s="206" t="s">
        <v>262</v>
      </c>
    </row>
    <row r="198" spans="1:65" s="2" customFormat="1" ht="67.2">
      <c r="A198" s="37"/>
      <c r="B198" s="38"/>
      <c r="C198" s="39"/>
      <c r="D198" s="208" t="s">
        <v>143</v>
      </c>
      <c r="E198" s="39"/>
      <c r="F198" s="209" t="s">
        <v>263</v>
      </c>
      <c r="G198" s="39"/>
      <c r="H198" s="39"/>
      <c r="I198" s="118"/>
      <c r="J198" s="39"/>
      <c r="K198" s="39"/>
      <c r="L198" s="42"/>
      <c r="M198" s="210"/>
      <c r="N198" s="211"/>
      <c r="O198" s="67"/>
      <c r="P198" s="67"/>
      <c r="Q198" s="67"/>
      <c r="R198" s="67"/>
      <c r="S198" s="67"/>
      <c r="T198" s="68"/>
      <c r="U198" s="37"/>
      <c r="V198" s="37"/>
      <c r="W198" s="37"/>
      <c r="X198" s="37"/>
      <c r="Y198" s="37"/>
      <c r="Z198" s="37"/>
      <c r="AA198" s="37"/>
      <c r="AB198" s="37"/>
      <c r="AC198" s="37"/>
      <c r="AD198" s="37"/>
      <c r="AE198" s="37"/>
      <c r="AT198" s="19" t="s">
        <v>143</v>
      </c>
      <c r="AU198" s="19" t="s">
        <v>87</v>
      </c>
    </row>
    <row r="199" spans="1:65" s="13" customFormat="1">
      <c r="B199" s="212"/>
      <c r="C199" s="213"/>
      <c r="D199" s="208" t="s">
        <v>148</v>
      </c>
      <c r="E199" s="214" t="s">
        <v>32</v>
      </c>
      <c r="F199" s="215" t="s">
        <v>186</v>
      </c>
      <c r="G199" s="213"/>
      <c r="H199" s="216">
        <v>0.14299999999999999</v>
      </c>
      <c r="I199" s="217"/>
      <c r="J199" s="213"/>
      <c r="K199" s="213"/>
      <c r="L199" s="218"/>
      <c r="M199" s="219"/>
      <c r="N199" s="220"/>
      <c r="O199" s="220"/>
      <c r="P199" s="220"/>
      <c r="Q199" s="220"/>
      <c r="R199" s="220"/>
      <c r="S199" s="220"/>
      <c r="T199" s="221"/>
      <c r="AT199" s="222" t="s">
        <v>148</v>
      </c>
      <c r="AU199" s="222" t="s">
        <v>87</v>
      </c>
      <c r="AV199" s="13" t="s">
        <v>87</v>
      </c>
      <c r="AW199" s="13" t="s">
        <v>39</v>
      </c>
      <c r="AX199" s="13" t="s">
        <v>78</v>
      </c>
      <c r="AY199" s="222" t="s">
        <v>133</v>
      </c>
    </row>
    <row r="200" spans="1:65" s="13" customFormat="1">
      <c r="B200" s="212"/>
      <c r="C200" s="213"/>
      <c r="D200" s="208" t="s">
        <v>148</v>
      </c>
      <c r="E200" s="214" t="s">
        <v>32</v>
      </c>
      <c r="F200" s="215" t="s">
        <v>187</v>
      </c>
      <c r="G200" s="213"/>
      <c r="H200" s="216">
        <v>0.56399999999999995</v>
      </c>
      <c r="I200" s="217"/>
      <c r="J200" s="213"/>
      <c r="K200" s="213"/>
      <c r="L200" s="218"/>
      <c r="M200" s="219"/>
      <c r="N200" s="220"/>
      <c r="O200" s="220"/>
      <c r="P200" s="220"/>
      <c r="Q200" s="220"/>
      <c r="R200" s="220"/>
      <c r="S200" s="220"/>
      <c r="T200" s="221"/>
      <c r="AT200" s="222" t="s">
        <v>148</v>
      </c>
      <c r="AU200" s="222" t="s">
        <v>87</v>
      </c>
      <c r="AV200" s="13" t="s">
        <v>87</v>
      </c>
      <c r="AW200" s="13" t="s">
        <v>39</v>
      </c>
      <c r="AX200" s="13" t="s">
        <v>78</v>
      </c>
      <c r="AY200" s="222" t="s">
        <v>133</v>
      </c>
    </row>
    <row r="201" spans="1:65" s="13" customFormat="1">
      <c r="B201" s="212"/>
      <c r="C201" s="213"/>
      <c r="D201" s="208" t="s">
        <v>148</v>
      </c>
      <c r="E201" s="214" t="s">
        <v>32</v>
      </c>
      <c r="F201" s="215" t="s">
        <v>188</v>
      </c>
      <c r="G201" s="213"/>
      <c r="H201" s="216">
        <v>0.55000000000000004</v>
      </c>
      <c r="I201" s="217"/>
      <c r="J201" s="213"/>
      <c r="K201" s="213"/>
      <c r="L201" s="218"/>
      <c r="M201" s="219"/>
      <c r="N201" s="220"/>
      <c r="O201" s="220"/>
      <c r="P201" s="220"/>
      <c r="Q201" s="220"/>
      <c r="R201" s="220"/>
      <c r="S201" s="220"/>
      <c r="T201" s="221"/>
      <c r="AT201" s="222" t="s">
        <v>148</v>
      </c>
      <c r="AU201" s="222" t="s">
        <v>87</v>
      </c>
      <c r="AV201" s="13" t="s">
        <v>87</v>
      </c>
      <c r="AW201" s="13" t="s">
        <v>39</v>
      </c>
      <c r="AX201" s="13" t="s">
        <v>78</v>
      </c>
      <c r="AY201" s="222" t="s">
        <v>133</v>
      </c>
    </row>
    <row r="202" spans="1:65" s="13" customFormat="1">
      <c r="B202" s="212"/>
      <c r="C202" s="213"/>
      <c r="D202" s="208" t="s">
        <v>148</v>
      </c>
      <c r="E202" s="214" t="s">
        <v>32</v>
      </c>
      <c r="F202" s="215" t="s">
        <v>189</v>
      </c>
      <c r="G202" s="213"/>
      <c r="H202" s="216">
        <v>0.20100000000000001</v>
      </c>
      <c r="I202" s="217"/>
      <c r="J202" s="213"/>
      <c r="K202" s="213"/>
      <c r="L202" s="218"/>
      <c r="M202" s="219"/>
      <c r="N202" s="220"/>
      <c r="O202" s="220"/>
      <c r="P202" s="220"/>
      <c r="Q202" s="220"/>
      <c r="R202" s="220"/>
      <c r="S202" s="220"/>
      <c r="T202" s="221"/>
      <c r="AT202" s="222" t="s">
        <v>148</v>
      </c>
      <c r="AU202" s="222" t="s">
        <v>87</v>
      </c>
      <c r="AV202" s="13" t="s">
        <v>87</v>
      </c>
      <c r="AW202" s="13" t="s">
        <v>39</v>
      </c>
      <c r="AX202" s="13" t="s">
        <v>78</v>
      </c>
      <c r="AY202" s="222" t="s">
        <v>133</v>
      </c>
    </row>
    <row r="203" spans="1:65" s="16" customFormat="1">
      <c r="B203" s="244"/>
      <c r="C203" s="245"/>
      <c r="D203" s="208" t="s">
        <v>148</v>
      </c>
      <c r="E203" s="246" t="s">
        <v>32</v>
      </c>
      <c r="F203" s="247" t="s">
        <v>168</v>
      </c>
      <c r="G203" s="245"/>
      <c r="H203" s="248">
        <v>1.4580000000000002</v>
      </c>
      <c r="I203" s="249"/>
      <c r="J203" s="245"/>
      <c r="K203" s="245"/>
      <c r="L203" s="250"/>
      <c r="M203" s="251"/>
      <c r="N203" s="252"/>
      <c r="O203" s="252"/>
      <c r="P203" s="252"/>
      <c r="Q203" s="252"/>
      <c r="R203" s="252"/>
      <c r="S203" s="252"/>
      <c r="T203" s="253"/>
      <c r="AT203" s="254" t="s">
        <v>148</v>
      </c>
      <c r="AU203" s="254" t="s">
        <v>87</v>
      </c>
      <c r="AV203" s="16" t="s">
        <v>141</v>
      </c>
      <c r="AW203" s="16" t="s">
        <v>39</v>
      </c>
      <c r="AX203" s="16" t="s">
        <v>85</v>
      </c>
      <c r="AY203" s="254" t="s">
        <v>133</v>
      </c>
    </row>
    <row r="204" spans="1:65" s="2" customFormat="1" ht="44.25" customHeight="1">
      <c r="A204" s="37"/>
      <c r="B204" s="38"/>
      <c r="C204" s="195" t="s">
        <v>264</v>
      </c>
      <c r="D204" s="195" t="s">
        <v>136</v>
      </c>
      <c r="E204" s="196" t="s">
        <v>265</v>
      </c>
      <c r="F204" s="197" t="s">
        <v>266</v>
      </c>
      <c r="G204" s="198" t="s">
        <v>172</v>
      </c>
      <c r="H204" s="199">
        <v>1.548</v>
      </c>
      <c r="I204" s="200"/>
      <c r="J204" s="201">
        <f>ROUND(I204*H204,2)</f>
        <v>0</v>
      </c>
      <c r="K204" s="197" t="s">
        <v>140</v>
      </c>
      <c r="L204" s="42"/>
      <c r="M204" s="202" t="s">
        <v>32</v>
      </c>
      <c r="N204" s="203" t="s">
        <v>49</v>
      </c>
      <c r="O204" s="67"/>
      <c r="P204" s="204">
        <f>O204*H204</f>
        <v>0</v>
      </c>
      <c r="Q204" s="204">
        <v>0</v>
      </c>
      <c r="R204" s="204">
        <f>Q204*H204</f>
        <v>0</v>
      </c>
      <c r="S204" s="204">
        <v>0</v>
      </c>
      <c r="T204" s="205">
        <f>S204*H204</f>
        <v>0</v>
      </c>
      <c r="U204" s="37"/>
      <c r="V204" s="37"/>
      <c r="W204" s="37"/>
      <c r="X204" s="37"/>
      <c r="Y204" s="37"/>
      <c r="Z204" s="37"/>
      <c r="AA204" s="37"/>
      <c r="AB204" s="37"/>
      <c r="AC204" s="37"/>
      <c r="AD204" s="37"/>
      <c r="AE204" s="37"/>
      <c r="AR204" s="206" t="s">
        <v>183</v>
      </c>
      <c r="AT204" s="206" t="s">
        <v>136</v>
      </c>
      <c r="AU204" s="206" t="s">
        <v>87</v>
      </c>
      <c r="AY204" s="19" t="s">
        <v>133</v>
      </c>
      <c r="BE204" s="207">
        <f>IF(N204="základní",J204,0)</f>
        <v>0</v>
      </c>
      <c r="BF204" s="207">
        <f>IF(N204="snížená",J204,0)</f>
        <v>0</v>
      </c>
      <c r="BG204" s="207">
        <f>IF(N204="zákl. přenesená",J204,0)</f>
        <v>0</v>
      </c>
      <c r="BH204" s="207">
        <f>IF(N204="sníž. přenesená",J204,0)</f>
        <v>0</v>
      </c>
      <c r="BI204" s="207">
        <f>IF(N204="nulová",J204,0)</f>
        <v>0</v>
      </c>
      <c r="BJ204" s="19" t="s">
        <v>85</v>
      </c>
      <c r="BK204" s="207">
        <f>ROUND(I204*H204,2)</f>
        <v>0</v>
      </c>
      <c r="BL204" s="19" t="s">
        <v>183</v>
      </c>
      <c r="BM204" s="206" t="s">
        <v>267</v>
      </c>
    </row>
    <row r="205" spans="1:65" s="2" customFormat="1" ht="153.6">
      <c r="A205" s="37"/>
      <c r="B205" s="38"/>
      <c r="C205" s="39"/>
      <c r="D205" s="208" t="s">
        <v>143</v>
      </c>
      <c r="E205" s="39"/>
      <c r="F205" s="209" t="s">
        <v>268</v>
      </c>
      <c r="G205" s="39"/>
      <c r="H205" s="39"/>
      <c r="I205" s="118"/>
      <c r="J205" s="39"/>
      <c r="K205" s="39"/>
      <c r="L205" s="42"/>
      <c r="M205" s="265"/>
      <c r="N205" s="266"/>
      <c r="O205" s="267"/>
      <c r="P205" s="267"/>
      <c r="Q205" s="267"/>
      <c r="R205" s="267"/>
      <c r="S205" s="267"/>
      <c r="T205" s="268"/>
      <c r="U205" s="37"/>
      <c r="V205" s="37"/>
      <c r="W205" s="37"/>
      <c r="X205" s="37"/>
      <c r="Y205" s="37"/>
      <c r="Z205" s="37"/>
      <c r="AA205" s="37"/>
      <c r="AB205" s="37"/>
      <c r="AC205" s="37"/>
      <c r="AD205" s="37"/>
      <c r="AE205" s="37"/>
      <c r="AT205" s="19" t="s">
        <v>143</v>
      </c>
      <c r="AU205" s="19" t="s">
        <v>87</v>
      </c>
    </row>
    <row r="206" spans="1:65" s="2" customFormat="1" ht="6.9" customHeight="1">
      <c r="A206" s="37"/>
      <c r="B206" s="50"/>
      <c r="C206" s="51"/>
      <c r="D206" s="51"/>
      <c r="E206" s="51"/>
      <c r="F206" s="51"/>
      <c r="G206" s="51"/>
      <c r="H206" s="51"/>
      <c r="I206" s="145"/>
      <c r="J206" s="51"/>
      <c r="K206" s="51"/>
      <c r="L206" s="42"/>
      <c r="M206" s="37"/>
      <c r="O206" s="37"/>
      <c r="P206" s="37"/>
      <c r="Q206" s="37"/>
      <c r="R206" s="37"/>
      <c r="S206" s="37"/>
      <c r="T206" s="37"/>
      <c r="U206" s="37"/>
      <c r="V206" s="37"/>
      <c r="W206" s="37"/>
      <c r="X206" s="37"/>
      <c r="Y206" s="37"/>
      <c r="Z206" s="37"/>
      <c r="AA206" s="37"/>
      <c r="AB206" s="37"/>
      <c r="AC206" s="37"/>
      <c r="AD206" s="37"/>
      <c r="AE206" s="37"/>
    </row>
  </sheetData>
  <sheetProtection algorithmName="SHA-512" hashValue="B5YHfBUM/pRpNE+oA1NQ2sPtw8qFIEm+YZ3wLy06XdylFCw9/dSrpY5xAI2uGNLyX9xl1M78Bfm2Y0E63NXmtw==" saltValue="zi/vRXe27ccHuTT7vgh/7g4eM1FM7O1ef90JOBS9pIP31yPtle609nGudkA+A5gz1kV7EdGpYCdlQfDonehHbA==" spinCount="100000" sheet="1" objects="1" scenarios="1" formatColumns="0" formatRows="0" autoFilter="0"/>
  <autoFilter ref="C88:K205" xr:uid="{00000000-0009-0000-0000-000001000000}"/>
  <mergeCells count="12">
    <mergeCell ref="E81:H81"/>
    <mergeCell ref="L2:V2"/>
    <mergeCell ref="E50:H50"/>
    <mergeCell ref="E52:H52"/>
    <mergeCell ref="E54:H54"/>
    <mergeCell ref="E77:H77"/>
    <mergeCell ref="E79:H7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211"/>
  <sheetViews>
    <sheetView showGridLines="0" workbookViewId="0"/>
  </sheetViews>
  <sheetFormatPr defaultRowHeight="10.199999999999999"/>
  <cols>
    <col min="1" max="1" width="8.28515625" style="1" customWidth="1"/>
    <col min="2" max="2" width="1.7109375" style="1" customWidth="1"/>
    <col min="3" max="3" width="4.140625" style="1" customWidth="1"/>
    <col min="4" max="4" width="4.28515625" style="1" customWidth="1"/>
    <col min="5" max="5" width="17.140625" style="1" customWidth="1"/>
    <col min="6" max="6" width="50.85546875" style="1" customWidth="1"/>
    <col min="7" max="7" width="7" style="1" customWidth="1"/>
    <col min="8" max="8" width="11.42578125" style="1" customWidth="1"/>
    <col min="9" max="9" width="20.140625" style="111" customWidth="1"/>
    <col min="10" max="11" width="20.140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I2" s="111"/>
      <c r="L2" s="365"/>
      <c r="M2" s="365"/>
      <c r="N2" s="365"/>
      <c r="O2" s="365"/>
      <c r="P2" s="365"/>
      <c r="Q2" s="365"/>
      <c r="R2" s="365"/>
      <c r="S2" s="365"/>
      <c r="T2" s="365"/>
      <c r="U2" s="365"/>
      <c r="V2" s="365"/>
      <c r="AT2" s="19" t="s">
        <v>95</v>
      </c>
    </row>
    <row r="3" spans="1:46" s="1" customFormat="1" ht="6.9" customHeight="1">
      <c r="B3" s="112"/>
      <c r="C3" s="113"/>
      <c r="D3" s="113"/>
      <c r="E3" s="113"/>
      <c r="F3" s="113"/>
      <c r="G3" s="113"/>
      <c r="H3" s="113"/>
      <c r="I3" s="114"/>
      <c r="J3" s="113"/>
      <c r="K3" s="113"/>
      <c r="L3" s="22"/>
      <c r="AT3" s="19" t="s">
        <v>87</v>
      </c>
    </row>
    <row r="4" spans="1:46" s="1" customFormat="1" ht="24.9" customHeight="1">
      <c r="B4" s="22"/>
      <c r="D4" s="115" t="s">
        <v>105</v>
      </c>
      <c r="I4" s="111"/>
      <c r="L4" s="22"/>
      <c r="M4" s="116" t="s">
        <v>10</v>
      </c>
      <c r="AT4" s="19" t="s">
        <v>4</v>
      </c>
    </row>
    <row r="5" spans="1:46" s="1" customFormat="1" ht="6.9" customHeight="1">
      <c r="B5" s="22"/>
      <c r="I5" s="111"/>
      <c r="L5" s="22"/>
    </row>
    <row r="6" spans="1:46" s="1" customFormat="1" ht="12" customHeight="1">
      <c r="B6" s="22"/>
      <c r="D6" s="117" t="s">
        <v>16</v>
      </c>
      <c r="I6" s="111"/>
      <c r="L6" s="22"/>
    </row>
    <row r="7" spans="1:46" s="1" customFormat="1" ht="16.5" customHeight="1">
      <c r="B7" s="22"/>
      <c r="E7" s="412" t="str">
        <f>'Rekapitulace stavby'!K6</f>
        <v>Udržovací práce na objektu stodoly v obci Malšovice</v>
      </c>
      <c r="F7" s="413"/>
      <c r="G7" s="413"/>
      <c r="H7" s="413"/>
      <c r="I7" s="111"/>
      <c r="L7" s="22"/>
    </row>
    <row r="8" spans="1:46" s="1" customFormat="1" ht="12" customHeight="1">
      <c r="B8" s="22"/>
      <c r="D8" s="117" t="s">
        <v>106</v>
      </c>
      <c r="I8" s="111"/>
      <c r="L8" s="22"/>
    </row>
    <row r="9" spans="1:46" s="2" customFormat="1" ht="16.5" customHeight="1">
      <c r="A9" s="37"/>
      <c r="B9" s="42"/>
      <c r="C9" s="37"/>
      <c r="D9" s="37"/>
      <c r="E9" s="412" t="s">
        <v>107</v>
      </c>
      <c r="F9" s="414"/>
      <c r="G9" s="414"/>
      <c r="H9" s="414"/>
      <c r="I9" s="118"/>
      <c r="J9" s="37"/>
      <c r="K9" s="37"/>
      <c r="L9" s="119"/>
      <c r="S9" s="37"/>
      <c r="T9" s="37"/>
      <c r="U9" s="37"/>
      <c r="V9" s="37"/>
      <c r="W9" s="37"/>
      <c r="X9" s="37"/>
      <c r="Y9" s="37"/>
      <c r="Z9" s="37"/>
      <c r="AA9" s="37"/>
      <c r="AB9" s="37"/>
      <c r="AC9" s="37"/>
      <c r="AD9" s="37"/>
      <c r="AE9" s="37"/>
    </row>
    <row r="10" spans="1:46" s="2" customFormat="1" ht="12" customHeight="1">
      <c r="A10" s="37"/>
      <c r="B10" s="42"/>
      <c r="C10" s="37"/>
      <c r="D10" s="117" t="s">
        <v>108</v>
      </c>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6.5" customHeight="1">
      <c r="A11" s="37"/>
      <c r="B11" s="42"/>
      <c r="C11" s="37"/>
      <c r="D11" s="37"/>
      <c r="E11" s="415" t="s">
        <v>269</v>
      </c>
      <c r="F11" s="414"/>
      <c r="G11" s="414"/>
      <c r="H11" s="414"/>
      <c r="I11" s="118"/>
      <c r="J11" s="37"/>
      <c r="K11" s="37"/>
      <c r="L11" s="119"/>
      <c r="S11" s="37"/>
      <c r="T11" s="37"/>
      <c r="U11" s="37"/>
      <c r="V11" s="37"/>
      <c r="W11" s="37"/>
      <c r="X11" s="37"/>
      <c r="Y11" s="37"/>
      <c r="Z11" s="37"/>
      <c r="AA11" s="37"/>
      <c r="AB11" s="37"/>
      <c r="AC11" s="37"/>
      <c r="AD11" s="37"/>
      <c r="AE11" s="37"/>
    </row>
    <row r="12" spans="1:46" s="2" customFormat="1">
      <c r="A12" s="37"/>
      <c r="B12" s="42"/>
      <c r="C12" s="37"/>
      <c r="D12" s="37"/>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2" customHeight="1">
      <c r="A13" s="37"/>
      <c r="B13" s="42"/>
      <c r="C13" s="37"/>
      <c r="D13" s="117" t="s">
        <v>18</v>
      </c>
      <c r="E13" s="37"/>
      <c r="F13" s="106" t="s">
        <v>32</v>
      </c>
      <c r="G13" s="37"/>
      <c r="H13" s="37"/>
      <c r="I13" s="120" t="s">
        <v>20</v>
      </c>
      <c r="J13" s="106" t="s">
        <v>32</v>
      </c>
      <c r="K13" s="37"/>
      <c r="L13" s="119"/>
      <c r="S13" s="37"/>
      <c r="T13" s="37"/>
      <c r="U13" s="37"/>
      <c r="V13" s="37"/>
      <c r="W13" s="37"/>
      <c r="X13" s="37"/>
      <c r="Y13" s="37"/>
      <c r="Z13" s="37"/>
      <c r="AA13" s="37"/>
      <c r="AB13" s="37"/>
      <c r="AC13" s="37"/>
      <c r="AD13" s="37"/>
      <c r="AE13" s="37"/>
    </row>
    <row r="14" spans="1:46" s="2" customFormat="1" ht="12" customHeight="1">
      <c r="A14" s="37"/>
      <c r="B14" s="42"/>
      <c r="C14" s="37"/>
      <c r="D14" s="117" t="s">
        <v>22</v>
      </c>
      <c r="E14" s="37"/>
      <c r="F14" s="106" t="s">
        <v>23</v>
      </c>
      <c r="G14" s="37"/>
      <c r="H14" s="37"/>
      <c r="I14" s="120" t="s">
        <v>24</v>
      </c>
      <c r="J14" s="121" t="str">
        <f>'Rekapitulace stavby'!AN8</f>
        <v>20. 7. 2020</v>
      </c>
      <c r="K14" s="37"/>
      <c r="L14" s="119"/>
      <c r="S14" s="37"/>
      <c r="T14" s="37"/>
      <c r="U14" s="37"/>
      <c r="V14" s="37"/>
      <c r="W14" s="37"/>
      <c r="X14" s="37"/>
      <c r="Y14" s="37"/>
      <c r="Z14" s="37"/>
      <c r="AA14" s="37"/>
      <c r="AB14" s="37"/>
      <c r="AC14" s="37"/>
      <c r="AD14" s="37"/>
      <c r="AE14" s="37"/>
    </row>
    <row r="15" spans="1:46" s="2" customFormat="1" ht="10.8" customHeight="1">
      <c r="A15" s="37"/>
      <c r="B15" s="42"/>
      <c r="C15" s="37"/>
      <c r="D15" s="37"/>
      <c r="E15" s="37"/>
      <c r="F15" s="37"/>
      <c r="G15" s="37"/>
      <c r="H15" s="37"/>
      <c r="I15" s="118"/>
      <c r="J15" s="37"/>
      <c r="K15" s="37"/>
      <c r="L15" s="119"/>
      <c r="S15" s="37"/>
      <c r="T15" s="37"/>
      <c r="U15" s="37"/>
      <c r="V15" s="37"/>
      <c r="W15" s="37"/>
      <c r="X15" s="37"/>
      <c r="Y15" s="37"/>
      <c r="Z15" s="37"/>
      <c r="AA15" s="37"/>
      <c r="AB15" s="37"/>
      <c r="AC15" s="37"/>
      <c r="AD15" s="37"/>
      <c r="AE15" s="37"/>
    </row>
    <row r="16" spans="1:46" s="2" customFormat="1" ht="12" customHeight="1">
      <c r="A16" s="37"/>
      <c r="B16" s="42"/>
      <c r="C16" s="37"/>
      <c r="D16" s="117" t="s">
        <v>30</v>
      </c>
      <c r="E16" s="37"/>
      <c r="F16" s="37"/>
      <c r="G16" s="37"/>
      <c r="H16" s="37"/>
      <c r="I16" s="120" t="s">
        <v>31</v>
      </c>
      <c r="J16" s="106" t="s">
        <v>32</v>
      </c>
      <c r="K16" s="37"/>
      <c r="L16" s="119"/>
      <c r="S16" s="37"/>
      <c r="T16" s="37"/>
      <c r="U16" s="37"/>
      <c r="V16" s="37"/>
      <c r="W16" s="37"/>
      <c r="X16" s="37"/>
      <c r="Y16" s="37"/>
      <c r="Z16" s="37"/>
      <c r="AA16" s="37"/>
      <c r="AB16" s="37"/>
      <c r="AC16" s="37"/>
      <c r="AD16" s="37"/>
      <c r="AE16" s="37"/>
    </row>
    <row r="17" spans="1:31" s="2" customFormat="1" ht="18" customHeight="1">
      <c r="A17" s="37"/>
      <c r="B17" s="42"/>
      <c r="C17" s="37"/>
      <c r="D17" s="37"/>
      <c r="E17" s="106" t="s">
        <v>33</v>
      </c>
      <c r="F17" s="37"/>
      <c r="G17" s="37"/>
      <c r="H17" s="37"/>
      <c r="I17" s="120" t="s">
        <v>34</v>
      </c>
      <c r="J17" s="106" t="s">
        <v>32</v>
      </c>
      <c r="K17" s="37"/>
      <c r="L17" s="119"/>
      <c r="S17" s="37"/>
      <c r="T17" s="37"/>
      <c r="U17" s="37"/>
      <c r="V17" s="37"/>
      <c r="W17" s="37"/>
      <c r="X17" s="37"/>
      <c r="Y17" s="37"/>
      <c r="Z17" s="37"/>
      <c r="AA17" s="37"/>
      <c r="AB17" s="37"/>
      <c r="AC17" s="37"/>
      <c r="AD17" s="37"/>
      <c r="AE17" s="37"/>
    </row>
    <row r="18" spans="1:31" s="2" customFormat="1" ht="6.9" customHeight="1">
      <c r="A18" s="37"/>
      <c r="B18" s="42"/>
      <c r="C18" s="37"/>
      <c r="D18" s="37"/>
      <c r="E18" s="37"/>
      <c r="F18" s="37"/>
      <c r="G18" s="37"/>
      <c r="H18" s="37"/>
      <c r="I18" s="118"/>
      <c r="J18" s="37"/>
      <c r="K18" s="37"/>
      <c r="L18" s="119"/>
      <c r="S18" s="37"/>
      <c r="T18" s="37"/>
      <c r="U18" s="37"/>
      <c r="V18" s="37"/>
      <c r="W18" s="37"/>
      <c r="X18" s="37"/>
      <c r="Y18" s="37"/>
      <c r="Z18" s="37"/>
      <c r="AA18" s="37"/>
      <c r="AB18" s="37"/>
      <c r="AC18" s="37"/>
      <c r="AD18" s="37"/>
      <c r="AE18" s="37"/>
    </row>
    <row r="19" spans="1:31" s="2" customFormat="1" ht="12" customHeight="1">
      <c r="A19" s="37"/>
      <c r="B19" s="42"/>
      <c r="C19" s="37"/>
      <c r="D19" s="117" t="s">
        <v>35</v>
      </c>
      <c r="E19" s="37"/>
      <c r="F19" s="37"/>
      <c r="G19" s="37"/>
      <c r="H19" s="37"/>
      <c r="I19" s="120" t="s">
        <v>31</v>
      </c>
      <c r="J19" s="32" t="str">
        <f>'Rekapitulace stavby'!AN13</f>
        <v>Vyplň údaj</v>
      </c>
      <c r="K19" s="37"/>
      <c r="L19" s="119"/>
      <c r="S19" s="37"/>
      <c r="T19" s="37"/>
      <c r="U19" s="37"/>
      <c r="V19" s="37"/>
      <c r="W19" s="37"/>
      <c r="X19" s="37"/>
      <c r="Y19" s="37"/>
      <c r="Z19" s="37"/>
      <c r="AA19" s="37"/>
      <c r="AB19" s="37"/>
      <c r="AC19" s="37"/>
      <c r="AD19" s="37"/>
      <c r="AE19" s="37"/>
    </row>
    <row r="20" spans="1:31" s="2" customFormat="1" ht="18" customHeight="1">
      <c r="A20" s="37"/>
      <c r="B20" s="42"/>
      <c r="C20" s="37"/>
      <c r="D20" s="37"/>
      <c r="E20" s="416" t="str">
        <f>'Rekapitulace stavby'!E14</f>
        <v>Vyplň údaj</v>
      </c>
      <c r="F20" s="417"/>
      <c r="G20" s="417"/>
      <c r="H20" s="417"/>
      <c r="I20" s="120" t="s">
        <v>34</v>
      </c>
      <c r="J20" s="32" t="str">
        <f>'Rekapitulace stavby'!AN14</f>
        <v>Vyplň údaj</v>
      </c>
      <c r="K20" s="37"/>
      <c r="L20" s="119"/>
      <c r="S20" s="37"/>
      <c r="T20" s="37"/>
      <c r="U20" s="37"/>
      <c r="V20" s="37"/>
      <c r="W20" s="37"/>
      <c r="X20" s="37"/>
      <c r="Y20" s="37"/>
      <c r="Z20" s="37"/>
      <c r="AA20" s="37"/>
      <c r="AB20" s="37"/>
      <c r="AC20" s="37"/>
      <c r="AD20" s="37"/>
      <c r="AE20" s="37"/>
    </row>
    <row r="21" spans="1:31" s="2" customFormat="1" ht="6.9" customHeight="1">
      <c r="A21" s="37"/>
      <c r="B21" s="42"/>
      <c r="C21" s="37"/>
      <c r="D21" s="37"/>
      <c r="E21" s="37"/>
      <c r="F21" s="37"/>
      <c r="G21" s="37"/>
      <c r="H21" s="37"/>
      <c r="I21" s="118"/>
      <c r="J21" s="37"/>
      <c r="K21" s="37"/>
      <c r="L21" s="119"/>
      <c r="S21" s="37"/>
      <c r="T21" s="37"/>
      <c r="U21" s="37"/>
      <c r="V21" s="37"/>
      <c r="W21" s="37"/>
      <c r="X21" s="37"/>
      <c r="Y21" s="37"/>
      <c r="Z21" s="37"/>
      <c r="AA21" s="37"/>
      <c r="AB21" s="37"/>
      <c r="AC21" s="37"/>
      <c r="AD21" s="37"/>
      <c r="AE21" s="37"/>
    </row>
    <row r="22" spans="1:31" s="2" customFormat="1" ht="12" customHeight="1">
      <c r="A22" s="37"/>
      <c r="B22" s="42"/>
      <c r="C22" s="37"/>
      <c r="D22" s="117" t="s">
        <v>37</v>
      </c>
      <c r="E22" s="37"/>
      <c r="F22" s="37"/>
      <c r="G22" s="37"/>
      <c r="H22" s="37"/>
      <c r="I22" s="120" t="s">
        <v>31</v>
      </c>
      <c r="J22" s="106" t="s">
        <v>32</v>
      </c>
      <c r="K22" s="37"/>
      <c r="L22" s="119"/>
      <c r="S22" s="37"/>
      <c r="T22" s="37"/>
      <c r="U22" s="37"/>
      <c r="V22" s="37"/>
      <c r="W22" s="37"/>
      <c r="X22" s="37"/>
      <c r="Y22" s="37"/>
      <c r="Z22" s="37"/>
      <c r="AA22" s="37"/>
      <c r="AB22" s="37"/>
      <c r="AC22" s="37"/>
      <c r="AD22" s="37"/>
      <c r="AE22" s="37"/>
    </row>
    <row r="23" spans="1:31" s="2" customFormat="1" ht="18" customHeight="1">
      <c r="A23" s="37"/>
      <c r="B23" s="42"/>
      <c r="C23" s="37"/>
      <c r="D23" s="37"/>
      <c r="E23" s="106" t="s">
        <v>38</v>
      </c>
      <c r="F23" s="37"/>
      <c r="G23" s="37"/>
      <c r="H23" s="37"/>
      <c r="I23" s="120" t="s">
        <v>34</v>
      </c>
      <c r="J23" s="106" t="s">
        <v>32</v>
      </c>
      <c r="K23" s="37"/>
      <c r="L23" s="119"/>
      <c r="S23" s="37"/>
      <c r="T23" s="37"/>
      <c r="U23" s="37"/>
      <c r="V23" s="37"/>
      <c r="W23" s="37"/>
      <c r="X23" s="37"/>
      <c r="Y23" s="37"/>
      <c r="Z23" s="37"/>
      <c r="AA23" s="37"/>
      <c r="AB23" s="37"/>
      <c r="AC23" s="37"/>
      <c r="AD23" s="37"/>
      <c r="AE23" s="37"/>
    </row>
    <row r="24" spans="1:31" s="2" customFormat="1" ht="6.9" customHeight="1">
      <c r="A24" s="37"/>
      <c r="B24" s="42"/>
      <c r="C24" s="37"/>
      <c r="D24" s="37"/>
      <c r="E24" s="37"/>
      <c r="F24" s="37"/>
      <c r="G24" s="37"/>
      <c r="H24" s="37"/>
      <c r="I24" s="118"/>
      <c r="J24" s="37"/>
      <c r="K24" s="37"/>
      <c r="L24" s="119"/>
      <c r="S24" s="37"/>
      <c r="T24" s="37"/>
      <c r="U24" s="37"/>
      <c r="V24" s="37"/>
      <c r="W24" s="37"/>
      <c r="X24" s="37"/>
      <c r="Y24" s="37"/>
      <c r="Z24" s="37"/>
      <c r="AA24" s="37"/>
      <c r="AB24" s="37"/>
      <c r="AC24" s="37"/>
      <c r="AD24" s="37"/>
      <c r="AE24" s="37"/>
    </row>
    <row r="25" spans="1:31" s="2" customFormat="1" ht="12" customHeight="1">
      <c r="A25" s="37"/>
      <c r="B25" s="42"/>
      <c r="C25" s="37"/>
      <c r="D25" s="117" t="s">
        <v>40</v>
      </c>
      <c r="E25" s="37"/>
      <c r="F25" s="37"/>
      <c r="G25" s="37"/>
      <c r="H25" s="37"/>
      <c r="I25" s="120" t="s">
        <v>31</v>
      </c>
      <c r="J25" s="106" t="s">
        <v>32</v>
      </c>
      <c r="K25" s="37"/>
      <c r="L25" s="119"/>
      <c r="S25" s="37"/>
      <c r="T25" s="37"/>
      <c r="U25" s="37"/>
      <c r="V25" s="37"/>
      <c r="W25" s="37"/>
      <c r="X25" s="37"/>
      <c r="Y25" s="37"/>
      <c r="Z25" s="37"/>
      <c r="AA25" s="37"/>
      <c r="AB25" s="37"/>
      <c r="AC25" s="37"/>
      <c r="AD25" s="37"/>
      <c r="AE25" s="37"/>
    </row>
    <row r="26" spans="1:31" s="2" customFormat="1" ht="18" customHeight="1">
      <c r="A26" s="37"/>
      <c r="B26" s="42"/>
      <c r="C26" s="37"/>
      <c r="D26" s="37"/>
      <c r="E26" s="106" t="s">
        <v>41</v>
      </c>
      <c r="F26" s="37"/>
      <c r="G26" s="37"/>
      <c r="H26" s="37"/>
      <c r="I26" s="120" t="s">
        <v>34</v>
      </c>
      <c r="J26" s="106" t="s">
        <v>32</v>
      </c>
      <c r="K26" s="37"/>
      <c r="L26" s="119"/>
      <c r="S26" s="37"/>
      <c r="T26" s="37"/>
      <c r="U26" s="37"/>
      <c r="V26" s="37"/>
      <c r="W26" s="37"/>
      <c r="X26" s="37"/>
      <c r="Y26" s="37"/>
      <c r="Z26" s="37"/>
      <c r="AA26" s="37"/>
      <c r="AB26" s="37"/>
      <c r="AC26" s="37"/>
      <c r="AD26" s="37"/>
      <c r="AE26" s="37"/>
    </row>
    <row r="27" spans="1:31" s="2" customFormat="1" ht="6.9" customHeight="1">
      <c r="A27" s="37"/>
      <c r="B27" s="42"/>
      <c r="C27" s="37"/>
      <c r="D27" s="37"/>
      <c r="E27" s="37"/>
      <c r="F27" s="37"/>
      <c r="G27" s="37"/>
      <c r="H27" s="37"/>
      <c r="I27" s="118"/>
      <c r="J27" s="37"/>
      <c r="K27" s="37"/>
      <c r="L27" s="119"/>
      <c r="S27" s="37"/>
      <c r="T27" s="37"/>
      <c r="U27" s="37"/>
      <c r="V27" s="37"/>
      <c r="W27" s="37"/>
      <c r="X27" s="37"/>
      <c r="Y27" s="37"/>
      <c r="Z27" s="37"/>
      <c r="AA27" s="37"/>
      <c r="AB27" s="37"/>
      <c r="AC27" s="37"/>
      <c r="AD27" s="37"/>
      <c r="AE27" s="37"/>
    </row>
    <row r="28" spans="1:31" s="2" customFormat="1" ht="12" customHeight="1">
      <c r="A28" s="37"/>
      <c r="B28" s="42"/>
      <c r="C28" s="37"/>
      <c r="D28" s="117" t="s">
        <v>42</v>
      </c>
      <c r="E28" s="37"/>
      <c r="F28" s="37"/>
      <c r="G28" s="37"/>
      <c r="H28" s="37"/>
      <c r="I28" s="118"/>
      <c r="J28" s="37"/>
      <c r="K28" s="37"/>
      <c r="L28" s="119"/>
      <c r="S28" s="37"/>
      <c r="T28" s="37"/>
      <c r="U28" s="37"/>
      <c r="V28" s="37"/>
      <c r="W28" s="37"/>
      <c r="X28" s="37"/>
      <c r="Y28" s="37"/>
      <c r="Z28" s="37"/>
      <c r="AA28" s="37"/>
      <c r="AB28" s="37"/>
      <c r="AC28" s="37"/>
      <c r="AD28" s="37"/>
      <c r="AE28" s="37"/>
    </row>
    <row r="29" spans="1:31" s="8" customFormat="1" ht="83.25" customHeight="1">
      <c r="A29" s="122"/>
      <c r="B29" s="123"/>
      <c r="C29" s="122"/>
      <c r="D29" s="122"/>
      <c r="E29" s="418" t="s">
        <v>43</v>
      </c>
      <c r="F29" s="418"/>
      <c r="G29" s="418"/>
      <c r="H29" s="418"/>
      <c r="I29" s="124"/>
      <c r="J29" s="122"/>
      <c r="K29" s="122"/>
      <c r="L29" s="125"/>
      <c r="S29" s="122"/>
      <c r="T29" s="122"/>
      <c r="U29" s="122"/>
      <c r="V29" s="122"/>
      <c r="W29" s="122"/>
      <c r="X29" s="122"/>
      <c r="Y29" s="122"/>
      <c r="Z29" s="122"/>
      <c r="AA29" s="122"/>
      <c r="AB29" s="122"/>
      <c r="AC29" s="122"/>
      <c r="AD29" s="122"/>
      <c r="AE29" s="122"/>
    </row>
    <row r="30" spans="1:31" s="2" customFormat="1" ht="6.9" customHeight="1">
      <c r="A30" s="37"/>
      <c r="B30" s="42"/>
      <c r="C30" s="37"/>
      <c r="D30" s="37"/>
      <c r="E30" s="37"/>
      <c r="F30" s="37"/>
      <c r="G30" s="37"/>
      <c r="H30" s="37"/>
      <c r="I30" s="118"/>
      <c r="J30" s="37"/>
      <c r="K30" s="37"/>
      <c r="L30" s="119"/>
      <c r="S30" s="37"/>
      <c r="T30" s="37"/>
      <c r="U30" s="37"/>
      <c r="V30" s="37"/>
      <c r="W30" s="37"/>
      <c r="X30" s="37"/>
      <c r="Y30" s="37"/>
      <c r="Z30" s="37"/>
      <c r="AA30" s="37"/>
      <c r="AB30" s="37"/>
      <c r="AC30" s="37"/>
      <c r="AD30" s="37"/>
      <c r="AE30" s="37"/>
    </row>
    <row r="31" spans="1:31" s="2" customFormat="1" ht="6.9"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25.35" customHeight="1">
      <c r="A32" s="37"/>
      <c r="B32" s="42"/>
      <c r="C32" s="37"/>
      <c r="D32" s="128" t="s">
        <v>44</v>
      </c>
      <c r="E32" s="37"/>
      <c r="F32" s="37"/>
      <c r="G32" s="37"/>
      <c r="H32" s="37"/>
      <c r="I32" s="118"/>
      <c r="J32" s="129">
        <f>ROUND(J90, 2)</f>
        <v>0</v>
      </c>
      <c r="K32" s="37"/>
      <c r="L32" s="119"/>
      <c r="S32" s="37"/>
      <c r="T32" s="37"/>
      <c r="U32" s="37"/>
      <c r="V32" s="37"/>
      <c r="W32" s="37"/>
      <c r="X32" s="37"/>
      <c r="Y32" s="37"/>
      <c r="Z32" s="37"/>
      <c r="AA32" s="37"/>
      <c r="AB32" s="37"/>
      <c r="AC32" s="37"/>
      <c r="AD32" s="37"/>
      <c r="AE32" s="37"/>
    </row>
    <row r="33" spans="1:31" s="2" customFormat="1" ht="6.9"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14.4" customHeight="1">
      <c r="A34" s="37"/>
      <c r="B34" s="42"/>
      <c r="C34" s="37"/>
      <c r="D34" s="37"/>
      <c r="E34" s="37"/>
      <c r="F34" s="130" t="s">
        <v>46</v>
      </c>
      <c r="G34" s="37"/>
      <c r="H34" s="37"/>
      <c r="I34" s="131" t="s">
        <v>45</v>
      </c>
      <c r="J34" s="130" t="s">
        <v>47</v>
      </c>
      <c r="K34" s="37"/>
      <c r="L34" s="119"/>
      <c r="S34" s="37"/>
      <c r="T34" s="37"/>
      <c r="U34" s="37"/>
      <c r="V34" s="37"/>
      <c r="W34" s="37"/>
      <c r="X34" s="37"/>
      <c r="Y34" s="37"/>
      <c r="Z34" s="37"/>
      <c r="AA34" s="37"/>
      <c r="AB34" s="37"/>
      <c r="AC34" s="37"/>
      <c r="AD34" s="37"/>
      <c r="AE34" s="37"/>
    </row>
    <row r="35" spans="1:31" s="2" customFormat="1" ht="14.4" customHeight="1">
      <c r="A35" s="37"/>
      <c r="B35" s="42"/>
      <c r="C35" s="37"/>
      <c r="D35" s="132" t="s">
        <v>48</v>
      </c>
      <c r="E35" s="117" t="s">
        <v>49</v>
      </c>
      <c r="F35" s="133">
        <f>ROUND((SUM(BE90:BE210)),  2)</f>
        <v>0</v>
      </c>
      <c r="G35" s="37"/>
      <c r="H35" s="37"/>
      <c r="I35" s="134">
        <v>0.21</v>
      </c>
      <c r="J35" s="133">
        <f>ROUND(((SUM(BE90:BE210))*I35),  2)</f>
        <v>0</v>
      </c>
      <c r="K35" s="37"/>
      <c r="L35" s="119"/>
      <c r="S35" s="37"/>
      <c r="T35" s="37"/>
      <c r="U35" s="37"/>
      <c r="V35" s="37"/>
      <c r="W35" s="37"/>
      <c r="X35" s="37"/>
      <c r="Y35" s="37"/>
      <c r="Z35" s="37"/>
      <c r="AA35" s="37"/>
      <c r="AB35" s="37"/>
      <c r="AC35" s="37"/>
      <c r="AD35" s="37"/>
      <c r="AE35" s="37"/>
    </row>
    <row r="36" spans="1:31" s="2" customFormat="1" ht="14.4" customHeight="1">
      <c r="A36" s="37"/>
      <c r="B36" s="42"/>
      <c r="C36" s="37"/>
      <c r="D36" s="37"/>
      <c r="E36" s="117" t="s">
        <v>50</v>
      </c>
      <c r="F36" s="133">
        <f>ROUND((SUM(BF90:BF210)),  2)</f>
        <v>0</v>
      </c>
      <c r="G36" s="37"/>
      <c r="H36" s="37"/>
      <c r="I36" s="134">
        <v>0.15</v>
      </c>
      <c r="J36" s="133">
        <f>ROUND(((SUM(BF90:BF210))*I36),  2)</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51</v>
      </c>
      <c r="F37" s="133">
        <f>ROUND((SUM(BG90:BG210)),  2)</f>
        <v>0</v>
      </c>
      <c r="G37" s="37"/>
      <c r="H37" s="37"/>
      <c r="I37" s="134">
        <v>0.21</v>
      </c>
      <c r="J37" s="133">
        <f>0</f>
        <v>0</v>
      </c>
      <c r="K37" s="37"/>
      <c r="L37" s="119"/>
      <c r="S37" s="37"/>
      <c r="T37" s="37"/>
      <c r="U37" s="37"/>
      <c r="V37" s="37"/>
      <c r="W37" s="37"/>
      <c r="X37" s="37"/>
      <c r="Y37" s="37"/>
      <c r="Z37" s="37"/>
      <c r="AA37" s="37"/>
      <c r="AB37" s="37"/>
      <c r="AC37" s="37"/>
      <c r="AD37" s="37"/>
      <c r="AE37" s="37"/>
    </row>
    <row r="38" spans="1:31" s="2" customFormat="1" ht="14.4" hidden="1" customHeight="1">
      <c r="A38" s="37"/>
      <c r="B38" s="42"/>
      <c r="C38" s="37"/>
      <c r="D38" s="37"/>
      <c r="E38" s="117" t="s">
        <v>52</v>
      </c>
      <c r="F38" s="133">
        <f>ROUND((SUM(BH90:BH210)),  2)</f>
        <v>0</v>
      </c>
      <c r="G38" s="37"/>
      <c r="H38" s="37"/>
      <c r="I38" s="134">
        <v>0.15</v>
      </c>
      <c r="J38" s="133">
        <f>0</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53</v>
      </c>
      <c r="F39" s="133">
        <f>ROUND((SUM(BI90:BI210)),  2)</f>
        <v>0</v>
      </c>
      <c r="G39" s="37"/>
      <c r="H39" s="37"/>
      <c r="I39" s="134">
        <v>0</v>
      </c>
      <c r="J39" s="133">
        <f>0</f>
        <v>0</v>
      </c>
      <c r="K39" s="37"/>
      <c r="L39" s="119"/>
      <c r="S39" s="37"/>
      <c r="T39" s="37"/>
      <c r="U39" s="37"/>
      <c r="V39" s="37"/>
      <c r="W39" s="37"/>
      <c r="X39" s="37"/>
      <c r="Y39" s="37"/>
      <c r="Z39" s="37"/>
      <c r="AA39" s="37"/>
      <c r="AB39" s="37"/>
      <c r="AC39" s="37"/>
      <c r="AD39" s="37"/>
      <c r="AE39" s="37"/>
    </row>
    <row r="40" spans="1:31" s="2" customFormat="1" ht="6.9" customHeight="1">
      <c r="A40" s="37"/>
      <c r="B40" s="42"/>
      <c r="C40" s="37"/>
      <c r="D40" s="37"/>
      <c r="E40" s="37"/>
      <c r="F40" s="37"/>
      <c r="G40" s="37"/>
      <c r="H40" s="37"/>
      <c r="I40" s="118"/>
      <c r="J40" s="37"/>
      <c r="K40" s="37"/>
      <c r="L40" s="119"/>
      <c r="S40" s="37"/>
      <c r="T40" s="37"/>
      <c r="U40" s="37"/>
      <c r="V40" s="37"/>
      <c r="W40" s="37"/>
      <c r="X40" s="37"/>
      <c r="Y40" s="37"/>
      <c r="Z40" s="37"/>
      <c r="AA40" s="37"/>
      <c r="AB40" s="37"/>
      <c r="AC40" s="37"/>
      <c r="AD40" s="37"/>
      <c r="AE40" s="37"/>
    </row>
    <row r="41" spans="1:31" s="2" customFormat="1" ht="25.35" customHeight="1">
      <c r="A41" s="37"/>
      <c r="B41" s="42"/>
      <c r="C41" s="135"/>
      <c r="D41" s="136" t="s">
        <v>54</v>
      </c>
      <c r="E41" s="137"/>
      <c r="F41" s="137"/>
      <c r="G41" s="138" t="s">
        <v>55</v>
      </c>
      <c r="H41" s="139" t="s">
        <v>56</v>
      </c>
      <c r="I41" s="140"/>
      <c r="J41" s="141">
        <f>SUM(J32:J39)</f>
        <v>0</v>
      </c>
      <c r="K41" s="142"/>
      <c r="L41" s="119"/>
      <c r="S41" s="37"/>
      <c r="T41" s="37"/>
      <c r="U41" s="37"/>
      <c r="V41" s="37"/>
      <c r="W41" s="37"/>
      <c r="X41" s="37"/>
      <c r="Y41" s="37"/>
      <c r="Z41" s="37"/>
      <c r="AA41" s="37"/>
      <c r="AB41" s="37"/>
      <c r="AC41" s="37"/>
      <c r="AD41" s="37"/>
      <c r="AE41" s="37"/>
    </row>
    <row r="42" spans="1:31" s="2" customFormat="1" ht="14.4" customHeight="1">
      <c r="A42" s="37"/>
      <c r="B42" s="143"/>
      <c r="C42" s="144"/>
      <c r="D42" s="144"/>
      <c r="E42" s="144"/>
      <c r="F42" s="144"/>
      <c r="G42" s="144"/>
      <c r="H42" s="144"/>
      <c r="I42" s="145"/>
      <c r="J42" s="144"/>
      <c r="K42" s="144"/>
      <c r="L42" s="119"/>
      <c r="S42" s="37"/>
      <c r="T42" s="37"/>
      <c r="U42" s="37"/>
      <c r="V42" s="37"/>
      <c r="W42" s="37"/>
      <c r="X42" s="37"/>
      <c r="Y42" s="37"/>
      <c r="Z42" s="37"/>
      <c r="AA42" s="37"/>
      <c r="AB42" s="37"/>
      <c r="AC42" s="37"/>
      <c r="AD42" s="37"/>
      <c r="AE42" s="37"/>
    </row>
    <row r="46" spans="1:31" s="2" customFormat="1" ht="6.9" customHeight="1">
      <c r="A46" s="37"/>
      <c r="B46" s="146"/>
      <c r="C46" s="147"/>
      <c r="D46" s="147"/>
      <c r="E46" s="147"/>
      <c r="F46" s="147"/>
      <c r="G46" s="147"/>
      <c r="H46" s="147"/>
      <c r="I46" s="148"/>
      <c r="J46" s="147"/>
      <c r="K46" s="147"/>
      <c r="L46" s="119"/>
      <c r="S46" s="37"/>
      <c r="T46" s="37"/>
      <c r="U46" s="37"/>
      <c r="V46" s="37"/>
      <c r="W46" s="37"/>
      <c r="X46" s="37"/>
      <c r="Y46" s="37"/>
      <c r="Z46" s="37"/>
      <c r="AA46" s="37"/>
      <c r="AB46" s="37"/>
      <c r="AC46" s="37"/>
      <c r="AD46" s="37"/>
      <c r="AE46" s="37"/>
    </row>
    <row r="47" spans="1:31" s="2" customFormat="1" ht="24.9" customHeight="1">
      <c r="A47" s="37"/>
      <c r="B47" s="38"/>
      <c r="C47" s="25" t="s">
        <v>110</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6.9" customHeight="1">
      <c r="A48" s="37"/>
      <c r="B48" s="38"/>
      <c r="C48" s="39"/>
      <c r="D48" s="39"/>
      <c r="E48" s="39"/>
      <c r="F48" s="39"/>
      <c r="G48" s="39"/>
      <c r="H48" s="39"/>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16</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410" t="str">
        <f>E7</f>
        <v>Udržovací práce na objektu stodoly v obci Malšovice</v>
      </c>
      <c r="F50" s="411"/>
      <c r="G50" s="411"/>
      <c r="H50" s="411"/>
      <c r="I50" s="118"/>
      <c r="J50" s="39"/>
      <c r="K50" s="39"/>
      <c r="L50" s="119"/>
      <c r="S50" s="37"/>
      <c r="T50" s="37"/>
      <c r="U50" s="37"/>
      <c r="V50" s="37"/>
      <c r="W50" s="37"/>
      <c r="X50" s="37"/>
      <c r="Y50" s="37"/>
      <c r="Z50" s="37"/>
      <c r="AA50" s="37"/>
      <c r="AB50" s="37"/>
      <c r="AC50" s="37"/>
      <c r="AD50" s="37"/>
      <c r="AE50" s="37"/>
    </row>
    <row r="51" spans="1:47" s="1" customFormat="1" ht="12" customHeight="1">
      <c r="B51" s="23"/>
      <c r="C51" s="31" t="s">
        <v>106</v>
      </c>
      <c r="D51" s="24"/>
      <c r="E51" s="24"/>
      <c r="F51" s="24"/>
      <c r="G51" s="24"/>
      <c r="H51" s="24"/>
      <c r="I51" s="111"/>
      <c r="J51" s="24"/>
      <c r="K51" s="24"/>
      <c r="L51" s="22"/>
    </row>
    <row r="52" spans="1:47" s="2" customFormat="1" ht="16.5" customHeight="1">
      <c r="A52" s="37"/>
      <c r="B52" s="38"/>
      <c r="C52" s="39"/>
      <c r="D52" s="39"/>
      <c r="E52" s="410" t="s">
        <v>107</v>
      </c>
      <c r="F52" s="409"/>
      <c r="G52" s="409"/>
      <c r="H52" s="409"/>
      <c r="I52" s="118"/>
      <c r="J52" s="39"/>
      <c r="K52" s="39"/>
      <c r="L52" s="119"/>
      <c r="S52" s="37"/>
      <c r="T52" s="37"/>
      <c r="U52" s="37"/>
      <c r="V52" s="37"/>
      <c r="W52" s="37"/>
      <c r="X52" s="37"/>
      <c r="Y52" s="37"/>
      <c r="Z52" s="37"/>
      <c r="AA52" s="37"/>
      <c r="AB52" s="37"/>
      <c r="AC52" s="37"/>
      <c r="AD52" s="37"/>
      <c r="AE52" s="37"/>
    </row>
    <row r="53" spans="1:47" s="2" customFormat="1" ht="12" customHeight="1">
      <c r="A53" s="37"/>
      <c r="B53" s="38"/>
      <c r="C53" s="31" t="s">
        <v>108</v>
      </c>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16.5" customHeight="1">
      <c r="A54" s="37"/>
      <c r="B54" s="38"/>
      <c r="C54" s="39"/>
      <c r="D54" s="39"/>
      <c r="E54" s="398" t="str">
        <f>E11</f>
        <v>SO 01.2 - Sanace stávajícího krovu a tesařské konstrukce</v>
      </c>
      <c r="F54" s="409"/>
      <c r="G54" s="409"/>
      <c r="H54" s="409"/>
      <c r="I54" s="118"/>
      <c r="J54" s="39"/>
      <c r="K54" s="39"/>
      <c r="L54" s="119"/>
      <c r="S54" s="37"/>
      <c r="T54" s="37"/>
      <c r="U54" s="37"/>
      <c r="V54" s="37"/>
      <c r="W54" s="37"/>
      <c r="X54" s="37"/>
      <c r="Y54" s="37"/>
      <c r="Z54" s="37"/>
      <c r="AA54" s="37"/>
      <c r="AB54" s="37"/>
      <c r="AC54" s="37"/>
      <c r="AD54" s="37"/>
      <c r="AE54" s="37"/>
    </row>
    <row r="55" spans="1:47" s="2" customFormat="1" ht="6.9" customHeight="1">
      <c r="A55" s="37"/>
      <c r="B55" s="38"/>
      <c r="C55" s="39"/>
      <c r="D55" s="39"/>
      <c r="E55" s="39"/>
      <c r="F55" s="39"/>
      <c r="G55" s="39"/>
      <c r="H55" s="39"/>
      <c r="I55" s="118"/>
      <c r="J55" s="39"/>
      <c r="K55" s="39"/>
      <c r="L55" s="119"/>
      <c r="S55" s="37"/>
      <c r="T55" s="37"/>
      <c r="U55" s="37"/>
      <c r="V55" s="37"/>
      <c r="W55" s="37"/>
      <c r="X55" s="37"/>
      <c r="Y55" s="37"/>
      <c r="Z55" s="37"/>
      <c r="AA55" s="37"/>
      <c r="AB55" s="37"/>
      <c r="AC55" s="37"/>
      <c r="AD55" s="37"/>
      <c r="AE55" s="37"/>
    </row>
    <row r="56" spans="1:47" s="2" customFormat="1" ht="12" customHeight="1">
      <c r="A56" s="37"/>
      <c r="B56" s="38"/>
      <c r="C56" s="31" t="s">
        <v>22</v>
      </c>
      <c r="D56" s="39"/>
      <c r="E56" s="39"/>
      <c r="F56" s="29" t="str">
        <f>F14</f>
        <v>Malšovice, okr. Děčín</v>
      </c>
      <c r="G56" s="39"/>
      <c r="H56" s="39"/>
      <c r="I56" s="120" t="s">
        <v>24</v>
      </c>
      <c r="J56" s="62" t="str">
        <f>IF(J14="","",J14)</f>
        <v>20. 7. 2020</v>
      </c>
      <c r="K56" s="39"/>
      <c r="L56" s="119"/>
      <c r="S56" s="37"/>
      <c r="T56" s="37"/>
      <c r="U56" s="37"/>
      <c r="V56" s="37"/>
      <c r="W56" s="37"/>
      <c r="X56" s="37"/>
      <c r="Y56" s="37"/>
      <c r="Z56" s="37"/>
      <c r="AA56" s="37"/>
      <c r="AB56" s="37"/>
      <c r="AC56" s="37"/>
      <c r="AD56" s="37"/>
      <c r="AE56" s="37"/>
    </row>
    <row r="57" spans="1:47" s="2" customFormat="1" ht="6.9" customHeight="1">
      <c r="A57" s="37"/>
      <c r="B57" s="38"/>
      <c r="C57" s="39"/>
      <c r="D57" s="39"/>
      <c r="E57" s="39"/>
      <c r="F57" s="39"/>
      <c r="G57" s="39"/>
      <c r="H57" s="39"/>
      <c r="I57" s="118"/>
      <c r="J57" s="39"/>
      <c r="K57" s="39"/>
      <c r="L57" s="119"/>
      <c r="S57" s="37"/>
      <c r="T57" s="37"/>
      <c r="U57" s="37"/>
      <c r="V57" s="37"/>
      <c r="W57" s="37"/>
      <c r="X57" s="37"/>
      <c r="Y57" s="37"/>
      <c r="Z57" s="37"/>
      <c r="AA57" s="37"/>
      <c r="AB57" s="37"/>
      <c r="AC57" s="37"/>
      <c r="AD57" s="37"/>
      <c r="AE57" s="37"/>
    </row>
    <row r="58" spans="1:47" s="2" customFormat="1" ht="25.65" customHeight="1">
      <c r="A58" s="37"/>
      <c r="B58" s="38"/>
      <c r="C58" s="31" t="s">
        <v>30</v>
      </c>
      <c r="D58" s="39"/>
      <c r="E58" s="39"/>
      <c r="F58" s="29" t="str">
        <f>E17</f>
        <v>Obec Malšovice</v>
      </c>
      <c r="G58" s="39"/>
      <c r="H58" s="39"/>
      <c r="I58" s="120" t="s">
        <v>37</v>
      </c>
      <c r="J58" s="35" t="str">
        <f>E23</f>
        <v>Ing. arch. Zdeněk Havlík</v>
      </c>
      <c r="K58" s="39"/>
      <c r="L58" s="119"/>
      <c r="S58" s="37"/>
      <c r="T58" s="37"/>
      <c r="U58" s="37"/>
      <c r="V58" s="37"/>
      <c r="W58" s="37"/>
      <c r="X58" s="37"/>
      <c r="Y58" s="37"/>
      <c r="Z58" s="37"/>
      <c r="AA58" s="37"/>
      <c r="AB58" s="37"/>
      <c r="AC58" s="37"/>
      <c r="AD58" s="37"/>
      <c r="AE58" s="37"/>
    </row>
    <row r="59" spans="1:47" s="2" customFormat="1" ht="15.15" customHeight="1">
      <c r="A59" s="37"/>
      <c r="B59" s="38"/>
      <c r="C59" s="31" t="s">
        <v>35</v>
      </c>
      <c r="D59" s="39"/>
      <c r="E59" s="39"/>
      <c r="F59" s="29" t="str">
        <f>IF(E20="","",E20)</f>
        <v>Vyplň údaj</v>
      </c>
      <c r="G59" s="39"/>
      <c r="H59" s="39"/>
      <c r="I59" s="120" t="s">
        <v>40</v>
      </c>
      <c r="J59" s="35" t="str">
        <f>E26</f>
        <v>L. Štuller</v>
      </c>
      <c r="K59" s="39"/>
      <c r="L59" s="119"/>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118"/>
      <c r="J60" s="39"/>
      <c r="K60" s="39"/>
      <c r="L60" s="119"/>
      <c r="S60" s="37"/>
      <c r="T60" s="37"/>
      <c r="U60" s="37"/>
      <c r="V60" s="37"/>
      <c r="W60" s="37"/>
      <c r="X60" s="37"/>
      <c r="Y60" s="37"/>
      <c r="Z60" s="37"/>
      <c r="AA60" s="37"/>
      <c r="AB60" s="37"/>
      <c r="AC60" s="37"/>
      <c r="AD60" s="37"/>
      <c r="AE60" s="37"/>
    </row>
    <row r="61" spans="1:47" s="2" customFormat="1" ht="29.25" customHeight="1">
      <c r="A61" s="37"/>
      <c r="B61" s="38"/>
      <c r="C61" s="149" t="s">
        <v>111</v>
      </c>
      <c r="D61" s="150"/>
      <c r="E61" s="150"/>
      <c r="F61" s="150"/>
      <c r="G61" s="150"/>
      <c r="H61" s="150"/>
      <c r="I61" s="151"/>
      <c r="J61" s="152" t="s">
        <v>112</v>
      </c>
      <c r="K61" s="150"/>
      <c r="L61" s="119"/>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118"/>
      <c r="J62" s="39"/>
      <c r="K62" s="39"/>
      <c r="L62" s="119"/>
      <c r="S62" s="37"/>
      <c r="T62" s="37"/>
      <c r="U62" s="37"/>
      <c r="V62" s="37"/>
      <c r="W62" s="37"/>
      <c r="X62" s="37"/>
      <c r="Y62" s="37"/>
      <c r="Z62" s="37"/>
      <c r="AA62" s="37"/>
      <c r="AB62" s="37"/>
      <c r="AC62" s="37"/>
      <c r="AD62" s="37"/>
      <c r="AE62" s="37"/>
    </row>
    <row r="63" spans="1:47" s="2" customFormat="1" ht="22.8" customHeight="1">
      <c r="A63" s="37"/>
      <c r="B63" s="38"/>
      <c r="C63" s="153" t="s">
        <v>76</v>
      </c>
      <c r="D63" s="39"/>
      <c r="E63" s="39"/>
      <c r="F63" s="39"/>
      <c r="G63" s="39"/>
      <c r="H63" s="39"/>
      <c r="I63" s="118"/>
      <c r="J63" s="80">
        <f>J90</f>
        <v>0</v>
      </c>
      <c r="K63" s="39"/>
      <c r="L63" s="119"/>
      <c r="S63" s="37"/>
      <c r="T63" s="37"/>
      <c r="U63" s="37"/>
      <c r="V63" s="37"/>
      <c r="W63" s="37"/>
      <c r="X63" s="37"/>
      <c r="Y63" s="37"/>
      <c r="Z63" s="37"/>
      <c r="AA63" s="37"/>
      <c r="AB63" s="37"/>
      <c r="AC63" s="37"/>
      <c r="AD63" s="37"/>
      <c r="AE63" s="37"/>
      <c r="AU63" s="19" t="s">
        <v>113</v>
      </c>
    </row>
    <row r="64" spans="1:47" s="9" customFormat="1" ht="24.9" customHeight="1">
      <c r="B64" s="154"/>
      <c r="C64" s="155"/>
      <c r="D64" s="156" t="s">
        <v>114</v>
      </c>
      <c r="E64" s="157"/>
      <c r="F64" s="157"/>
      <c r="G64" s="157"/>
      <c r="H64" s="157"/>
      <c r="I64" s="158"/>
      <c r="J64" s="159">
        <f>J91</f>
        <v>0</v>
      </c>
      <c r="K64" s="155"/>
      <c r="L64" s="160"/>
    </row>
    <row r="65" spans="1:31" s="10" customFormat="1" ht="19.95" customHeight="1">
      <c r="B65" s="161"/>
      <c r="C65" s="100"/>
      <c r="D65" s="162" t="s">
        <v>115</v>
      </c>
      <c r="E65" s="163"/>
      <c r="F65" s="163"/>
      <c r="G65" s="163"/>
      <c r="H65" s="163"/>
      <c r="I65" s="164"/>
      <c r="J65" s="165">
        <f>J92</f>
        <v>0</v>
      </c>
      <c r="K65" s="100"/>
      <c r="L65" s="166"/>
    </row>
    <row r="66" spans="1:31" s="9" customFormat="1" ht="24.9" customHeight="1">
      <c r="B66" s="154"/>
      <c r="C66" s="155"/>
      <c r="D66" s="156" t="s">
        <v>116</v>
      </c>
      <c r="E66" s="157"/>
      <c r="F66" s="157"/>
      <c r="G66" s="157"/>
      <c r="H66" s="157"/>
      <c r="I66" s="158"/>
      <c r="J66" s="159">
        <f>J133</f>
        <v>0</v>
      </c>
      <c r="K66" s="155"/>
      <c r="L66" s="160"/>
    </row>
    <row r="67" spans="1:31" s="10" customFormat="1" ht="19.95" customHeight="1">
      <c r="B67" s="161"/>
      <c r="C67" s="100"/>
      <c r="D67" s="162" t="s">
        <v>117</v>
      </c>
      <c r="E67" s="163"/>
      <c r="F67" s="163"/>
      <c r="G67" s="163"/>
      <c r="H67" s="163"/>
      <c r="I67" s="164"/>
      <c r="J67" s="165">
        <f>J134</f>
        <v>0</v>
      </c>
      <c r="K67" s="100"/>
      <c r="L67" s="166"/>
    </row>
    <row r="68" spans="1:31" s="10" customFormat="1" ht="19.95" customHeight="1">
      <c r="B68" s="161"/>
      <c r="C68" s="100"/>
      <c r="D68" s="162" t="s">
        <v>270</v>
      </c>
      <c r="E68" s="163"/>
      <c r="F68" s="163"/>
      <c r="G68" s="163"/>
      <c r="H68" s="163"/>
      <c r="I68" s="164"/>
      <c r="J68" s="165">
        <f>J181</f>
        <v>0</v>
      </c>
      <c r="K68" s="100"/>
      <c r="L68" s="166"/>
    </row>
    <row r="69" spans="1:31" s="2" customFormat="1" ht="21.75" customHeight="1">
      <c r="A69" s="37"/>
      <c r="B69" s="38"/>
      <c r="C69" s="39"/>
      <c r="D69" s="39"/>
      <c r="E69" s="39"/>
      <c r="F69" s="39"/>
      <c r="G69" s="39"/>
      <c r="H69" s="39"/>
      <c r="I69" s="118"/>
      <c r="J69" s="39"/>
      <c r="K69" s="39"/>
      <c r="L69" s="119"/>
      <c r="S69" s="37"/>
      <c r="T69" s="37"/>
      <c r="U69" s="37"/>
      <c r="V69" s="37"/>
      <c r="W69" s="37"/>
      <c r="X69" s="37"/>
      <c r="Y69" s="37"/>
      <c r="Z69" s="37"/>
      <c r="AA69" s="37"/>
      <c r="AB69" s="37"/>
      <c r="AC69" s="37"/>
      <c r="AD69" s="37"/>
      <c r="AE69" s="37"/>
    </row>
    <row r="70" spans="1:31" s="2" customFormat="1" ht="6.9" customHeight="1">
      <c r="A70" s="37"/>
      <c r="B70" s="50"/>
      <c r="C70" s="51"/>
      <c r="D70" s="51"/>
      <c r="E70" s="51"/>
      <c r="F70" s="51"/>
      <c r="G70" s="51"/>
      <c r="H70" s="51"/>
      <c r="I70" s="145"/>
      <c r="J70" s="51"/>
      <c r="K70" s="51"/>
      <c r="L70" s="119"/>
      <c r="S70" s="37"/>
      <c r="T70" s="37"/>
      <c r="U70" s="37"/>
      <c r="V70" s="37"/>
      <c r="W70" s="37"/>
      <c r="X70" s="37"/>
      <c r="Y70" s="37"/>
      <c r="Z70" s="37"/>
      <c r="AA70" s="37"/>
      <c r="AB70" s="37"/>
      <c r="AC70" s="37"/>
      <c r="AD70" s="37"/>
      <c r="AE70" s="37"/>
    </row>
    <row r="74" spans="1:31" s="2" customFormat="1" ht="6.9" customHeight="1">
      <c r="A74" s="37"/>
      <c r="B74" s="52"/>
      <c r="C74" s="53"/>
      <c r="D74" s="53"/>
      <c r="E74" s="53"/>
      <c r="F74" s="53"/>
      <c r="G74" s="53"/>
      <c r="H74" s="53"/>
      <c r="I74" s="148"/>
      <c r="J74" s="53"/>
      <c r="K74" s="53"/>
      <c r="L74" s="119"/>
      <c r="S74" s="37"/>
      <c r="T74" s="37"/>
      <c r="U74" s="37"/>
      <c r="V74" s="37"/>
      <c r="W74" s="37"/>
      <c r="X74" s="37"/>
      <c r="Y74" s="37"/>
      <c r="Z74" s="37"/>
      <c r="AA74" s="37"/>
      <c r="AB74" s="37"/>
      <c r="AC74" s="37"/>
      <c r="AD74" s="37"/>
      <c r="AE74" s="37"/>
    </row>
    <row r="75" spans="1:31" s="2" customFormat="1" ht="24.9" customHeight="1">
      <c r="A75" s="37"/>
      <c r="B75" s="38"/>
      <c r="C75" s="25" t="s">
        <v>118</v>
      </c>
      <c r="D75" s="39"/>
      <c r="E75" s="39"/>
      <c r="F75" s="39"/>
      <c r="G75" s="39"/>
      <c r="H75" s="39"/>
      <c r="I75" s="118"/>
      <c r="J75" s="39"/>
      <c r="K75" s="39"/>
      <c r="L75" s="119"/>
      <c r="S75" s="37"/>
      <c r="T75" s="37"/>
      <c r="U75" s="37"/>
      <c r="V75" s="37"/>
      <c r="W75" s="37"/>
      <c r="X75" s="37"/>
      <c r="Y75" s="37"/>
      <c r="Z75" s="37"/>
      <c r="AA75" s="37"/>
      <c r="AB75" s="37"/>
      <c r="AC75" s="37"/>
      <c r="AD75" s="37"/>
      <c r="AE75" s="37"/>
    </row>
    <row r="76" spans="1:31" s="2" customFormat="1" ht="6.9" customHeight="1">
      <c r="A76" s="37"/>
      <c r="B76" s="38"/>
      <c r="C76" s="39"/>
      <c r="D76" s="39"/>
      <c r="E76" s="39"/>
      <c r="F76" s="39"/>
      <c r="G76" s="39"/>
      <c r="H76" s="39"/>
      <c r="I76" s="118"/>
      <c r="J76" s="39"/>
      <c r="K76" s="39"/>
      <c r="L76" s="119"/>
      <c r="S76" s="37"/>
      <c r="T76" s="37"/>
      <c r="U76" s="37"/>
      <c r="V76" s="37"/>
      <c r="W76" s="37"/>
      <c r="X76" s="37"/>
      <c r="Y76" s="37"/>
      <c r="Z76" s="37"/>
      <c r="AA76" s="37"/>
      <c r="AB76" s="37"/>
      <c r="AC76" s="37"/>
      <c r="AD76" s="37"/>
      <c r="AE76" s="37"/>
    </row>
    <row r="77" spans="1:31" s="2" customFormat="1" ht="12" customHeight="1">
      <c r="A77" s="37"/>
      <c r="B77" s="38"/>
      <c r="C77" s="31" t="s">
        <v>16</v>
      </c>
      <c r="D77" s="39"/>
      <c r="E77" s="39"/>
      <c r="F77" s="39"/>
      <c r="G77" s="39"/>
      <c r="H77" s="39"/>
      <c r="I77" s="118"/>
      <c r="J77" s="39"/>
      <c r="K77" s="39"/>
      <c r="L77" s="119"/>
      <c r="S77" s="37"/>
      <c r="T77" s="37"/>
      <c r="U77" s="37"/>
      <c r="V77" s="37"/>
      <c r="W77" s="37"/>
      <c r="X77" s="37"/>
      <c r="Y77" s="37"/>
      <c r="Z77" s="37"/>
      <c r="AA77" s="37"/>
      <c r="AB77" s="37"/>
      <c r="AC77" s="37"/>
      <c r="AD77" s="37"/>
      <c r="AE77" s="37"/>
    </row>
    <row r="78" spans="1:31" s="2" customFormat="1" ht="16.5" customHeight="1">
      <c r="A78" s="37"/>
      <c r="B78" s="38"/>
      <c r="C78" s="39"/>
      <c r="D78" s="39"/>
      <c r="E78" s="410" t="str">
        <f>E7</f>
        <v>Udržovací práce na objektu stodoly v obci Malšovice</v>
      </c>
      <c r="F78" s="411"/>
      <c r="G78" s="411"/>
      <c r="H78" s="411"/>
      <c r="I78" s="118"/>
      <c r="J78" s="39"/>
      <c r="K78" s="39"/>
      <c r="L78" s="119"/>
      <c r="S78" s="37"/>
      <c r="T78" s="37"/>
      <c r="U78" s="37"/>
      <c r="V78" s="37"/>
      <c r="W78" s="37"/>
      <c r="X78" s="37"/>
      <c r="Y78" s="37"/>
      <c r="Z78" s="37"/>
      <c r="AA78" s="37"/>
      <c r="AB78" s="37"/>
      <c r="AC78" s="37"/>
      <c r="AD78" s="37"/>
      <c r="AE78" s="37"/>
    </row>
    <row r="79" spans="1:31" s="1" customFormat="1" ht="12" customHeight="1">
      <c r="B79" s="23"/>
      <c r="C79" s="31" t="s">
        <v>106</v>
      </c>
      <c r="D79" s="24"/>
      <c r="E79" s="24"/>
      <c r="F79" s="24"/>
      <c r="G79" s="24"/>
      <c r="H79" s="24"/>
      <c r="I79" s="111"/>
      <c r="J79" s="24"/>
      <c r="K79" s="24"/>
      <c r="L79" s="22"/>
    </row>
    <row r="80" spans="1:31" s="2" customFormat="1" ht="16.5" customHeight="1">
      <c r="A80" s="37"/>
      <c r="B80" s="38"/>
      <c r="C80" s="39"/>
      <c r="D80" s="39"/>
      <c r="E80" s="410" t="s">
        <v>107</v>
      </c>
      <c r="F80" s="409"/>
      <c r="G80" s="409"/>
      <c r="H80" s="409"/>
      <c r="I80" s="118"/>
      <c r="J80" s="39"/>
      <c r="K80" s="39"/>
      <c r="L80" s="119"/>
      <c r="S80" s="37"/>
      <c r="T80" s="37"/>
      <c r="U80" s="37"/>
      <c r="V80" s="37"/>
      <c r="W80" s="37"/>
      <c r="X80" s="37"/>
      <c r="Y80" s="37"/>
      <c r="Z80" s="37"/>
      <c r="AA80" s="37"/>
      <c r="AB80" s="37"/>
      <c r="AC80" s="37"/>
      <c r="AD80" s="37"/>
      <c r="AE80" s="37"/>
    </row>
    <row r="81" spans="1:65" s="2" customFormat="1" ht="12" customHeight="1">
      <c r="A81" s="37"/>
      <c r="B81" s="38"/>
      <c r="C81" s="31" t="s">
        <v>108</v>
      </c>
      <c r="D81" s="39"/>
      <c r="E81" s="39"/>
      <c r="F81" s="39"/>
      <c r="G81" s="39"/>
      <c r="H81" s="39"/>
      <c r="I81" s="118"/>
      <c r="J81" s="39"/>
      <c r="K81" s="39"/>
      <c r="L81" s="119"/>
      <c r="S81" s="37"/>
      <c r="T81" s="37"/>
      <c r="U81" s="37"/>
      <c r="V81" s="37"/>
      <c r="W81" s="37"/>
      <c r="X81" s="37"/>
      <c r="Y81" s="37"/>
      <c r="Z81" s="37"/>
      <c r="AA81" s="37"/>
      <c r="AB81" s="37"/>
      <c r="AC81" s="37"/>
      <c r="AD81" s="37"/>
      <c r="AE81" s="37"/>
    </row>
    <row r="82" spans="1:65" s="2" customFormat="1" ht="16.5" customHeight="1">
      <c r="A82" s="37"/>
      <c r="B82" s="38"/>
      <c r="C82" s="39"/>
      <c r="D82" s="39"/>
      <c r="E82" s="398" t="str">
        <f>E11</f>
        <v>SO 01.2 - Sanace stávajícího krovu a tesařské konstrukce</v>
      </c>
      <c r="F82" s="409"/>
      <c r="G82" s="409"/>
      <c r="H82" s="409"/>
      <c r="I82" s="118"/>
      <c r="J82" s="39"/>
      <c r="K82" s="39"/>
      <c r="L82" s="119"/>
      <c r="S82" s="37"/>
      <c r="T82" s="37"/>
      <c r="U82" s="37"/>
      <c r="V82" s="37"/>
      <c r="W82" s="37"/>
      <c r="X82" s="37"/>
      <c r="Y82" s="37"/>
      <c r="Z82" s="37"/>
      <c r="AA82" s="37"/>
      <c r="AB82" s="37"/>
      <c r="AC82" s="37"/>
      <c r="AD82" s="37"/>
      <c r="AE82" s="37"/>
    </row>
    <row r="83" spans="1:65" s="2" customFormat="1" ht="6.9" customHeight="1">
      <c r="A83" s="37"/>
      <c r="B83" s="38"/>
      <c r="C83" s="39"/>
      <c r="D83" s="39"/>
      <c r="E83" s="39"/>
      <c r="F83" s="39"/>
      <c r="G83" s="39"/>
      <c r="H83" s="39"/>
      <c r="I83" s="118"/>
      <c r="J83" s="39"/>
      <c r="K83" s="39"/>
      <c r="L83" s="119"/>
      <c r="S83" s="37"/>
      <c r="T83" s="37"/>
      <c r="U83" s="37"/>
      <c r="V83" s="37"/>
      <c r="W83" s="37"/>
      <c r="X83" s="37"/>
      <c r="Y83" s="37"/>
      <c r="Z83" s="37"/>
      <c r="AA83" s="37"/>
      <c r="AB83" s="37"/>
      <c r="AC83" s="37"/>
      <c r="AD83" s="37"/>
      <c r="AE83" s="37"/>
    </row>
    <row r="84" spans="1:65" s="2" customFormat="1" ht="12" customHeight="1">
      <c r="A84" s="37"/>
      <c r="B84" s="38"/>
      <c r="C84" s="31" t="s">
        <v>22</v>
      </c>
      <c r="D84" s="39"/>
      <c r="E84" s="39"/>
      <c r="F84" s="29" t="str">
        <f>F14</f>
        <v>Malšovice, okr. Děčín</v>
      </c>
      <c r="G84" s="39"/>
      <c r="H84" s="39"/>
      <c r="I84" s="120" t="s">
        <v>24</v>
      </c>
      <c r="J84" s="62" t="str">
        <f>IF(J14="","",J14)</f>
        <v>20. 7. 2020</v>
      </c>
      <c r="K84" s="39"/>
      <c r="L84" s="119"/>
      <c r="S84" s="37"/>
      <c r="T84" s="37"/>
      <c r="U84" s="37"/>
      <c r="V84" s="37"/>
      <c r="W84" s="37"/>
      <c r="X84" s="37"/>
      <c r="Y84" s="37"/>
      <c r="Z84" s="37"/>
      <c r="AA84" s="37"/>
      <c r="AB84" s="37"/>
      <c r="AC84" s="37"/>
      <c r="AD84" s="37"/>
      <c r="AE84" s="37"/>
    </row>
    <row r="85" spans="1:65" s="2" customFormat="1" ht="6.9" customHeight="1">
      <c r="A85" s="37"/>
      <c r="B85" s="38"/>
      <c r="C85" s="39"/>
      <c r="D85" s="39"/>
      <c r="E85" s="39"/>
      <c r="F85" s="39"/>
      <c r="G85" s="39"/>
      <c r="H85" s="39"/>
      <c r="I85" s="118"/>
      <c r="J85" s="39"/>
      <c r="K85" s="39"/>
      <c r="L85" s="119"/>
      <c r="S85" s="37"/>
      <c r="T85" s="37"/>
      <c r="U85" s="37"/>
      <c r="V85" s="37"/>
      <c r="W85" s="37"/>
      <c r="X85" s="37"/>
      <c r="Y85" s="37"/>
      <c r="Z85" s="37"/>
      <c r="AA85" s="37"/>
      <c r="AB85" s="37"/>
      <c r="AC85" s="37"/>
      <c r="AD85" s="37"/>
      <c r="AE85" s="37"/>
    </row>
    <row r="86" spans="1:65" s="2" customFormat="1" ht="25.65" customHeight="1">
      <c r="A86" s="37"/>
      <c r="B86" s="38"/>
      <c r="C86" s="31" t="s">
        <v>30</v>
      </c>
      <c r="D86" s="39"/>
      <c r="E86" s="39"/>
      <c r="F86" s="29" t="str">
        <f>E17</f>
        <v>Obec Malšovice</v>
      </c>
      <c r="G86" s="39"/>
      <c r="H86" s="39"/>
      <c r="I86" s="120" t="s">
        <v>37</v>
      </c>
      <c r="J86" s="35" t="str">
        <f>E23</f>
        <v>Ing. arch. Zdeněk Havlík</v>
      </c>
      <c r="K86" s="39"/>
      <c r="L86" s="119"/>
      <c r="S86" s="37"/>
      <c r="T86" s="37"/>
      <c r="U86" s="37"/>
      <c r="V86" s="37"/>
      <c r="W86" s="37"/>
      <c r="X86" s="37"/>
      <c r="Y86" s="37"/>
      <c r="Z86" s="37"/>
      <c r="AA86" s="37"/>
      <c r="AB86" s="37"/>
      <c r="AC86" s="37"/>
      <c r="AD86" s="37"/>
      <c r="AE86" s="37"/>
    </row>
    <row r="87" spans="1:65" s="2" customFormat="1" ht="15.15" customHeight="1">
      <c r="A87" s="37"/>
      <c r="B87" s="38"/>
      <c r="C87" s="31" t="s">
        <v>35</v>
      </c>
      <c r="D87" s="39"/>
      <c r="E87" s="39"/>
      <c r="F87" s="29" t="str">
        <f>IF(E20="","",E20)</f>
        <v>Vyplň údaj</v>
      </c>
      <c r="G87" s="39"/>
      <c r="H87" s="39"/>
      <c r="I87" s="120" t="s">
        <v>40</v>
      </c>
      <c r="J87" s="35" t="str">
        <f>E26</f>
        <v>L. Štuller</v>
      </c>
      <c r="K87" s="39"/>
      <c r="L87" s="119"/>
      <c r="S87" s="37"/>
      <c r="T87" s="37"/>
      <c r="U87" s="37"/>
      <c r="V87" s="37"/>
      <c r="W87" s="37"/>
      <c r="X87" s="37"/>
      <c r="Y87" s="37"/>
      <c r="Z87" s="37"/>
      <c r="AA87" s="37"/>
      <c r="AB87" s="37"/>
      <c r="AC87" s="37"/>
      <c r="AD87" s="37"/>
      <c r="AE87" s="37"/>
    </row>
    <row r="88" spans="1:65" s="2" customFormat="1" ht="10.35" customHeight="1">
      <c r="A88" s="37"/>
      <c r="B88" s="38"/>
      <c r="C88" s="39"/>
      <c r="D88" s="39"/>
      <c r="E88" s="39"/>
      <c r="F88" s="39"/>
      <c r="G88" s="39"/>
      <c r="H88" s="39"/>
      <c r="I88" s="118"/>
      <c r="J88" s="39"/>
      <c r="K88" s="39"/>
      <c r="L88" s="119"/>
      <c r="S88" s="37"/>
      <c r="T88" s="37"/>
      <c r="U88" s="37"/>
      <c r="V88" s="37"/>
      <c r="W88" s="37"/>
      <c r="X88" s="37"/>
      <c r="Y88" s="37"/>
      <c r="Z88" s="37"/>
      <c r="AA88" s="37"/>
      <c r="AB88" s="37"/>
      <c r="AC88" s="37"/>
      <c r="AD88" s="37"/>
      <c r="AE88" s="37"/>
    </row>
    <row r="89" spans="1:65" s="11" customFormat="1" ht="29.25" customHeight="1">
      <c r="A89" s="167"/>
      <c r="B89" s="168"/>
      <c r="C89" s="169" t="s">
        <v>119</v>
      </c>
      <c r="D89" s="170" t="s">
        <v>63</v>
      </c>
      <c r="E89" s="170" t="s">
        <v>59</v>
      </c>
      <c r="F89" s="170" t="s">
        <v>60</v>
      </c>
      <c r="G89" s="170" t="s">
        <v>120</v>
      </c>
      <c r="H89" s="170" t="s">
        <v>121</v>
      </c>
      <c r="I89" s="171" t="s">
        <v>122</v>
      </c>
      <c r="J89" s="170" t="s">
        <v>112</v>
      </c>
      <c r="K89" s="172" t="s">
        <v>123</v>
      </c>
      <c r="L89" s="173"/>
      <c r="M89" s="71" t="s">
        <v>32</v>
      </c>
      <c r="N89" s="72" t="s">
        <v>48</v>
      </c>
      <c r="O89" s="72" t="s">
        <v>124</v>
      </c>
      <c r="P89" s="72" t="s">
        <v>125</v>
      </c>
      <c r="Q89" s="72" t="s">
        <v>126</v>
      </c>
      <c r="R89" s="72" t="s">
        <v>127</v>
      </c>
      <c r="S89" s="72" t="s">
        <v>128</v>
      </c>
      <c r="T89" s="73" t="s">
        <v>129</v>
      </c>
      <c r="U89" s="167"/>
      <c r="V89" s="167"/>
      <c r="W89" s="167"/>
      <c r="X89" s="167"/>
      <c r="Y89" s="167"/>
      <c r="Z89" s="167"/>
      <c r="AA89" s="167"/>
      <c r="AB89" s="167"/>
      <c r="AC89" s="167"/>
      <c r="AD89" s="167"/>
      <c r="AE89" s="167"/>
    </row>
    <row r="90" spans="1:65" s="2" customFormat="1" ht="22.8" customHeight="1">
      <c r="A90" s="37"/>
      <c r="B90" s="38"/>
      <c r="C90" s="78" t="s">
        <v>130</v>
      </c>
      <c r="D90" s="39"/>
      <c r="E90" s="39"/>
      <c r="F90" s="39"/>
      <c r="G90" s="39"/>
      <c r="H90" s="39"/>
      <c r="I90" s="118"/>
      <c r="J90" s="174">
        <f>BK90</f>
        <v>0</v>
      </c>
      <c r="K90" s="39"/>
      <c r="L90" s="42"/>
      <c r="M90" s="74"/>
      <c r="N90" s="175"/>
      <c r="O90" s="75"/>
      <c r="P90" s="176">
        <f>P91+P133</f>
        <v>0</v>
      </c>
      <c r="Q90" s="75"/>
      <c r="R90" s="176">
        <f>R91+R133</f>
        <v>0.34120613999999999</v>
      </c>
      <c r="S90" s="75"/>
      <c r="T90" s="177">
        <f>T91+T133</f>
        <v>0</v>
      </c>
      <c r="U90" s="37"/>
      <c r="V90" s="37"/>
      <c r="W90" s="37"/>
      <c r="X90" s="37"/>
      <c r="Y90" s="37"/>
      <c r="Z90" s="37"/>
      <c r="AA90" s="37"/>
      <c r="AB90" s="37"/>
      <c r="AC90" s="37"/>
      <c r="AD90" s="37"/>
      <c r="AE90" s="37"/>
      <c r="AT90" s="19" t="s">
        <v>77</v>
      </c>
      <c r="AU90" s="19" t="s">
        <v>113</v>
      </c>
      <c r="BK90" s="178">
        <f>BK91+BK133</f>
        <v>0</v>
      </c>
    </row>
    <row r="91" spans="1:65" s="12" customFormat="1" ht="25.95" customHeight="1">
      <c r="B91" s="179"/>
      <c r="C91" s="180"/>
      <c r="D91" s="181" t="s">
        <v>77</v>
      </c>
      <c r="E91" s="182" t="s">
        <v>131</v>
      </c>
      <c r="F91" s="182" t="s">
        <v>132</v>
      </c>
      <c r="G91" s="180"/>
      <c r="H91" s="180"/>
      <c r="I91" s="183"/>
      <c r="J91" s="184">
        <f>BK91</f>
        <v>0</v>
      </c>
      <c r="K91" s="180"/>
      <c r="L91" s="185"/>
      <c r="M91" s="186"/>
      <c r="N91" s="187"/>
      <c r="O91" s="187"/>
      <c r="P91" s="188">
        <f>P92</f>
        <v>0</v>
      </c>
      <c r="Q91" s="187"/>
      <c r="R91" s="188">
        <f>R92</f>
        <v>0</v>
      </c>
      <c r="S91" s="187"/>
      <c r="T91" s="189">
        <f>T92</f>
        <v>0</v>
      </c>
      <c r="AR91" s="190" t="s">
        <v>85</v>
      </c>
      <c r="AT91" s="191" t="s">
        <v>77</v>
      </c>
      <c r="AU91" s="191" t="s">
        <v>78</v>
      </c>
      <c r="AY91" s="190" t="s">
        <v>133</v>
      </c>
      <c r="BK91" s="192">
        <f>BK92</f>
        <v>0</v>
      </c>
    </row>
    <row r="92" spans="1:65" s="12" customFormat="1" ht="22.8" customHeight="1">
      <c r="B92" s="179"/>
      <c r="C92" s="180"/>
      <c r="D92" s="181" t="s">
        <v>77</v>
      </c>
      <c r="E92" s="193" t="s">
        <v>134</v>
      </c>
      <c r="F92" s="193" t="s">
        <v>135</v>
      </c>
      <c r="G92" s="180"/>
      <c r="H92" s="180"/>
      <c r="I92" s="183"/>
      <c r="J92" s="194">
        <f>BK92</f>
        <v>0</v>
      </c>
      <c r="K92" s="180"/>
      <c r="L92" s="185"/>
      <c r="M92" s="186"/>
      <c r="N92" s="187"/>
      <c r="O92" s="187"/>
      <c r="P92" s="188">
        <f>SUM(P93:P132)</f>
        <v>0</v>
      </c>
      <c r="Q92" s="187"/>
      <c r="R92" s="188">
        <f>SUM(R93:R132)</f>
        <v>0</v>
      </c>
      <c r="S92" s="187"/>
      <c r="T92" s="189">
        <f>SUM(T93:T132)</f>
        <v>0</v>
      </c>
      <c r="AR92" s="190" t="s">
        <v>85</v>
      </c>
      <c r="AT92" s="191" t="s">
        <v>77</v>
      </c>
      <c r="AU92" s="191" t="s">
        <v>85</v>
      </c>
      <c r="AY92" s="190" t="s">
        <v>133</v>
      </c>
      <c r="BK92" s="192">
        <f>SUM(BK93:BK132)</f>
        <v>0</v>
      </c>
    </row>
    <row r="93" spans="1:65" s="2" customFormat="1" ht="33" customHeight="1">
      <c r="A93" s="37"/>
      <c r="B93" s="38"/>
      <c r="C93" s="195" t="s">
        <v>85</v>
      </c>
      <c r="D93" s="195" t="s">
        <v>136</v>
      </c>
      <c r="E93" s="196" t="s">
        <v>271</v>
      </c>
      <c r="F93" s="197" t="s">
        <v>272</v>
      </c>
      <c r="G93" s="198" t="s">
        <v>157</v>
      </c>
      <c r="H93" s="199">
        <v>2</v>
      </c>
      <c r="I93" s="200"/>
      <c r="J93" s="201">
        <f>ROUND(I93*H93,2)</f>
        <v>0</v>
      </c>
      <c r="K93" s="197" t="s">
        <v>140</v>
      </c>
      <c r="L93" s="42"/>
      <c r="M93" s="202" t="s">
        <v>32</v>
      </c>
      <c r="N93" s="203" t="s">
        <v>49</v>
      </c>
      <c r="O93" s="67"/>
      <c r="P93" s="204">
        <f>O93*H93</f>
        <v>0</v>
      </c>
      <c r="Q93" s="204">
        <v>0</v>
      </c>
      <c r="R93" s="204">
        <f>Q93*H93</f>
        <v>0</v>
      </c>
      <c r="S93" s="204">
        <v>0</v>
      </c>
      <c r="T93" s="205">
        <f>S93*H93</f>
        <v>0</v>
      </c>
      <c r="U93" s="37"/>
      <c r="V93" s="37"/>
      <c r="W93" s="37"/>
      <c r="X93" s="37"/>
      <c r="Y93" s="37"/>
      <c r="Z93" s="37"/>
      <c r="AA93" s="37"/>
      <c r="AB93" s="37"/>
      <c r="AC93" s="37"/>
      <c r="AD93" s="37"/>
      <c r="AE93" s="37"/>
      <c r="AR93" s="206" t="s">
        <v>141</v>
      </c>
      <c r="AT93" s="206" t="s">
        <v>136</v>
      </c>
      <c r="AU93" s="206" t="s">
        <v>87</v>
      </c>
      <c r="AY93" s="19" t="s">
        <v>133</v>
      </c>
      <c r="BE93" s="207">
        <f>IF(N93="základní",J93,0)</f>
        <v>0</v>
      </c>
      <c r="BF93" s="207">
        <f>IF(N93="snížená",J93,0)</f>
        <v>0</v>
      </c>
      <c r="BG93" s="207">
        <f>IF(N93="zákl. přenesená",J93,0)</f>
        <v>0</v>
      </c>
      <c r="BH93" s="207">
        <f>IF(N93="sníž. přenesená",J93,0)</f>
        <v>0</v>
      </c>
      <c r="BI93" s="207">
        <f>IF(N93="nulová",J93,0)</f>
        <v>0</v>
      </c>
      <c r="BJ93" s="19" t="s">
        <v>85</v>
      </c>
      <c r="BK93" s="207">
        <f>ROUND(I93*H93,2)</f>
        <v>0</v>
      </c>
      <c r="BL93" s="19" t="s">
        <v>141</v>
      </c>
      <c r="BM93" s="206" t="s">
        <v>273</v>
      </c>
    </row>
    <row r="94" spans="1:65" s="2" customFormat="1" ht="67.2">
      <c r="A94" s="37"/>
      <c r="B94" s="38"/>
      <c r="C94" s="39"/>
      <c r="D94" s="208" t="s">
        <v>143</v>
      </c>
      <c r="E94" s="39"/>
      <c r="F94" s="209" t="s">
        <v>274</v>
      </c>
      <c r="G94" s="39"/>
      <c r="H94" s="39"/>
      <c r="I94" s="118"/>
      <c r="J94" s="39"/>
      <c r="K94" s="39"/>
      <c r="L94" s="42"/>
      <c r="M94" s="210"/>
      <c r="N94" s="211"/>
      <c r="O94" s="67"/>
      <c r="P94" s="67"/>
      <c r="Q94" s="67"/>
      <c r="R94" s="67"/>
      <c r="S94" s="67"/>
      <c r="T94" s="68"/>
      <c r="U94" s="37"/>
      <c r="V94" s="37"/>
      <c r="W94" s="37"/>
      <c r="X94" s="37"/>
      <c r="Y94" s="37"/>
      <c r="Z94" s="37"/>
      <c r="AA94" s="37"/>
      <c r="AB94" s="37"/>
      <c r="AC94" s="37"/>
      <c r="AD94" s="37"/>
      <c r="AE94" s="37"/>
      <c r="AT94" s="19" t="s">
        <v>143</v>
      </c>
      <c r="AU94" s="19" t="s">
        <v>87</v>
      </c>
    </row>
    <row r="95" spans="1:65" s="2" customFormat="1" ht="44.25" customHeight="1">
      <c r="A95" s="37"/>
      <c r="B95" s="38"/>
      <c r="C95" s="195" t="s">
        <v>87</v>
      </c>
      <c r="D95" s="195" t="s">
        <v>136</v>
      </c>
      <c r="E95" s="196" t="s">
        <v>275</v>
      </c>
      <c r="F95" s="197" t="s">
        <v>276</v>
      </c>
      <c r="G95" s="198" t="s">
        <v>157</v>
      </c>
      <c r="H95" s="199">
        <v>60</v>
      </c>
      <c r="I95" s="200"/>
      <c r="J95" s="201">
        <f>ROUND(I95*H95,2)</f>
        <v>0</v>
      </c>
      <c r="K95" s="197" t="s">
        <v>140</v>
      </c>
      <c r="L95" s="42"/>
      <c r="M95" s="202" t="s">
        <v>32</v>
      </c>
      <c r="N95" s="203" t="s">
        <v>49</v>
      </c>
      <c r="O95" s="67"/>
      <c r="P95" s="204">
        <f>O95*H95</f>
        <v>0</v>
      </c>
      <c r="Q95" s="204">
        <v>0</v>
      </c>
      <c r="R95" s="204">
        <f>Q95*H95</f>
        <v>0</v>
      </c>
      <c r="S95" s="204">
        <v>0</v>
      </c>
      <c r="T95" s="205">
        <f>S95*H95</f>
        <v>0</v>
      </c>
      <c r="U95" s="37"/>
      <c r="V95" s="37"/>
      <c r="W95" s="37"/>
      <c r="X95" s="37"/>
      <c r="Y95" s="37"/>
      <c r="Z95" s="37"/>
      <c r="AA95" s="37"/>
      <c r="AB95" s="37"/>
      <c r="AC95" s="37"/>
      <c r="AD95" s="37"/>
      <c r="AE95" s="37"/>
      <c r="AR95" s="206" t="s">
        <v>141</v>
      </c>
      <c r="AT95" s="206" t="s">
        <v>136</v>
      </c>
      <c r="AU95" s="206" t="s">
        <v>87</v>
      </c>
      <c r="AY95" s="19" t="s">
        <v>133</v>
      </c>
      <c r="BE95" s="207">
        <f>IF(N95="základní",J95,0)</f>
        <v>0</v>
      </c>
      <c r="BF95" s="207">
        <f>IF(N95="snížená",J95,0)</f>
        <v>0</v>
      </c>
      <c r="BG95" s="207">
        <f>IF(N95="zákl. přenesená",J95,0)</f>
        <v>0</v>
      </c>
      <c r="BH95" s="207">
        <f>IF(N95="sníž. přenesená",J95,0)</f>
        <v>0</v>
      </c>
      <c r="BI95" s="207">
        <f>IF(N95="nulová",J95,0)</f>
        <v>0</v>
      </c>
      <c r="BJ95" s="19" t="s">
        <v>85</v>
      </c>
      <c r="BK95" s="207">
        <f>ROUND(I95*H95,2)</f>
        <v>0</v>
      </c>
      <c r="BL95" s="19" t="s">
        <v>141</v>
      </c>
      <c r="BM95" s="206" t="s">
        <v>277</v>
      </c>
    </row>
    <row r="96" spans="1:65" s="2" customFormat="1" ht="67.2">
      <c r="A96" s="37"/>
      <c r="B96" s="38"/>
      <c r="C96" s="39"/>
      <c r="D96" s="208" t="s">
        <v>143</v>
      </c>
      <c r="E96" s="39"/>
      <c r="F96" s="209" t="s">
        <v>274</v>
      </c>
      <c r="G96" s="39"/>
      <c r="H96" s="39"/>
      <c r="I96" s="118"/>
      <c r="J96" s="39"/>
      <c r="K96" s="39"/>
      <c r="L96" s="42"/>
      <c r="M96" s="210"/>
      <c r="N96" s="211"/>
      <c r="O96" s="67"/>
      <c r="P96" s="67"/>
      <c r="Q96" s="67"/>
      <c r="R96" s="67"/>
      <c r="S96" s="67"/>
      <c r="T96" s="68"/>
      <c r="U96" s="37"/>
      <c r="V96" s="37"/>
      <c r="W96" s="37"/>
      <c r="X96" s="37"/>
      <c r="Y96" s="37"/>
      <c r="Z96" s="37"/>
      <c r="AA96" s="37"/>
      <c r="AB96" s="37"/>
      <c r="AC96" s="37"/>
      <c r="AD96" s="37"/>
      <c r="AE96" s="37"/>
      <c r="AT96" s="19" t="s">
        <v>143</v>
      </c>
      <c r="AU96" s="19" t="s">
        <v>87</v>
      </c>
    </row>
    <row r="97" spans="1:65" s="13" customFormat="1">
      <c r="B97" s="212"/>
      <c r="C97" s="213"/>
      <c r="D97" s="208" t="s">
        <v>148</v>
      </c>
      <c r="E97" s="214" t="s">
        <v>32</v>
      </c>
      <c r="F97" s="215" t="s">
        <v>278</v>
      </c>
      <c r="G97" s="213"/>
      <c r="H97" s="216">
        <v>60</v>
      </c>
      <c r="I97" s="217"/>
      <c r="J97" s="213"/>
      <c r="K97" s="213"/>
      <c r="L97" s="218"/>
      <c r="M97" s="219"/>
      <c r="N97" s="220"/>
      <c r="O97" s="220"/>
      <c r="P97" s="220"/>
      <c r="Q97" s="220"/>
      <c r="R97" s="220"/>
      <c r="S97" s="220"/>
      <c r="T97" s="221"/>
      <c r="AT97" s="222" t="s">
        <v>148</v>
      </c>
      <c r="AU97" s="222" t="s">
        <v>87</v>
      </c>
      <c r="AV97" s="13" t="s">
        <v>87</v>
      </c>
      <c r="AW97" s="13" t="s">
        <v>39</v>
      </c>
      <c r="AX97" s="13" t="s">
        <v>85</v>
      </c>
      <c r="AY97" s="222" t="s">
        <v>133</v>
      </c>
    </row>
    <row r="98" spans="1:65" s="2" customFormat="1" ht="33" customHeight="1">
      <c r="A98" s="37"/>
      <c r="B98" s="38"/>
      <c r="C98" s="195" t="s">
        <v>150</v>
      </c>
      <c r="D98" s="195" t="s">
        <v>136</v>
      </c>
      <c r="E98" s="196" t="s">
        <v>279</v>
      </c>
      <c r="F98" s="197" t="s">
        <v>280</v>
      </c>
      <c r="G98" s="198" t="s">
        <v>157</v>
      </c>
      <c r="H98" s="199">
        <v>2</v>
      </c>
      <c r="I98" s="200"/>
      <c r="J98" s="201">
        <f>ROUND(I98*H98,2)</f>
        <v>0</v>
      </c>
      <c r="K98" s="197" t="s">
        <v>140</v>
      </c>
      <c r="L98" s="42"/>
      <c r="M98" s="202" t="s">
        <v>32</v>
      </c>
      <c r="N98" s="203" t="s">
        <v>49</v>
      </c>
      <c r="O98" s="67"/>
      <c r="P98" s="204">
        <f>O98*H98</f>
        <v>0</v>
      </c>
      <c r="Q98" s="204">
        <v>0</v>
      </c>
      <c r="R98" s="204">
        <f>Q98*H98</f>
        <v>0</v>
      </c>
      <c r="S98" s="204">
        <v>0</v>
      </c>
      <c r="T98" s="205">
        <f>S98*H98</f>
        <v>0</v>
      </c>
      <c r="U98" s="37"/>
      <c r="V98" s="37"/>
      <c r="W98" s="37"/>
      <c r="X98" s="37"/>
      <c r="Y98" s="37"/>
      <c r="Z98" s="37"/>
      <c r="AA98" s="37"/>
      <c r="AB98" s="37"/>
      <c r="AC98" s="37"/>
      <c r="AD98" s="37"/>
      <c r="AE98" s="37"/>
      <c r="AR98" s="206" t="s">
        <v>141</v>
      </c>
      <c r="AT98" s="206" t="s">
        <v>136</v>
      </c>
      <c r="AU98" s="206" t="s">
        <v>87</v>
      </c>
      <c r="AY98" s="19" t="s">
        <v>133</v>
      </c>
      <c r="BE98" s="207">
        <f>IF(N98="základní",J98,0)</f>
        <v>0</v>
      </c>
      <c r="BF98" s="207">
        <f>IF(N98="snížená",J98,0)</f>
        <v>0</v>
      </c>
      <c r="BG98" s="207">
        <f>IF(N98="zákl. přenesená",J98,0)</f>
        <v>0</v>
      </c>
      <c r="BH98" s="207">
        <f>IF(N98="sníž. přenesená",J98,0)</f>
        <v>0</v>
      </c>
      <c r="BI98" s="207">
        <f>IF(N98="nulová",J98,0)</f>
        <v>0</v>
      </c>
      <c r="BJ98" s="19" t="s">
        <v>85</v>
      </c>
      <c r="BK98" s="207">
        <f>ROUND(I98*H98,2)</f>
        <v>0</v>
      </c>
      <c r="BL98" s="19" t="s">
        <v>141</v>
      </c>
      <c r="BM98" s="206" t="s">
        <v>281</v>
      </c>
    </row>
    <row r="99" spans="1:65" s="2" customFormat="1" ht="48">
      <c r="A99" s="37"/>
      <c r="B99" s="38"/>
      <c r="C99" s="39"/>
      <c r="D99" s="208" t="s">
        <v>143</v>
      </c>
      <c r="E99" s="39"/>
      <c r="F99" s="209" t="s">
        <v>282</v>
      </c>
      <c r="G99" s="39"/>
      <c r="H99" s="39"/>
      <c r="I99" s="118"/>
      <c r="J99" s="39"/>
      <c r="K99" s="39"/>
      <c r="L99" s="42"/>
      <c r="M99" s="210"/>
      <c r="N99" s="211"/>
      <c r="O99" s="67"/>
      <c r="P99" s="67"/>
      <c r="Q99" s="67"/>
      <c r="R99" s="67"/>
      <c r="S99" s="67"/>
      <c r="T99" s="68"/>
      <c r="U99" s="37"/>
      <c r="V99" s="37"/>
      <c r="W99" s="37"/>
      <c r="X99" s="37"/>
      <c r="Y99" s="37"/>
      <c r="Z99" s="37"/>
      <c r="AA99" s="37"/>
      <c r="AB99" s="37"/>
      <c r="AC99" s="37"/>
      <c r="AD99" s="37"/>
      <c r="AE99" s="37"/>
      <c r="AT99" s="19" t="s">
        <v>143</v>
      </c>
      <c r="AU99" s="19" t="s">
        <v>87</v>
      </c>
    </row>
    <row r="100" spans="1:65" s="2" customFormat="1" ht="21.75" customHeight="1">
      <c r="A100" s="37"/>
      <c r="B100" s="38"/>
      <c r="C100" s="195" t="s">
        <v>141</v>
      </c>
      <c r="D100" s="195" t="s">
        <v>136</v>
      </c>
      <c r="E100" s="196" t="s">
        <v>283</v>
      </c>
      <c r="F100" s="197" t="s">
        <v>284</v>
      </c>
      <c r="G100" s="198" t="s">
        <v>285</v>
      </c>
      <c r="H100" s="199">
        <v>473</v>
      </c>
      <c r="I100" s="200"/>
      <c r="J100" s="201">
        <f>ROUND(I100*H100,2)</f>
        <v>0</v>
      </c>
      <c r="K100" s="197" t="s">
        <v>140</v>
      </c>
      <c r="L100" s="42"/>
      <c r="M100" s="202" t="s">
        <v>32</v>
      </c>
      <c r="N100" s="203" t="s">
        <v>49</v>
      </c>
      <c r="O100" s="67"/>
      <c r="P100" s="204">
        <f>O100*H100</f>
        <v>0</v>
      </c>
      <c r="Q100" s="204">
        <v>0</v>
      </c>
      <c r="R100" s="204">
        <f>Q100*H100</f>
        <v>0</v>
      </c>
      <c r="S100" s="204">
        <v>0</v>
      </c>
      <c r="T100" s="205">
        <f>S100*H100</f>
        <v>0</v>
      </c>
      <c r="U100" s="37"/>
      <c r="V100" s="37"/>
      <c r="W100" s="37"/>
      <c r="X100" s="37"/>
      <c r="Y100" s="37"/>
      <c r="Z100" s="37"/>
      <c r="AA100" s="37"/>
      <c r="AB100" s="37"/>
      <c r="AC100" s="37"/>
      <c r="AD100" s="37"/>
      <c r="AE100" s="37"/>
      <c r="AR100" s="206" t="s">
        <v>141</v>
      </c>
      <c r="AT100" s="206" t="s">
        <v>136</v>
      </c>
      <c r="AU100" s="206" t="s">
        <v>87</v>
      </c>
      <c r="AY100" s="19" t="s">
        <v>133</v>
      </c>
      <c r="BE100" s="207">
        <f>IF(N100="základní",J100,0)</f>
        <v>0</v>
      </c>
      <c r="BF100" s="207">
        <f>IF(N100="snížená",J100,0)</f>
        <v>0</v>
      </c>
      <c r="BG100" s="207">
        <f>IF(N100="zákl. přenesená",J100,0)</f>
        <v>0</v>
      </c>
      <c r="BH100" s="207">
        <f>IF(N100="sníž. přenesená",J100,0)</f>
        <v>0</v>
      </c>
      <c r="BI100" s="207">
        <f>IF(N100="nulová",J100,0)</f>
        <v>0</v>
      </c>
      <c r="BJ100" s="19" t="s">
        <v>85</v>
      </c>
      <c r="BK100" s="207">
        <f>ROUND(I100*H100,2)</f>
        <v>0</v>
      </c>
      <c r="BL100" s="19" t="s">
        <v>141</v>
      </c>
      <c r="BM100" s="206" t="s">
        <v>286</v>
      </c>
    </row>
    <row r="101" spans="1:65" s="2" customFormat="1" ht="326.39999999999998">
      <c r="A101" s="37"/>
      <c r="B101" s="38"/>
      <c r="C101" s="39"/>
      <c r="D101" s="208" t="s">
        <v>143</v>
      </c>
      <c r="E101" s="39"/>
      <c r="F101" s="209" t="s">
        <v>287</v>
      </c>
      <c r="G101" s="39"/>
      <c r="H101" s="39"/>
      <c r="I101" s="118"/>
      <c r="J101" s="39"/>
      <c r="K101" s="39"/>
      <c r="L101" s="42"/>
      <c r="M101" s="210"/>
      <c r="N101" s="211"/>
      <c r="O101" s="67"/>
      <c r="P101" s="67"/>
      <c r="Q101" s="67"/>
      <c r="R101" s="67"/>
      <c r="S101" s="67"/>
      <c r="T101" s="68"/>
      <c r="U101" s="37"/>
      <c r="V101" s="37"/>
      <c r="W101" s="37"/>
      <c r="X101" s="37"/>
      <c r="Y101" s="37"/>
      <c r="Z101" s="37"/>
      <c r="AA101" s="37"/>
      <c r="AB101" s="37"/>
      <c r="AC101" s="37"/>
      <c r="AD101" s="37"/>
      <c r="AE101" s="37"/>
      <c r="AT101" s="19" t="s">
        <v>143</v>
      </c>
      <c r="AU101" s="19" t="s">
        <v>87</v>
      </c>
    </row>
    <row r="102" spans="1:65" s="14" customFormat="1">
      <c r="B102" s="223"/>
      <c r="C102" s="224"/>
      <c r="D102" s="208" t="s">
        <v>148</v>
      </c>
      <c r="E102" s="225" t="s">
        <v>32</v>
      </c>
      <c r="F102" s="226" t="s">
        <v>288</v>
      </c>
      <c r="G102" s="224"/>
      <c r="H102" s="225" t="s">
        <v>32</v>
      </c>
      <c r="I102" s="227"/>
      <c r="J102" s="224"/>
      <c r="K102" s="224"/>
      <c r="L102" s="228"/>
      <c r="M102" s="229"/>
      <c r="N102" s="230"/>
      <c r="O102" s="230"/>
      <c r="P102" s="230"/>
      <c r="Q102" s="230"/>
      <c r="R102" s="230"/>
      <c r="S102" s="230"/>
      <c r="T102" s="231"/>
      <c r="AT102" s="232" t="s">
        <v>148</v>
      </c>
      <c r="AU102" s="232" t="s">
        <v>87</v>
      </c>
      <c r="AV102" s="14" t="s">
        <v>85</v>
      </c>
      <c r="AW102" s="14" t="s">
        <v>39</v>
      </c>
      <c r="AX102" s="14" t="s">
        <v>78</v>
      </c>
      <c r="AY102" s="232" t="s">
        <v>133</v>
      </c>
    </row>
    <row r="103" spans="1:65" s="13" customFormat="1">
      <c r="B103" s="212"/>
      <c r="C103" s="213"/>
      <c r="D103" s="208" t="s">
        <v>148</v>
      </c>
      <c r="E103" s="214" t="s">
        <v>32</v>
      </c>
      <c r="F103" s="215" t="s">
        <v>289</v>
      </c>
      <c r="G103" s="213"/>
      <c r="H103" s="216">
        <v>236.5</v>
      </c>
      <c r="I103" s="217"/>
      <c r="J103" s="213"/>
      <c r="K103" s="213"/>
      <c r="L103" s="218"/>
      <c r="M103" s="219"/>
      <c r="N103" s="220"/>
      <c r="O103" s="220"/>
      <c r="P103" s="220"/>
      <c r="Q103" s="220"/>
      <c r="R103" s="220"/>
      <c r="S103" s="220"/>
      <c r="T103" s="221"/>
      <c r="AT103" s="222" t="s">
        <v>148</v>
      </c>
      <c r="AU103" s="222" t="s">
        <v>87</v>
      </c>
      <c r="AV103" s="13" t="s">
        <v>87</v>
      </c>
      <c r="AW103" s="13" t="s">
        <v>39</v>
      </c>
      <c r="AX103" s="13" t="s">
        <v>78</v>
      </c>
      <c r="AY103" s="222" t="s">
        <v>133</v>
      </c>
    </row>
    <row r="104" spans="1:65" s="14" customFormat="1">
      <c r="B104" s="223"/>
      <c r="C104" s="224"/>
      <c r="D104" s="208" t="s">
        <v>148</v>
      </c>
      <c r="E104" s="225" t="s">
        <v>32</v>
      </c>
      <c r="F104" s="226" t="s">
        <v>290</v>
      </c>
      <c r="G104" s="224"/>
      <c r="H104" s="225" t="s">
        <v>32</v>
      </c>
      <c r="I104" s="227"/>
      <c r="J104" s="224"/>
      <c r="K104" s="224"/>
      <c r="L104" s="228"/>
      <c r="M104" s="229"/>
      <c r="N104" s="230"/>
      <c r="O104" s="230"/>
      <c r="P104" s="230"/>
      <c r="Q104" s="230"/>
      <c r="R104" s="230"/>
      <c r="S104" s="230"/>
      <c r="T104" s="231"/>
      <c r="AT104" s="232" t="s">
        <v>148</v>
      </c>
      <c r="AU104" s="232" t="s">
        <v>87</v>
      </c>
      <c r="AV104" s="14" t="s">
        <v>85</v>
      </c>
      <c r="AW104" s="14" t="s">
        <v>39</v>
      </c>
      <c r="AX104" s="14" t="s">
        <v>78</v>
      </c>
      <c r="AY104" s="232" t="s">
        <v>133</v>
      </c>
    </row>
    <row r="105" spans="1:65" s="13" customFormat="1">
      <c r="B105" s="212"/>
      <c r="C105" s="213"/>
      <c r="D105" s="208" t="s">
        <v>148</v>
      </c>
      <c r="E105" s="214" t="s">
        <v>32</v>
      </c>
      <c r="F105" s="215" t="s">
        <v>289</v>
      </c>
      <c r="G105" s="213"/>
      <c r="H105" s="216">
        <v>236.5</v>
      </c>
      <c r="I105" s="217"/>
      <c r="J105" s="213"/>
      <c r="K105" s="213"/>
      <c r="L105" s="218"/>
      <c r="M105" s="219"/>
      <c r="N105" s="220"/>
      <c r="O105" s="220"/>
      <c r="P105" s="220"/>
      <c r="Q105" s="220"/>
      <c r="R105" s="220"/>
      <c r="S105" s="220"/>
      <c r="T105" s="221"/>
      <c r="AT105" s="222" t="s">
        <v>148</v>
      </c>
      <c r="AU105" s="222" t="s">
        <v>87</v>
      </c>
      <c r="AV105" s="13" t="s">
        <v>87</v>
      </c>
      <c r="AW105" s="13" t="s">
        <v>39</v>
      </c>
      <c r="AX105" s="13" t="s">
        <v>78</v>
      </c>
      <c r="AY105" s="222" t="s">
        <v>133</v>
      </c>
    </row>
    <row r="106" spans="1:65" s="16" customFormat="1">
      <c r="B106" s="244"/>
      <c r="C106" s="245"/>
      <c r="D106" s="208" t="s">
        <v>148</v>
      </c>
      <c r="E106" s="246" t="s">
        <v>32</v>
      </c>
      <c r="F106" s="247" t="s">
        <v>168</v>
      </c>
      <c r="G106" s="245"/>
      <c r="H106" s="248">
        <v>473</v>
      </c>
      <c r="I106" s="249"/>
      <c r="J106" s="245"/>
      <c r="K106" s="245"/>
      <c r="L106" s="250"/>
      <c r="M106" s="251"/>
      <c r="N106" s="252"/>
      <c r="O106" s="252"/>
      <c r="P106" s="252"/>
      <c r="Q106" s="252"/>
      <c r="R106" s="252"/>
      <c r="S106" s="252"/>
      <c r="T106" s="253"/>
      <c r="AT106" s="254" t="s">
        <v>148</v>
      </c>
      <c r="AU106" s="254" t="s">
        <v>87</v>
      </c>
      <c r="AV106" s="16" t="s">
        <v>141</v>
      </c>
      <c r="AW106" s="16" t="s">
        <v>39</v>
      </c>
      <c r="AX106" s="16" t="s">
        <v>85</v>
      </c>
      <c r="AY106" s="254" t="s">
        <v>133</v>
      </c>
    </row>
    <row r="107" spans="1:65" s="2" customFormat="1" ht="21.75" customHeight="1">
      <c r="A107" s="37"/>
      <c r="B107" s="38"/>
      <c r="C107" s="195" t="s">
        <v>169</v>
      </c>
      <c r="D107" s="195" t="s">
        <v>136</v>
      </c>
      <c r="E107" s="196" t="s">
        <v>291</v>
      </c>
      <c r="F107" s="197" t="s">
        <v>292</v>
      </c>
      <c r="G107" s="198" t="s">
        <v>285</v>
      </c>
      <c r="H107" s="199">
        <v>704.303</v>
      </c>
      <c r="I107" s="200"/>
      <c r="J107" s="201">
        <f>ROUND(I107*H107,2)</f>
        <v>0</v>
      </c>
      <c r="K107" s="197" t="s">
        <v>140</v>
      </c>
      <c r="L107" s="42"/>
      <c r="M107" s="202" t="s">
        <v>32</v>
      </c>
      <c r="N107" s="203" t="s">
        <v>49</v>
      </c>
      <c r="O107" s="67"/>
      <c r="P107" s="204">
        <f>O107*H107</f>
        <v>0</v>
      </c>
      <c r="Q107" s="204">
        <v>0</v>
      </c>
      <c r="R107" s="204">
        <f>Q107*H107</f>
        <v>0</v>
      </c>
      <c r="S107" s="204">
        <v>0</v>
      </c>
      <c r="T107" s="205">
        <f>S107*H107</f>
        <v>0</v>
      </c>
      <c r="U107" s="37"/>
      <c r="V107" s="37"/>
      <c r="W107" s="37"/>
      <c r="X107" s="37"/>
      <c r="Y107" s="37"/>
      <c r="Z107" s="37"/>
      <c r="AA107" s="37"/>
      <c r="AB107" s="37"/>
      <c r="AC107" s="37"/>
      <c r="AD107" s="37"/>
      <c r="AE107" s="37"/>
      <c r="AR107" s="206" t="s">
        <v>141</v>
      </c>
      <c r="AT107" s="206" t="s">
        <v>136</v>
      </c>
      <c r="AU107" s="206" t="s">
        <v>87</v>
      </c>
      <c r="AY107" s="19" t="s">
        <v>133</v>
      </c>
      <c r="BE107" s="207">
        <f>IF(N107="základní",J107,0)</f>
        <v>0</v>
      </c>
      <c r="BF107" s="207">
        <f>IF(N107="snížená",J107,0)</f>
        <v>0</v>
      </c>
      <c r="BG107" s="207">
        <f>IF(N107="zákl. přenesená",J107,0)</f>
        <v>0</v>
      </c>
      <c r="BH107" s="207">
        <f>IF(N107="sníž. přenesená",J107,0)</f>
        <v>0</v>
      </c>
      <c r="BI107" s="207">
        <f>IF(N107="nulová",J107,0)</f>
        <v>0</v>
      </c>
      <c r="BJ107" s="19" t="s">
        <v>85</v>
      </c>
      <c r="BK107" s="207">
        <f>ROUND(I107*H107,2)</f>
        <v>0</v>
      </c>
      <c r="BL107" s="19" t="s">
        <v>141</v>
      </c>
      <c r="BM107" s="206" t="s">
        <v>293</v>
      </c>
    </row>
    <row r="108" spans="1:65" s="2" customFormat="1" ht="326.39999999999998">
      <c r="A108" s="37"/>
      <c r="B108" s="38"/>
      <c r="C108" s="39"/>
      <c r="D108" s="208" t="s">
        <v>143</v>
      </c>
      <c r="E108" s="39"/>
      <c r="F108" s="209" t="s">
        <v>287</v>
      </c>
      <c r="G108" s="39"/>
      <c r="H108" s="39"/>
      <c r="I108" s="118"/>
      <c r="J108" s="39"/>
      <c r="K108" s="39"/>
      <c r="L108" s="42"/>
      <c r="M108" s="210"/>
      <c r="N108" s="211"/>
      <c r="O108" s="67"/>
      <c r="P108" s="67"/>
      <c r="Q108" s="67"/>
      <c r="R108" s="67"/>
      <c r="S108" s="67"/>
      <c r="T108" s="68"/>
      <c r="U108" s="37"/>
      <c r="V108" s="37"/>
      <c r="W108" s="37"/>
      <c r="X108" s="37"/>
      <c r="Y108" s="37"/>
      <c r="Z108" s="37"/>
      <c r="AA108" s="37"/>
      <c r="AB108" s="37"/>
      <c r="AC108" s="37"/>
      <c r="AD108" s="37"/>
      <c r="AE108" s="37"/>
      <c r="AT108" s="19" t="s">
        <v>143</v>
      </c>
      <c r="AU108" s="19" t="s">
        <v>87</v>
      </c>
    </row>
    <row r="109" spans="1:65" s="14" customFormat="1">
      <c r="B109" s="223"/>
      <c r="C109" s="224"/>
      <c r="D109" s="208" t="s">
        <v>148</v>
      </c>
      <c r="E109" s="225" t="s">
        <v>32</v>
      </c>
      <c r="F109" s="226" t="s">
        <v>294</v>
      </c>
      <c r="G109" s="224"/>
      <c r="H109" s="225" t="s">
        <v>32</v>
      </c>
      <c r="I109" s="227"/>
      <c r="J109" s="224"/>
      <c r="K109" s="224"/>
      <c r="L109" s="228"/>
      <c r="M109" s="229"/>
      <c r="N109" s="230"/>
      <c r="O109" s="230"/>
      <c r="P109" s="230"/>
      <c r="Q109" s="230"/>
      <c r="R109" s="230"/>
      <c r="S109" s="230"/>
      <c r="T109" s="231"/>
      <c r="AT109" s="232" t="s">
        <v>148</v>
      </c>
      <c r="AU109" s="232" t="s">
        <v>87</v>
      </c>
      <c r="AV109" s="14" t="s">
        <v>85</v>
      </c>
      <c r="AW109" s="14" t="s">
        <v>39</v>
      </c>
      <c r="AX109" s="14" t="s">
        <v>78</v>
      </c>
      <c r="AY109" s="232" t="s">
        <v>133</v>
      </c>
    </row>
    <row r="110" spans="1:65" s="14" customFormat="1">
      <c r="B110" s="223"/>
      <c r="C110" s="224"/>
      <c r="D110" s="208" t="s">
        <v>148</v>
      </c>
      <c r="E110" s="225" t="s">
        <v>32</v>
      </c>
      <c r="F110" s="226" t="s">
        <v>295</v>
      </c>
      <c r="G110" s="224"/>
      <c r="H110" s="225" t="s">
        <v>32</v>
      </c>
      <c r="I110" s="227"/>
      <c r="J110" s="224"/>
      <c r="K110" s="224"/>
      <c r="L110" s="228"/>
      <c r="M110" s="229"/>
      <c r="N110" s="230"/>
      <c r="O110" s="230"/>
      <c r="P110" s="230"/>
      <c r="Q110" s="230"/>
      <c r="R110" s="230"/>
      <c r="S110" s="230"/>
      <c r="T110" s="231"/>
      <c r="AT110" s="232" t="s">
        <v>148</v>
      </c>
      <c r="AU110" s="232" t="s">
        <v>87</v>
      </c>
      <c r="AV110" s="14" t="s">
        <v>85</v>
      </c>
      <c r="AW110" s="14" t="s">
        <v>39</v>
      </c>
      <c r="AX110" s="14" t="s">
        <v>78</v>
      </c>
      <c r="AY110" s="232" t="s">
        <v>133</v>
      </c>
    </row>
    <row r="111" spans="1:65" s="14" customFormat="1">
      <c r="B111" s="223"/>
      <c r="C111" s="224"/>
      <c r="D111" s="208" t="s">
        <v>148</v>
      </c>
      <c r="E111" s="225" t="s">
        <v>32</v>
      </c>
      <c r="F111" s="226" t="s">
        <v>296</v>
      </c>
      <c r="G111" s="224"/>
      <c r="H111" s="225" t="s">
        <v>32</v>
      </c>
      <c r="I111" s="227"/>
      <c r="J111" s="224"/>
      <c r="K111" s="224"/>
      <c r="L111" s="228"/>
      <c r="M111" s="229"/>
      <c r="N111" s="230"/>
      <c r="O111" s="230"/>
      <c r="P111" s="230"/>
      <c r="Q111" s="230"/>
      <c r="R111" s="230"/>
      <c r="S111" s="230"/>
      <c r="T111" s="231"/>
      <c r="AT111" s="232" t="s">
        <v>148</v>
      </c>
      <c r="AU111" s="232" t="s">
        <v>87</v>
      </c>
      <c r="AV111" s="14" t="s">
        <v>85</v>
      </c>
      <c r="AW111" s="14" t="s">
        <v>39</v>
      </c>
      <c r="AX111" s="14" t="s">
        <v>78</v>
      </c>
      <c r="AY111" s="232" t="s">
        <v>133</v>
      </c>
    </row>
    <row r="112" spans="1:65" s="14" customFormat="1">
      <c r="B112" s="223"/>
      <c r="C112" s="224"/>
      <c r="D112" s="208" t="s">
        <v>148</v>
      </c>
      <c r="E112" s="225" t="s">
        <v>32</v>
      </c>
      <c r="F112" s="226" t="s">
        <v>297</v>
      </c>
      <c r="G112" s="224"/>
      <c r="H112" s="225" t="s">
        <v>32</v>
      </c>
      <c r="I112" s="227"/>
      <c r="J112" s="224"/>
      <c r="K112" s="224"/>
      <c r="L112" s="228"/>
      <c r="M112" s="229"/>
      <c r="N112" s="230"/>
      <c r="O112" s="230"/>
      <c r="P112" s="230"/>
      <c r="Q112" s="230"/>
      <c r="R112" s="230"/>
      <c r="S112" s="230"/>
      <c r="T112" s="231"/>
      <c r="AT112" s="232" t="s">
        <v>148</v>
      </c>
      <c r="AU112" s="232" t="s">
        <v>87</v>
      </c>
      <c r="AV112" s="14" t="s">
        <v>85</v>
      </c>
      <c r="AW112" s="14" t="s">
        <v>39</v>
      </c>
      <c r="AX112" s="14" t="s">
        <v>78</v>
      </c>
      <c r="AY112" s="232" t="s">
        <v>133</v>
      </c>
    </row>
    <row r="113" spans="2:51" s="13" customFormat="1">
      <c r="B113" s="212"/>
      <c r="C113" s="213"/>
      <c r="D113" s="208" t="s">
        <v>148</v>
      </c>
      <c r="E113" s="214" t="s">
        <v>32</v>
      </c>
      <c r="F113" s="215" t="s">
        <v>298</v>
      </c>
      <c r="G113" s="213"/>
      <c r="H113" s="216">
        <v>68.111999999999995</v>
      </c>
      <c r="I113" s="217"/>
      <c r="J113" s="213"/>
      <c r="K113" s="213"/>
      <c r="L113" s="218"/>
      <c r="M113" s="219"/>
      <c r="N113" s="220"/>
      <c r="O113" s="220"/>
      <c r="P113" s="220"/>
      <c r="Q113" s="220"/>
      <c r="R113" s="220"/>
      <c r="S113" s="220"/>
      <c r="T113" s="221"/>
      <c r="AT113" s="222" t="s">
        <v>148</v>
      </c>
      <c r="AU113" s="222" t="s">
        <v>87</v>
      </c>
      <c r="AV113" s="13" t="s">
        <v>87</v>
      </c>
      <c r="AW113" s="13" t="s">
        <v>39</v>
      </c>
      <c r="AX113" s="13" t="s">
        <v>78</v>
      </c>
      <c r="AY113" s="222" t="s">
        <v>133</v>
      </c>
    </row>
    <row r="114" spans="2:51" s="13" customFormat="1">
      <c r="B114" s="212"/>
      <c r="C114" s="213"/>
      <c r="D114" s="208" t="s">
        <v>148</v>
      </c>
      <c r="E114" s="214" t="s">
        <v>32</v>
      </c>
      <c r="F114" s="215" t="s">
        <v>299</v>
      </c>
      <c r="G114" s="213"/>
      <c r="H114" s="216">
        <v>50.588999999999999</v>
      </c>
      <c r="I114" s="217"/>
      <c r="J114" s="213"/>
      <c r="K114" s="213"/>
      <c r="L114" s="218"/>
      <c r="M114" s="219"/>
      <c r="N114" s="220"/>
      <c r="O114" s="220"/>
      <c r="P114" s="220"/>
      <c r="Q114" s="220"/>
      <c r="R114" s="220"/>
      <c r="S114" s="220"/>
      <c r="T114" s="221"/>
      <c r="AT114" s="222" t="s">
        <v>148</v>
      </c>
      <c r="AU114" s="222" t="s">
        <v>87</v>
      </c>
      <c r="AV114" s="13" t="s">
        <v>87</v>
      </c>
      <c r="AW114" s="13" t="s">
        <v>39</v>
      </c>
      <c r="AX114" s="13" t="s">
        <v>78</v>
      </c>
      <c r="AY114" s="222" t="s">
        <v>133</v>
      </c>
    </row>
    <row r="115" spans="2:51" s="13" customFormat="1">
      <c r="B115" s="212"/>
      <c r="C115" s="213"/>
      <c r="D115" s="208" t="s">
        <v>148</v>
      </c>
      <c r="E115" s="214" t="s">
        <v>32</v>
      </c>
      <c r="F115" s="215" t="s">
        <v>300</v>
      </c>
      <c r="G115" s="213"/>
      <c r="H115" s="216">
        <v>29.515000000000001</v>
      </c>
      <c r="I115" s="217"/>
      <c r="J115" s="213"/>
      <c r="K115" s="213"/>
      <c r="L115" s="218"/>
      <c r="M115" s="219"/>
      <c r="N115" s="220"/>
      <c r="O115" s="220"/>
      <c r="P115" s="220"/>
      <c r="Q115" s="220"/>
      <c r="R115" s="220"/>
      <c r="S115" s="220"/>
      <c r="T115" s="221"/>
      <c r="AT115" s="222" t="s">
        <v>148</v>
      </c>
      <c r="AU115" s="222" t="s">
        <v>87</v>
      </c>
      <c r="AV115" s="13" t="s">
        <v>87</v>
      </c>
      <c r="AW115" s="13" t="s">
        <v>39</v>
      </c>
      <c r="AX115" s="13" t="s">
        <v>78</v>
      </c>
      <c r="AY115" s="222" t="s">
        <v>133</v>
      </c>
    </row>
    <row r="116" spans="2:51" s="13" customFormat="1">
      <c r="B116" s="212"/>
      <c r="C116" s="213"/>
      <c r="D116" s="208" t="s">
        <v>148</v>
      </c>
      <c r="E116" s="214" t="s">
        <v>32</v>
      </c>
      <c r="F116" s="215" t="s">
        <v>301</v>
      </c>
      <c r="G116" s="213"/>
      <c r="H116" s="216">
        <v>14.342000000000001</v>
      </c>
      <c r="I116" s="217"/>
      <c r="J116" s="213"/>
      <c r="K116" s="213"/>
      <c r="L116" s="218"/>
      <c r="M116" s="219"/>
      <c r="N116" s="220"/>
      <c r="O116" s="220"/>
      <c r="P116" s="220"/>
      <c r="Q116" s="220"/>
      <c r="R116" s="220"/>
      <c r="S116" s="220"/>
      <c r="T116" s="221"/>
      <c r="AT116" s="222" t="s">
        <v>148</v>
      </c>
      <c r="AU116" s="222" t="s">
        <v>87</v>
      </c>
      <c r="AV116" s="13" t="s">
        <v>87</v>
      </c>
      <c r="AW116" s="13" t="s">
        <v>39</v>
      </c>
      <c r="AX116" s="13" t="s">
        <v>78</v>
      </c>
      <c r="AY116" s="222" t="s">
        <v>133</v>
      </c>
    </row>
    <row r="117" spans="2:51" s="13" customFormat="1" ht="20.399999999999999">
      <c r="B117" s="212"/>
      <c r="C117" s="213"/>
      <c r="D117" s="208" t="s">
        <v>148</v>
      </c>
      <c r="E117" s="214" t="s">
        <v>32</v>
      </c>
      <c r="F117" s="215" t="s">
        <v>302</v>
      </c>
      <c r="G117" s="213"/>
      <c r="H117" s="216">
        <v>37.281999999999996</v>
      </c>
      <c r="I117" s="217"/>
      <c r="J117" s="213"/>
      <c r="K117" s="213"/>
      <c r="L117" s="218"/>
      <c r="M117" s="219"/>
      <c r="N117" s="220"/>
      <c r="O117" s="220"/>
      <c r="P117" s="220"/>
      <c r="Q117" s="220"/>
      <c r="R117" s="220"/>
      <c r="S117" s="220"/>
      <c r="T117" s="221"/>
      <c r="AT117" s="222" t="s">
        <v>148</v>
      </c>
      <c r="AU117" s="222" t="s">
        <v>87</v>
      </c>
      <c r="AV117" s="13" t="s">
        <v>87</v>
      </c>
      <c r="AW117" s="13" t="s">
        <v>39</v>
      </c>
      <c r="AX117" s="13" t="s">
        <v>78</v>
      </c>
      <c r="AY117" s="222" t="s">
        <v>133</v>
      </c>
    </row>
    <row r="118" spans="2:51" s="13" customFormat="1" ht="20.399999999999999">
      <c r="B118" s="212"/>
      <c r="C118" s="213"/>
      <c r="D118" s="208" t="s">
        <v>148</v>
      </c>
      <c r="E118" s="214" t="s">
        <v>32</v>
      </c>
      <c r="F118" s="215" t="s">
        <v>303</v>
      </c>
      <c r="G118" s="213"/>
      <c r="H118" s="216">
        <v>43.078000000000003</v>
      </c>
      <c r="I118" s="217"/>
      <c r="J118" s="213"/>
      <c r="K118" s="213"/>
      <c r="L118" s="218"/>
      <c r="M118" s="219"/>
      <c r="N118" s="220"/>
      <c r="O118" s="220"/>
      <c r="P118" s="220"/>
      <c r="Q118" s="220"/>
      <c r="R118" s="220"/>
      <c r="S118" s="220"/>
      <c r="T118" s="221"/>
      <c r="AT118" s="222" t="s">
        <v>148</v>
      </c>
      <c r="AU118" s="222" t="s">
        <v>87</v>
      </c>
      <c r="AV118" s="13" t="s">
        <v>87</v>
      </c>
      <c r="AW118" s="13" t="s">
        <v>39</v>
      </c>
      <c r="AX118" s="13" t="s">
        <v>78</v>
      </c>
      <c r="AY118" s="222" t="s">
        <v>133</v>
      </c>
    </row>
    <row r="119" spans="2:51" s="13" customFormat="1">
      <c r="B119" s="212"/>
      <c r="C119" s="213"/>
      <c r="D119" s="208" t="s">
        <v>148</v>
      </c>
      <c r="E119" s="214" t="s">
        <v>32</v>
      </c>
      <c r="F119" s="215" t="s">
        <v>304</v>
      </c>
      <c r="G119" s="213"/>
      <c r="H119" s="216">
        <v>11.558</v>
      </c>
      <c r="I119" s="217"/>
      <c r="J119" s="213"/>
      <c r="K119" s="213"/>
      <c r="L119" s="218"/>
      <c r="M119" s="219"/>
      <c r="N119" s="220"/>
      <c r="O119" s="220"/>
      <c r="P119" s="220"/>
      <c r="Q119" s="220"/>
      <c r="R119" s="220"/>
      <c r="S119" s="220"/>
      <c r="T119" s="221"/>
      <c r="AT119" s="222" t="s">
        <v>148</v>
      </c>
      <c r="AU119" s="222" t="s">
        <v>87</v>
      </c>
      <c r="AV119" s="13" t="s">
        <v>87</v>
      </c>
      <c r="AW119" s="13" t="s">
        <v>39</v>
      </c>
      <c r="AX119" s="13" t="s">
        <v>78</v>
      </c>
      <c r="AY119" s="222" t="s">
        <v>133</v>
      </c>
    </row>
    <row r="120" spans="2:51" s="13" customFormat="1" ht="20.399999999999999">
      <c r="B120" s="212"/>
      <c r="C120" s="213"/>
      <c r="D120" s="208" t="s">
        <v>148</v>
      </c>
      <c r="E120" s="214" t="s">
        <v>32</v>
      </c>
      <c r="F120" s="215" t="s">
        <v>305</v>
      </c>
      <c r="G120" s="213"/>
      <c r="H120" s="216">
        <v>31.213999999999999</v>
      </c>
      <c r="I120" s="217"/>
      <c r="J120" s="213"/>
      <c r="K120" s="213"/>
      <c r="L120" s="218"/>
      <c r="M120" s="219"/>
      <c r="N120" s="220"/>
      <c r="O120" s="220"/>
      <c r="P120" s="220"/>
      <c r="Q120" s="220"/>
      <c r="R120" s="220"/>
      <c r="S120" s="220"/>
      <c r="T120" s="221"/>
      <c r="AT120" s="222" t="s">
        <v>148</v>
      </c>
      <c r="AU120" s="222" t="s">
        <v>87</v>
      </c>
      <c r="AV120" s="13" t="s">
        <v>87</v>
      </c>
      <c r="AW120" s="13" t="s">
        <v>39</v>
      </c>
      <c r="AX120" s="13" t="s">
        <v>78</v>
      </c>
      <c r="AY120" s="222" t="s">
        <v>133</v>
      </c>
    </row>
    <row r="121" spans="2:51" s="13" customFormat="1" ht="20.399999999999999">
      <c r="B121" s="212"/>
      <c r="C121" s="213"/>
      <c r="D121" s="208" t="s">
        <v>148</v>
      </c>
      <c r="E121" s="214" t="s">
        <v>32</v>
      </c>
      <c r="F121" s="215" t="s">
        <v>306</v>
      </c>
      <c r="G121" s="213"/>
      <c r="H121" s="216">
        <v>25.85</v>
      </c>
      <c r="I121" s="217"/>
      <c r="J121" s="213"/>
      <c r="K121" s="213"/>
      <c r="L121" s="218"/>
      <c r="M121" s="219"/>
      <c r="N121" s="220"/>
      <c r="O121" s="220"/>
      <c r="P121" s="220"/>
      <c r="Q121" s="220"/>
      <c r="R121" s="220"/>
      <c r="S121" s="220"/>
      <c r="T121" s="221"/>
      <c r="AT121" s="222" t="s">
        <v>148</v>
      </c>
      <c r="AU121" s="222" t="s">
        <v>87</v>
      </c>
      <c r="AV121" s="13" t="s">
        <v>87</v>
      </c>
      <c r="AW121" s="13" t="s">
        <v>39</v>
      </c>
      <c r="AX121" s="13" t="s">
        <v>78</v>
      </c>
      <c r="AY121" s="222" t="s">
        <v>133</v>
      </c>
    </row>
    <row r="122" spans="2:51" s="13" customFormat="1" ht="20.399999999999999">
      <c r="B122" s="212"/>
      <c r="C122" s="213"/>
      <c r="D122" s="208" t="s">
        <v>148</v>
      </c>
      <c r="E122" s="214" t="s">
        <v>32</v>
      </c>
      <c r="F122" s="215" t="s">
        <v>307</v>
      </c>
      <c r="G122" s="213"/>
      <c r="H122" s="216">
        <v>23.821999999999999</v>
      </c>
      <c r="I122" s="217"/>
      <c r="J122" s="213"/>
      <c r="K122" s="213"/>
      <c r="L122" s="218"/>
      <c r="M122" s="219"/>
      <c r="N122" s="220"/>
      <c r="O122" s="220"/>
      <c r="P122" s="220"/>
      <c r="Q122" s="220"/>
      <c r="R122" s="220"/>
      <c r="S122" s="220"/>
      <c r="T122" s="221"/>
      <c r="AT122" s="222" t="s">
        <v>148</v>
      </c>
      <c r="AU122" s="222" t="s">
        <v>87</v>
      </c>
      <c r="AV122" s="13" t="s">
        <v>87</v>
      </c>
      <c r="AW122" s="13" t="s">
        <v>39</v>
      </c>
      <c r="AX122" s="13" t="s">
        <v>78</v>
      </c>
      <c r="AY122" s="222" t="s">
        <v>133</v>
      </c>
    </row>
    <row r="123" spans="2:51" s="13" customFormat="1">
      <c r="B123" s="212"/>
      <c r="C123" s="213"/>
      <c r="D123" s="208" t="s">
        <v>148</v>
      </c>
      <c r="E123" s="214" t="s">
        <v>32</v>
      </c>
      <c r="F123" s="215" t="s">
        <v>308</v>
      </c>
      <c r="G123" s="213"/>
      <c r="H123" s="216">
        <v>11.616</v>
      </c>
      <c r="I123" s="217"/>
      <c r="J123" s="213"/>
      <c r="K123" s="213"/>
      <c r="L123" s="218"/>
      <c r="M123" s="219"/>
      <c r="N123" s="220"/>
      <c r="O123" s="220"/>
      <c r="P123" s="220"/>
      <c r="Q123" s="220"/>
      <c r="R123" s="220"/>
      <c r="S123" s="220"/>
      <c r="T123" s="221"/>
      <c r="AT123" s="222" t="s">
        <v>148</v>
      </c>
      <c r="AU123" s="222" t="s">
        <v>87</v>
      </c>
      <c r="AV123" s="13" t="s">
        <v>87</v>
      </c>
      <c r="AW123" s="13" t="s">
        <v>39</v>
      </c>
      <c r="AX123" s="13" t="s">
        <v>78</v>
      </c>
      <c r="AY123" s="222" t="s">
        <v>133</v>
      </c>
    </row>
    <row r="124" spans="2:51" s="13" customFormat="1" ht="20.399999999999999">
      <c r="B124" s="212"/>
      <c r="C124" s="213"/>
      <c r="D124" s="208" t="s">
        <v>148</v>
      </c>
      <c r="E124" s="214" t="s">
        <v>32</v>
      </c>
      <c r="F124" s="215" t="s">
        <v>309</v>
      </c>
      <c r="G124" s="213"/>
      <c r="H124" s="216">
        <v>36.576000000000001</v>
      </c>
      <c r="I124" s="217"/>
      <c r="J124" s="213"/>
      <c r="K124" s="213"/>
      <c r="L124" s="218"/>
      <c r="M124" s="219"/>
      <c r="N124" s="220"/>
      <c r="O124" s="220"/>
      <c r="P124" s="220"/>
      <c r="Q124" s="220"/>
      <c r="R124" s="220"/>
      <c r="S124" s="220"/>
      <c r="T124" s="221"/>
      <c r="AT124" s="222" t="s">
        <v>148</v>
      </c>
      <c r="AU124" s="222" t="s">
        <v>87</v>
      </c>
      <c r="AV124" s="13" t="s">
        <v>87</v>
      </c>
      <c r="AW124" s="13" t="s">
        <v>39</v>
      </c>
      <c r="AX124" s="13" t="s">
        <v>78</v>
      </c>
      <c r="AY124" s="222" t="s">
        <v>133</v>
      </c>
    </row>
    <row r="125" spans="2:51" s="13" customFormat="1" ht="20.399999999999999">
      <c r="B125" s="212"/>
      <c r="C125" s="213"/>
      <c r="D125" s="208" t="s">
        <v>148</v>
      </c>
      <c r="E125" s="214" t="s">
        <v>32</v>
      </c>
      <c r="F125" s="215" t="s">
        <v>310</v>
      </c>
      <c r="G125" s="213"/>
      <c r="H125" s="216">
        <v>32.256</v>
      </c>
      <c r="I125" s="217"/>
      <c r="J125" s="213"/>
      <c r="K125" s="213"/>
      <c r="L125" s="218"/>
      <c r="M125" s="219"/>
      <c r="N125" s="220"/>
      <c r="O125" s="220"/>
      <c r="P125" s="220"/>
      <c r="Q125" s="220"/>
      <c r="R125" s="220"/>
      <c r="S125" s="220"/>
      <c r="T125" s="221"/>
      <c r="AT125" s="222" t="s">
        <v>148</v>
      </c>
      <c r="AU125" s="222" t="s">
        <v>87</v>
      </c>
      <c r="AV125" s="13" t="s">
        <v>87</v>
      </c>
      <c r="AW125" s="13" t="s">
        <v>39</v>
      </c>
      <c r="AX125" s="13" t="s">
        <v>78</v>
      </c>
      <c r="AY125" s="222" t="s">
        <v>133</v>
      </c>
    </row>
    <row r="126" spans="2:51" s="13" customFormat="1" ht="20.399999999999999">
      <c r="B126" s="212"/>
      <c r="C126" s="213"/>
      <c r="D126" s="208" t="s">
        <v>148</v>
      </c>
      <c r="E126" s="214" t="s">
        <v>32</v>
      </c>
      <c r="F126" s="215" t="s">
        <v>311</v>
      </c>
      <c r="G126" s="213"/>
      <c r="H126" s="216">
        <v>196.62700000000001</v>
      </c>
      <c r="I126" s="217"/>
      <c r="J126" s="213"/>
      <c r="K126" s="213"/>
      <c r="L126" s="218"/>
      <c r="M126" s="219"/>
      <c r="N126" s="220"/>
      <c r="O126" s="220"/>
      <c r="P126" s="220"/>
      <c r="Q126" s="220"/>
      <c r="R126" s="220"/>
      <c r="S126" s="220"/>
      <c r="T126" s="221"/>
      <c r="AT126" s="222" t="s">
        <v>148</v>
      </c>
      <c r="AU126" s="222" t="s">
        <v>87</v>
      </c>
      <c r="AV126" s="13" t="s">
        <v>87</v>
      </c>
      <c r="AW126" s="13" t="s">
        <v>39</v>
      </c>
      <c r="AX126" s="13" t="s">
        <v>78</v>
      </c>
      <c r="AY126" s="222" t="s">
        <v>133</v>
      </c>
    </row>
    <row r="127" spans="2:51" s="15" customFormat="1">
      <c r="B127" s="233"/>
      <c r="C127" s="234"/>
      <c r="D127" s="208" t="s">
        <v>148</v>
      </c>
      <c r="E127" s="235" t="s">
        <v>32</v>
      </c>
      <c r="F127" s="236" t="s">
        <v>312</v>
      </c>
      <c r="G127" s="234"/>
      <c r="H127" s="237">
        <v>612.43700000000013</v>
      </c>
      <c r="I127" s="238"/>
      <c r="J127" s="234"/>
      <c r="K127" s="234"/>
      <c r="L127" s="239"/>
      <c r="M127" s="240"/>
      <c r="N127" s="241"/>
      <c r="O127" s="241"/>
      <c r="P127" s="241"/>
      <c r="Q127" s="241"/>
      <c r="R127" s="241"/>
      <c r="S127" s="241"/>
      <c r="T127" s="242"/>
      <c r="AT127" s="243" t="s">
        <v>148</v>
      </c>
      <c r="AU127" s="243" t="s">
        <v>87</v>
      </c>
      <c r="AV127" s="15" t="s">
        <v>150</v>
      </c>
      <c r="AW127" s="15" t="s">
        <v>39</v>
      </c>
      <c r="AX127" s="15" t="s">
        <v>78</v>
      </c>
      <c r="AY127" s="243" t="s">
        <v>133</v>
      </c>
    </row>
    <row r="128" spans="2:51" s="13" customFormat="1">
      <c r="B128" s="212"/>
      <c r="C128" s="213"/>
      <c r="D128" s="208" t="s">
        <v>148</v>
      </c>
      <c r="E128" s="214" t="s">
        <v>32</v>
      </c>
      <c r="F128" s="215" t="s">
        <v>313</v>
      </c>
      <c r="G128" s="213"/>
      <c r="H128" s="216">
        <v>91.866</v>
      </c>
      <c r="I128" s="217"/>
      <c r="J128" s="213"/>
      <c r="K128" s="213"/>
      <c r="L128" s="218"/>
      <c r="M128" s="219"/>
      <c r="N128" s="220"/>
      <c r="O128" s="220"/>
      <c r="P128" s="220"/>
      <c r="Q128" s="220"/>
      <c r="R128" s="220"/>
      <c r="S128" s="220"/>
      <c r="T128" s="221"/>
      <c r="AT128" s="222" t="s">
        <v>148</v>
      </c>
      <c r="AU128" s="222" t="s">
        <v>87</v>
      </c>
      <c r="AV128" s="13" t="s">
        <v>87</v>
      </c>
      <c r="AW128" s="13" t="s">
        <v>39</v>
      </c>
      <c r="AX128" s="13" t="s">
        <v>78</v>
      </c>
      <c r="AY128" s="222" t="s">
        <v>133</v>
      </c>
    </row>
    <row r="129" spans="1:65" s="15" customFormat="1">
      <c r="B129" s="233"/>
      <c r="C129" s="234"/>
      <c r="D129" s="208" t="s">
        <v>148</v>
      </c>
      <c r="E129" s="235" t="s">
        <v>32</v>
      </c>
      <c r="F129" s="236" t="s">
        <v>314</v>
      </c>
      <c r="G129" s="234"/>
      <c r="H129" s="237">
        <v>91.866</v>
      </c>
      <c r="I129" s="238"/>
      <c r="J129" s="234"/>
      <c r="K129" s="234"/>
      <c r="L129" s="239"/>
      <c r="M129" s="240"/>
      <c r="N129" s="241"/>
      <c r="O129" s="241"/>
      <c r="P129" s="241"/>
      <c r="Q129" s="241"/>
      <c r="R129" s="241"/>
      <c r="S129" s="241"/>
      <c r="T129" s="242"/>
      <c r="AT129" s="243" t="s">
        <v>148</v>
      </c>
      <c r="AU129" s="243" t="s">
        <v>87</v>
      </c>
      <c r="AV129" s="15" t="s">
        <v>150</v>
      </c>
      <c r="AW129" s="15" t="s">
        <v>39</v>
      </c>
      <c r="AX129" s="15" t="s">
        <v>78</v>
      </c>
      <c r="AY129" s="243" t="s">
        <v>133</v>
      </c>
    </row>
    <row r="130" spans="1:65" s="16" customFormat="1">
      <c r="B130" s="244"/>
      <c r="C130" s="245"/>
      <c r="D130" s="208" t="s">
        <v>148</v>
      </c>
      <c r="E130" s="246" t="s">
        <v>32</v>
      </c>
      <c r="F130" s="247" t="s">
        <v>168</v>
      </c>
      <c r="G130" s="245"/>
      <c r="H130" s="248">
        <v>704.30300000000011</v>
      </c>
      <c r="I130" s="249"/>
      <c r="J130" s="245"/>
      <c r="K130" s="245"/>
      <c r="L130" s="250"/>
      <c r="M130" s="251"/>
      <c r="N130" s="252"/>
      <c r="O130" s="252"/>
      <c r="P130" s="252"/>
      <c r="Q130" s="252"/>
      <c r="R130" s="252"/>
      <c r="S130" s="252"/>
      <c r="T130" s="253"/>
      <c r="AT130" s="254" t="s">
        <v>148</v>
      </c>
      <c r="AU130" s="254" t="s">
        <v>87</v>
      </c>
      <c r="AV130" s="16" t="s">
        <v>141</v>
      </c>
      <c r="AW130" s="16" t="s">
        <v>39</v>
      </c>
      <c r="AX130" s="16" t="s">
        <v>85</v>
      </c>
      <c r="AY130" s="254" t="s">
        <v>133</v>
      </c>
    </row>
    <row r="131" spans="1:65" s="2" customFormat="1" ht="21.75" customHeight="1">
      <c r="A131" s="37"/>
      <c r="B131" s="38"/>
      <c r="C131" s="195" t="s">
        <v>179</v>
      </c>
      <c r="D131" s="195" t="s">
        <v>136</v>
      </c>
      <c r="E131" s="196" t="s">
        <v>315</v>
      </c>
      <c r="F131" s="197" t="s">
        <v>316</v>
      </c>
      <c r="G131" s="198" t="s">
        <v>285</v>
      </c>
      <c r="H131" s="199">
        <v>473</v>
      </c>
      <c r="I131" s="200"/>
      <c r="J131" s="201">
        <f>ROUND(I131*H131,2)</f>
        <v>0</v>
      </c>
      <c r="K131" s="197" t="s">
        <v>140</v>
      </c>
      <c r="L131" s="42"/>
      <c r="M131" s="202" t="s">
        <v>32</v>
      </c>
      <c r="N131" s="203" t="s">
        <v>49</v>
      </c>
      <c r="O131" s="67"/>
      <c r="P131" s="204">
        <f>O131*H131</f>
        <v>0</v>
      </c>
      <c r="Q131" s="204">
        <v>0</v>
      </c>
      <c r="R131" s="204">
        <f>Q131*H131</f>
        <v>0</v>
      </c>
      <c r="S131" s="204">
        <v>0</v>
      </c>
      <c r="T131" s="205">
        <f>S131*H131</f>
        <v>0</v>
      </c>
      <c r="U131" s="37"/>
      <c r="V131" s="37"/>
      <c r="W131" s="37"/>
      <c r="X131" s="37"/>
      <c r="Y131" s="37"/>
      <c r="Z131" s="37"/>
      <c r="AA131" s="37"/>
      <c r="AB131" s="37"/>
      <c r="AC131" s="37"/>
      <c r="AD131" s="37"/>
      <c r="AE131" s="37"/>
      <c r="AR131" s="206" t="s">
        <v>141</v>
      </c>
      <c r="AT131" s="206" t="s">
        <v>136</v>
      </c>
      <c r="AU131" s="206" t="s">
        <v>87</v>
      </c>
      <c r="AY131" s="19" t="s">
        <v>133</v>
      </c>
      <c r="BE131" s="207">
        <f>IF(N131="základní",J131,0)</f>
        <v>0</v>
      </c>
      <c r="BF131" s="207">
        <f>IF(N131="snížená",J131,0)</f>
        <v>0</v>
      </c>
      <c r="BG131" s="207">
        <f>IF(N131="zákl. přenesená",J131,0)</f>
        <v>0</v>
      </c>
      <c r="BH131" s="207">
        <f>IF(N131="sníž. přenesená",J131,0)</f>
        <v>0</v>
      </c>
      <c r="BI131" s="207">
        <f>IF(N131="nulová",J131,0)</f>
        <v>0</v>
      </c>
      <c r="BJ131" s="19" t="s">
        <v>85</v>
      </c>
      <c r="BK131" s="207">
        <f>ROUND(I131*H131,2)</f>
        <v>0</v>
      </c>
      <c r="BL131" s="19" t="s">
        <v>141</v>
      </c>
      <c r="BM131" s="206" t="s">
        <v>317</v>
      </c>
    </row>
    <row r="132" spans="1:65" s="2" customFormat="1" ht="326.39999999999998">
      <c r="A132" s="37"/>
      <c r="B132" s="38"/>
      <c r="C132" s="39"/>
      <c r="D132" s="208" t="s">
        <v>143</v>
      </c>
      <c r="E132" s="39"/>
      <c r="F132" s="209" t="s">
        <v>287</v>
      </c>
      <c r="G132" s="39"/>
      <c r="H132" s="39"/>
      <c r="I132" s="118"/>
      <c r="J132" s="39"/>
      <c r="K132" s="39"/>
      <c r="L132" s="42"/>
      <c r="M132" s="210"/>
      <c r="N132" s="211"/>
      <c r="O132" s="67"/>
      <c r="P132" s="67"/>
      <c r="Q132" s="67"/>
      <c r="R132" s="67"/>
      <c r="S132" s="67"/>
      <c r="T132" s="68"/>
      <c r="U132" s="37"/>
      <c r="V132" s="37"/>
      <c r="W132" s="37"/>
      <c r="X132" s="37"/>
      <c r="Y132" s="37"/>
      <c r="Z132" s="37"/>
      <c r="AA132" s="37"/>
      <c r="AB132" s="37"/>
      <c r="AC132" s="37"/>
      <c r="AD132" s="37"/>
      <c r="AE132" s="37"/>
      <c r="AT132" s="19" t="s">
        <v>143</v>
      </c>
      <c r="AU132" s="19" t="s">
        <v>87</v>
      </c>
    </row>
    <row r="133" spans="1:65" s="12" customFormat="1" ht="25.95" customHeight="1">
      <c r="B133" s="179"/>
      <c r="C133" s="180"/>
      <c r="D133" s="181" t="s">
        <v>77</v>
      </c>
      <c r="E133" s="182" t="s">
        <v>175</v>
      </c>
      <c r="F133" s="182" t="s">
        <v>176</v>
      </c>
      <c r="G133" s="180"/>
      <c r="H133" s="180"/>
      <c r="I133" s="183"/>
      <c r="J133" s="184">
        <f>BK133</f>
        <v>0</v>
      </c>
      <c r="K133" s="180"/>
      <c r="L133" s="185"/>
      <c r="M133" s="186"/>
      <c r="N133" s="187"/>
      <c r="O133" s="187"/>
      <c r="P133" s="188">
        <f>P134+P181</f>
        <v>0</v>
      </c>
      <c r="Q133" s="187"/>
      <c r="R133" s="188">
        <f>R134+R181</f>
        <v>0.34120613999999999</v>
      </c>
      <c r="S133" s="187"/>
      <c r="T133" s="189">
        <f>T134+T181</f>
        <v>0</v>
      </c>
      <c r="AR133" s="190" t="s">
        <v>87</v>
      </c>
      <c r="AT133" s="191" t="s">
        <v>77</v>
      </c>
      <c r="AU133" s="191" t="s">
        <v>78</v>
      </c>
      <c r="AY133" s="190" t="s">
        <v>133</v>
      </c>
      <c r="BK133" s="192">
        <f>BK134+BK181</f>
        <v>0</v>
      </c>
    </row>
    <row r="134" spans="1:65" s="12" customFormat="1" ht="22.8" customHeight="1">
      <c r="B134" s="179"/>
      <c r="C134" s="180"/>
      <c r="D134" s="181" t="s">
        <v>77</v>
      </c>
      <c r="E134" s="193" t="s">
        <v>177</v>
      </c>
      <c r="F134" s="193" t="s">
        <v>178</v>
      </c>
      <c r="G134" s="180"/>
      <c r="H134" s="180"/>
      <c r="I134" s="183"/>
      <c r="J134" s="194">
        <f>BK134</f>
        <v>0</v>
      </c>
      <c r="K134" s="180"/>
      <c r="L134" s="185"/>
      <c r="M134" s="186"/>
      <c r="N134" s="187"/>
      <c r="O134" s="187"/>
      <c r="P134" s="188">
        <f>SUM(P135:P180)</f>
        <v>0</v>
      </c>
      <c r="Q134" s="187"/>
      <c r="R134" s="188">
        <f>SUM(R135:R180)</f>
        <v>0</v>
      </c>
      <c r="S134" s="187"/>
      <c r="T134" s="189">
        <f>SUM(T135:T180)</f>
        <v>0</v>
      </c>
      <c r="AR134" s="190" t="s">
        <v>87</v>
      </c>
      <c r="AT134" s="191" t="s">
        <v>77</v>
      </c>
      <c r="AU134" s="191" t="s">
        <v>85</v>
      </c>
      <c r="AY134" s="190" t="s">
        <v>133</v>
      </c>
      <c r="BK134" s="192">
        <f>SUM(BK135:BK180)</f>
        <v>0</v>
      </c>
    </row>
    <row r="135" spans="1:65" s="2" customFormat="1" ht="21.75" customHeight="1">
      <c r="A135" s="37"/>
      <c r="B135" s="38"/>
      <c r="C135" s="195" t="s">
        <v>190</v>
      </c>
      <c r="D135" s="195" t="s">
        <v>136</v>
      </c>
      <c r="E135" s="196" t="s">
        <v>318</v>
      </c>
      <c r="F135" s="197" t="s">
        <v>319</v>
      </c>
      <c r="G135" s="198" t="s">
        <v>227</v>
      </c>
      <c r="H135" s="199">
        <v>2.64</v>
      </c>
      <c r="I135" s="200"/>
      <c r="J135" s="201">
        <f>ROUND(I135*H135,2)</f>
        <v>0</v>
      </c>
      <c r="K135" s="197" t="s">
        <v>140</v>
      </c>
      <c r="L135" s="42"/>
      <c r="M135" s="202" t="s">
        <v>32</v>
      </c>
      <c r="N135" s="203" t="s">
        <v>49</v>
      </c>
      <c r="O135" s="67"/>
      <c r="P135" s="204">
        <f>O135*H135</f>
        <v>0</v>
      </c>
      <c r="Q135" s="204">
        <v>0</v>
      </c>
      <c r="R135" s="204">
        <f>Q135*H135</f>
        <v>0</v>
      </c>
      <c r="S135" s="204">
        <v>0</v>
      </c>
      <c r="T135" s="205">
        <f>S135*H135</f>
        <v>0</v>
      </c>
      <c r="U135" s="37"/>
      <c r="V135" s="37"/>
      <c r="W135" s="37"/>
      <c r="X135" s="37"/>
      <c r="Y135" s="37"/>
      <c r="Z135" s="37"/>
      <c r="AA135" s="37"/>
      <c r="AB135" s="37"/>
      <c r="AC135" s="37"/>
      <c r="AD135" s="37"/>
      <c r="AE135" s="37"/>
      <c r="AR135" s="206" t="s">
        <v>183</v>
      </c>
      <c r="AT135" s="206" t="s">
        <v>136</v>
      </c>
      <c r="AU135" s="206" t="s">
        <v>87</v>
      </c>
      <c r="AY135" s="19" t="s">
        <v>133</v>
      </c>
      <c r="BE135" s="207">
        <f>IF(N135="základní",J135,0)</f>
        <v>0</v>
      </c>
      <c r="BF135" s="207">
        <f>IF(N135="snížená",J135,0)</f>
        <v>0</v>
      </c>
      <c r="BG135" s="207">
        <f>IF(N135="zákl. přenesená",J135,0)</f>
        <v>0</v>
      </c>
      <c r="BH135" s="207">
        <f>IF(N135="sníž. přenesená",J135,0)</f>
        <v>0</v>
      </c>
      <c r="BI135" s="207">
        <f>IF(N135="nulová",J135,0)</f>
        <v>0</v>
      </c>
      <c r="BJ135" s="19" t="s">
        <v>85</v>
      </c>
      <c r="BK135" s="207">
        <f>ROUND(I135*H135,2)</f>
        <v>0</v>
      </c>
      <c r="BL135" s="19" t="s">
        <v>183</v>
      </c>
      <c r="BM135" s="206" t="s">
        <v>320</v>
      </c>
    </row>
    <row r="136" spans="1:65" s="2" customFormat="1" ht="96">
      <c r="A136" s="37"/>
      <c r="B136" s="38"/>
      <c r="C136" s="39"/>
      <c r="D136" s="208" t="s">
        <v>143</v>
      </c>
      <c r="E136" s="39"/>
      <c r="F136" s="209" t="s">
        <v>321</v>
      </c>
      <c r="G136" s="39"/>
      <c r="H136" s="39"/>
      <c r="I136" s="118"/>
      <c r="J136" s="39"/>
      <c r="K136" s="39"/>
      <c r="L136" s="42"/>
      <c r="M136" s="210"/>
      <c r="N136" s="211"/>
      <c r="O136" s="67"/>
      <c r="P136" s="67"/>
      <c r="Q136" s="67"/>
      <c r="R136" s="67"/>
      <c r="S136" s="67"/>
      <c r="T136" s="68"/>
      <c r="U136" s="37"/>
      <c r="V136" s="37"/>
      <c r="W136" s="37"/>
      <c r="X136" s="37"/>
      <c r="Y136" s="37"/>
      <c r="Z136" s="37"/>
      <c r="AA136" s="37"/>
      <c r="AB136" s="37"/>
      <c r="AC136" s="37"/>
      <c r="AD136" s="37"/>
      <c r="AE136" s="37"/>
      <c r="AT136" s="19" t="s">
        <v>143</v>
      </c>
      <c r="AU136" s="19" t="s">
        <v>87</v>
      </c>
    </row>
    <row r="137" spans="1:65" s="14" customFormat="1">
      <c r="B137" s="223"/>
      <c r="C137" s="224"/>
      <c r="D137" s="208" t="s">
        <v>148</v>
      </c>
      <c r="E137" s="225" t="s">
        <v>32</v>
      </c>
      <c r="F137" s="226" t="s">
        <v>294</v>
      </c>
      <c r="G137" s="224"/>
      <c r="H137" s="225" t="s">
        <v>32</v>
      </c>
      <c r="I137" s="227"/>
      <c r="J137" s="224"/>
      <c r="K137" s="224"/>
      <c r="L137" s="228"/>
      <c r="M137" s="229"/>
      <c r="N137" s="230"/>
      <c r="O137" s="230"/>
      <c r="P137" s="230"/>
      <c r="Q137" s="230"/>
      <c r="R137" s="230"/>
      <c r="S137" s="230"/>
      <c r="T137" s="231"/>
      <c r="AT137" s="232" t="s">
        <v>148</v>
      </c>
      <c r="AU137" s="232" t="s">
        <v>87</v>
      </c>
      <c r="AV137" s="14" t="s">
        <v>85</v>
      </c>
      <c r="AW137" s="14" t="s">
        <v>39</v>
      </c>
      <c r="AX137" s="14" t="s">
        <v>78</v>
      </c>
      <c r="AY137" s="232" t="s">
        <v>133</v>
      </c>
    </row>
    <row r="138" spans="1:65" s="14" customFormat="1">
      <c r="B138" s="223"/>
      <c r="C138" s="224"/>
      <c r="D138" s="208" t="s">
        <v>148</v>
      </c>
      <c r="E138" s="225" t="s">
        <v>32</v>
      </c>
      <c r="F138" s="226" t="s">
        <v>295</v>
      </c>
      <c r="G138" s="224"/>
      <c r="H138" s="225" t="s">
        <v>32</v>
      </c>
      <c r="I138" s="227"/>
      <c r="J138" s="224"/>
      <c r="K138" s="224"/>
      <c r="L138" s="228"/>
      <c r="M138" s="229"/>
      <c r="N138" s="230"/>
      <c r="O138" s="230"/>
      <c r="P138" s="230"/>
      <c r="Q138" s="230"/>
      <c r="R138" s="230"/>
      <c r="S138" s="230"/>
      <c r="T138" s="231"/>
      <c r="AT138" s="232" t="s">
        <v>148</v>
      </c>
      <c r="AU138" s="232" t="s">
        <v>87</v>
      </c>
      <c r="AV138" s="14" t="s">
        <v>85</v>
      </c>
      <c r="AW138" s="14" t="s">
        <v>39</v>
      </c>
      <c r="AX138" s="14" t="s">
        <v>78</v>
      </c>
      <c r="AY138" s="232" t="s">
        <v>133</v>
      </c>
    </row>
    <row r="139" spans="1:65" s="14" customFormat="1">
      <c r="B139" s="223"/>
      <c r="C139" s="224"/>
      <c r="D139" s="208" t="s">
        <v>148</v>
      </c>
      <c r="E139" s="225" t="s">
        <v>32</v>
      </c>
      <c r="F139" s="226" t="s">
        <v>296</v>
      </c>
      <c r="G139" s="224"/>
      <c r="H139" s="225" t="s">
        <v>32</v>
      </c>
      <c r="I139" s="227"/>
      <c r="J139" s="224"/>
      <c r="K139" s="224"/>
      <c r="L139" s="228"/>
      <c r="M139" s="229"/>
      <c r="N139" s="230"/>
      <c r="O139" s="230"/>
      <c r="P139" s="230"/>
      <c r="Q139" s="230"/>
      <c r="R139" s="230"/>
      <c r="S139" s="230"/>
      <c r="T139" s="231"/>
      <c r="AT139" s="232" t="s">
        <v>148</v>
      </c>
      <c r="AU139" s="232" t="s">
        <v>87</v>
      </c>
      <c r="AV139" s="14" t="s">
        <v>85</v>
      </c>
      <c r="AW139" s="14" t="s">
        <v>39</v>
      </c>
      <c r="AX139" s="14" t="s">
        <v>78</v>
      </c>
      <c r="AY139" s="232" t="s">
        <v>133</v>
      </c>
    </row>
    <row r="140" spans="1:65" s="14" customFormat="1">
      <c r="B140" s="223"/>
      <c r="C140" s="224"/>
      <c r="D140" s="208" t="s">
        <v>148</v>
      </c>
      <c r="E140" s="225" t="s">
        <v>32</v>
      </c>
      <c r="F140" s="226" t="s">
        <v>297</v>
      </c>
      <c r="G140" s="224"/>
      <c r="H140" s="225" t="s">
        <v>32</v>
      </c>
      <c r="I140" s="227"/>
      <c r="J140" s="224"/>
      <c r="K140" s="224"/>
      <c r="L140" s="228"/>
      <c r="M140" s="229"/>
      <c r="N140" s="230"/>
      <c r="O140" s="230"/>
      <c r="P140" s="230"/>
      <c r="Q140" s="230"/>
      <c r="R140" s="230"/>
      <c r="S140" s="230"/>
      <c r="T140" s="231"/>
      <c r="AT140" s="232" t="s">
        <v>148</v>
      </c>
      <c r="AU140" s="232" t="s">
        <v>87</v>
      </c>
      <c r="AV140" s="14" t="s">
        <v>85</v>
      </c>
      <c r="AW140" s="14" t="s">
        <v>39</v>
      </c>
      <c r="AX140" s="14" t="s">
        <v>78</v>
      </c>
      <c r="AY140" s="232" t="s">
        <v>133</v>
      </c>
    </row>
    <row r="141" spans="1:65" s="14" customFormat="1">
      <c r="B141" s="223"/>
      <c r="C141" s="224"/>
      <c r="D141" s="208" t="s">
        <v>148</v>
      </c>
      <c r="E141" s="225" t="s">
        <v>32</v>
      </c>
      <c r="F141" s="226" t="s">
        <v>322</v>
      </c>
      <c r="G141" s="224"/>
      <c r="H141" s="225" t="s">
        <v>32</v>
      </c>
      <c r="I141" s="227"/>
      <c r="J141" s="224"/>
      <c r="K141" s="224"/>
      <c r="L141" s="228"/>
      <c r="M141" s="229"/>
      <c r="N141" s="230"/>
      <c r="O141" s="230"/>
      <c r="P141" s="230"/>
      <c r="Q141" s="230"/>
      <c r="R141" s="230"/>
      <c r="S141" s="230"/>
      <c r="T141" s="231"/>
      <c r="AT141" s="232" t="s">
        <v>148</v>
      </c>
      <c r="AU141" s="232" t="s">
        <v>87</v>
      </c>
      <c r="AV141" s="14" t="s">
        <v>85</v>
      </c>
      <c r="AW141" s="14" t="s">
        <v>39</v>
      </c>
      <c r="AX141" s="14" t="s">
        <v>78</v>
      </c>
      <c r="AY141" s="232" t="s">
        <v>133</v>
      </c>
    </row>
    <row r="142" spans="1:65" s="13" customFormat="1">
      <c r="B142" s="212"/>
      <c r="C142" s="213"/>
      <c r="D142" s="208" t="s">
        <v>148</v>
      </c>
      <c r="E142" s="214" t="s">
        <v>32</v>
      </c>
      <c r="F142" s="215" t="s">
        <v>323</v>
      </c>
      <c r="G142" s="213"/>
      <c r="H142" s="216">
        <v>2.64</v>
      </c>
      <c r="I142" s="217"/>
      <c r="J142" s="213"/>
      <c r="K142" s="213"/>
      <c r="L142" s="218"/>
      <c r="M142" s="219"/>
      <c r="N142" s="220"/>
      <c r="O142" s="220"/>
      <c r="P142" s="220"/>
      <c r="Q142" s="220"/>
      <c r="R142" s="220"/>
      <c r="S142" s="220"/>
      <c r="T142" s="221"/>
      <c r="AT142" s="222" t="s">
        <v>148</v>
      </c>
      <c r="AU142" s="222" t="s">
        <v>87</v>
      </c>
      <c r="AV142" s="13" t="s">
        <v>87</v>
      </c>
      <c r="AW142" s="13" t="s">
        <v>39</v>
      </c>
      <c r="AX142" s="13" t="s">
        <v>78</v>
      </c>
      <c r="AY142" s="222" t="s">
        <v>133</v>
      </c>
    </row>
    <row r="143" spans="1:65" s="16" customFormat="1">
      <c r="B143" s="244"/>
      <c r="C143" s="245"/>
      <c r="D143" s="208" t="s">
        <v>148</v>
      </c>
      <c r="E143" s="246" t="s">
        <v>32</v>
      </c>
      <c r="F143" s="247" t="s">
        <v>168</v>
      </c>
      <c r="G143" s="245"/>
      <c r="H143" s="248">
        <v>2.64</v>
      </c>
      <c r="I143" s="249"/>
      <c r="J143" s="245"/>
      <c r="K143" s="245"/>
      <c r="L143" s="250"/>
      <c r="M143" s="251"/>
      <c r="N143" s="252"/>
      <c r="O143" s="252"/>
      <c r="P143" s="252"/>
      <c r="Q143" s="252"/>
      <c r="R143" s="252"/>
      <c r="S143" s="252"/>
      <c r="T143" s="253"/>
      <c r="AT143" s="254" t="s">
        <v>148</v>
      </c>
      <c r="AU143" s="254" t="s">
        <v>87</v>
      </c>
      <c r="AV143" s="16" t="s">
        <v>141</v>
      </c>
      <c r="AW143" s="16" t="s">
        <v>39</v>
      </c>
      <c r="AX143" s="16" t="s">
        <v>85</v>
      </c>
      <c r="AY143" s="254" t="s">
        <v>133</v>
      </c>
    </row>
    <row r="144" spans="1:65" s="2" customFormat="1" ht="33" customHeight="1">
      <c r="A144" s="37"/>
      <c r="B144" s="38"/>
      <c r="C144" s="195" t="s">
        <v>194</v>
      </c>
      <c r="D144" s="195" t="s">
        <v>136</v>
      </c>
      <c r="E144" s="196" t="s">
        <v>324</v>
      </c>
      <c r="F144" s="197" t="s">
        <v>325</v>
      </c>
      <c r="G144" s="198" t="s">
        <v>227</v>
      </c>
      <c r="H144" s="199">
        <v>67.588999999999999</v>
      </c>
      <c r="I144" s="200"/>
      <c r="J144" s="201">
        <f>ROUND(I144*H144,2)</f>
        <v>0</v>
      </c>
      <c r="K144" s="197" t="s">
        <v>140</v>
      </c>
      <c r="L144" s="42"/>
      <c r="M144" s="202" t="s">
        <v>32</v>
      </c>
      <c r="N144" s="203" t="s">
        <v>49</v>
      </c>
      <c r="O144" s="67"/>
      <c r="P144" s="204">
        <f>O144*H144</f>
        <v>0</v>
      </c>
      <c r="Q144" s="204">
        <v>0</v>
      </c>
      <c r="R144" s="204">
        <f>Q144*H144</f>
        <v>0</v>
      </c>
      <c r="S144" s="204">
        <v>0</v>
      </c>
      <c r="T144" s="205">
        <f>S144*H144</f>
        <v>0</v>
      </c>
      <c r="U144" s="37"/>
      <c r="V144" s="37"/>
      <c r="W144" s="37"/>
      <c r="X144" s="37"/>
      <c r="Y144" s="37"/>
      <c r="Z144" s="37"/>
      <c r="AA144" s="37"/>
      <c r="AB144" s="37"/>
      <c r="AC144" s="37"/>
      <c r="AD144" s="37"/>
      <c r="AE144" s="37"/>
      <c r="AR144" s="206" t="s">
        <v>183</v>
      </c>
      <c r="AT144" s="206" t="s">
        <v>136</v>
      </c>
      <c r="AU144" s="206" t="s">
        <v>87</v>
      </c>
      <c r="AY144" s="19" t="s">
        <v>133</v>
      </c>
      <c r="BE144" s="207">
        <f>IF(N144="základní",J144,0)</f>
        <v>0</v>
      </c>
      <c r="BF144" s="207">
        <f>IF(N144="snížená",J144,0)</f>
        <v>0</v>
      </c>
      <c r="BG144" s="207">
        <f>IF(N144="zákl. přenesená",J144,0)</f>
        <v>0</v>
      </c>
      <c r="BH144" s="207">
        <f>IF(N144="sníž. přenesená",J144,0)</f>
        <v>0</v>
      </c>
      <c r="BI144" s="207">
        <f>IF(N144="nulová",J144,0)</f>
        <v>0</v>
      </c>
      <c r="BJ144" s="19" t="s">
        <v>85</v>
      </c>
      <c r="BK144" s="207">
        <f>ROUND(I144*H144,2)</f>
        <v>0</v>
      </c>
      <c r="BL144" s="19" t="s">
        <v>183</v>
      </c>
      <c r="BM144" s="206" t="s">
        <v>326</v>
      </c>
    </row>
    <row r="145" spans="1:65" s="2" customFormat="1" ht="96">
      <c r="A145" s="37"/>
      <c r="B145" s="38"/>
      <c r="C145" s="39"/>
      <c r="D145" s="208" t="s">
        <v>143</v>
      </c>
      <c r="E145" s="39"/>
      <c r="F145" s="209" t="s">
        <v>321</v>
      </c>
      <c r="G145" s="39"/>
      <c r="H145" s="39"/>
      <c r="I145" s="118"/>
      <c r="J145" s="39"/>
      <c r="K145" s="39"/>
      <c r="L145" s="42"/>
      <c r="M145" s="210"/>
      <c r="N145" s="211"/>
      <c r="O145" s="67"/>
      <c r="P145" s="67"/>
      <c r="Q145" s="67"/>
      <c r="R145" s="67"/>
      <c r="S145" s="67"/>
      <c r="T145" s="68"/>
      <c r="U145" s="37"/>
      <c r="V145" s="37"/>
      <c r="W145" s="37"/>
      <c r="X145" s="37"/>
      <c r="Y145" s="37"/>
      <c r="Z145" s="37"/>
      <c r="AA145" s="37"/>
      <c r="AB145" s="37"/>
      <c r="AC145" s="37"/>
      <c r="AD145" s="37"/>
      <c r="AE145" s="37"/>
      <c r="AT145" s="19" t="s">
        <v>143</v>
      </c>
      <c r="AU145" s="19" t="s">
        <v>87</v>
      </c>
    </row>
    <row r="146" spans="1:65" s="14" customFormat="1">
      <c r="B146" s="223"/>
      <c r="C146" s="224"/>
      <c r="D146" s="208" t="s">
        <v>148</v>
      </c>
      <c r="E146" s="225" t="s">
        <v>32</v>
      </c>
      <c r="F146" s="226" t="s">
        <v>294</v>
      </c>
      <c r="G146" s="224"/>
      <c r="H146" s="225" t="s">
        <v>32</v>
      </c>
      <c r="I146" s="227"/>
      <c r="J146" s="224"/>
      <c r="K146" s="224"/>
      <c r="L146" s="228"/>
      <c r="M146" s="229"/>
      <c r="N146" s="230"/>
      <c r="O146" s="230"/>
      <c r="P146" s="230"/>
      <c r="Q146" s="230"/>
      <c r="R146" s="230"/>
      <c r="S146" s="230"/>
      <c r="T146" s="231"/>
      <c r="AT146" s="232" t="s">
        <v>148</v>
      </c>
      <c r="AU146" s="232" t="s">
        <v>87</v>
      </c>
      <c r="AV146" s="14" t="s">
        <v>85</v>
      </c>
      <c r="AW146" s="14" t="s">
        <v>39</v>
      </c>
      <c r="AX146" s="14" t="s">
        <v>78</v>
      </c>
      <c r="AY146" s="232" t="s">
        <v>133</v>
      </c>
    </row>
    <row r="147" spans="1:65" s="14" customFormat="1">
      <c r="B147" s="223"/>
      <c r="C147" s="224"/>
      <c r="D147" s="208" t="s">
        <v>148</v>
      </c>
      <c r="E147" s="225" t="s">
        <v>32</v>
      </c>
      <c r="F147" s="226" t="s">
        <v>295</v>
      </c>
      <c r="G147" s="224"/>
      <c r="H147" s="225" t="s">
        <v>32</v>
      </c>
      <c r="I147" s="227"/>
      <c r="J147" s="224"/>
      <c r="K147" s="224"/>
      <c r="L147" s="228"/>
      <c r="M147" s="229"/>
      <c r="N147" s="230"/>
      <c r="O147" s="230"/>
      <c r="P147" s="230"/>
      <c r="Q147" s="230"/>
      <c r="R147" s="230"/>
      <c r="S147" s="230"/>
      <c r="T147" s="231"/>
      <c r="AT147" s="232" t="s">
        <v>148</v>
      </c>
      <c r="AU147" s="232" t="s">
        <v>87</v>
      </c>
      <c r="AV147" s="14" t="s">
        <v>85</v>
      </c>
      <c r="AW147" s="14" t="s">
        <v>39</v>
      </c>
      <c r="AX147" s="14" t="s">
        <v>78</v>
      </c>
      <c r="AY147" s="232" t="s">
        <v>133</v>
      </c>
    </row>
    <row r="148" spans="1:65" s="14" customFormat="1">
      <c r="B148" s="223"/>
      <c r="C148" s="224"/>
      <c r="D148" s="208" t="s">
        <v>148</v>
      </c>
      <c r="E148" s="225" t="s">
        <v>32</v>
      </c>
      <c r="F148" s="226" t="s">
        <v>296</v>
      </c>
      <c r="G148" s="224"/>
      <c r="H148" s="225" t="s">
        <v>32</v>
      </c>
      <c r="I148" s="227"/>
      <c r="J148" s="224"/>
      <c r="K148" s="224"/>
      <c r="L148" s="228"/>
      <c r="M148" s="229"/>
      <c r="N148" s="230"/>
      <c r="O148" s="230"/>
      <c r="P148" s="230"/>
      <c r="Q148" s="230"/>
      <c r="R148" s="230"/>
      <c r="S148" s="230"/>
      <c r="T148" s="231"/>
      <c r="AT148" s="232" t="s">
        <v>148</v>
      </c>
      <c r="AU148" s="232" t="s">
        <v>87</v>
      </c>
      <c r="AV148" s="14" t="s">
        <v>85</v>
      </c>
      <c r="AW148" s="14" t="s">
        <v>39</v>
      </c>
      <c r="AX148" s="14" t="s">
        <v>78</v>
      </c>
      <c r="AY148" s="232" t="s">
        <v>133</v>
      </c>
    </row>
    <row r="149" spans="1:65" s="14" customFormat="1">
      <c r="B149" s="223"/>
      <c r="C149" s="224"/>
      <c r="D149" s="208" t="s">
        <v>148</v>
      </c>
      <c r="E149" s="225" t="s">
        <v>32</v>
      </c>
      <c r="F149" s="226" t="s">
        <v>297</v>
      </c>
      <c r="G149" s="224"/>
      <c r="H149" s="225" t="s">
        <v>32</v>
      </c>
      <c r="I149" s="227"/>
      <c r="J149" s="224"/>
      <c r="K149" s="224"/>
      <c r="L149" s="228"/>
      <c r="M149" s="229"/>
      <c r="N149" s="230"/>
      <c r="O149" s="230"/>
      <c r="P149" s="230"/>
      <c r="Q149" s="230"/>
      <c r="R149" s="230"/>
      <c r="S149" s="230"/>
      <c r="T149" s="231"/>
      <c r="AT149" s="232" t="s">
        <v>148</v>
      </c>
      <c r="AU149" s="232" t="s">
        <v>87</v>
      </c>
      <c r="AV149" s="14" t="s">
        <v>85</v>
      </c>
      <c r="AW149" s="14" t="s">
        <v>39</v>
      </c>
      <c r="AX149" s="14" t="s">
        <v>78</v>
      </c>
      <c r="AY149" s="232" t="s">
        <v>133</v>
      </c>
    </row>
    <row r="150" spans="1:65" s="14" customFormat="1">
      <c r="B150" s="223"/>
      <c r="C150" s="224"/>
      <c r="D150" s="208" t="s">
        <v>148</v>
      </c>
      <c r="E150" s="225" t="s">
        <v>32</v>
      </c>
      <c r="F150" s="226" t="s">
        <v>322</v>
      </c>
      <c r="G150" s="224"/>
      <c r="H150" s="225" t="s">
        <v>32</v>
      </c>
      <c r="I150" s="227"/>
      <c r="J150" s="224"/>
      <c r="K150" s="224"/>
      <c r="L150" s="228"/>
      <c r="M150" s="229"/>
      <c r="N150" s="230"/>
      <c r="O150" s="230"/>
      <c r="P150" s="230"/>
      <c r="Q150" s="230"/>
      <c r="R150" s="230"/>
      <c r="S150" s="230"/>
      <c r="T150" s="231"/>
      <c r="AT150" s="232" t="s">
        <v>148</v>
      </c>
      <c r="AU150" s="232" t="s">
        <v>87</v>
      </c>
      <c r="AV150" s="14" t="s">
        <v>85</v>
      </c>
      <c r="AW150" s="14" t="s">
        <v>39</v>
      </c>
      <c r="AX150" s="14" t="s">
        <v>78</v>
      </c>
      <c r="AY150" s="232" t="s">
        <v>133</v>
      </c>
    </row>
    <row r="151" spans="1:65" s="13" customFormat="1">
      <c r="B151" s="212"/>
      <c r="C151" s="213"/>
      <c r="D151" s="208" t="s">
        <v>148</v>
      </c>
      <c r="E151" s="214" t="s">
        <v>32</v>
      </c>
      <c r="F151" s="215" t="s">
        <v>327</v>
      </c>
      <c r="G151" s="213"/>
      <c r="H151" s="216">
        <v>5.5739999999999998</v>
      </c>
      <c r="I151" s="217"/>
      <c r="J151" s="213"/>
      <c r="K151" s="213"/>
      <c r="L151" s="218"/>
      <c r="M151" s="219"/>
      <c r="N151" s="220"/>
      <c r="O151" s="220"/>
      <c r="P151" s="220"/>
      <c r="Q151" s="220"/>
      <c r="R151" s="220"/>
      <c r="S151" s="220"/>
      <c r="T151" s="221"/>
      <c r="AT151" s="222" t="s">
        <v>148</v>
      </c>
      <c r="AU151" s="222" t="s">
        <v>87</v>
      </c>
      <c r="AV151" s="13" t="s">
        <v>87</v>
      </c>
      <c r="AW151" s="13" t="s">
        <v>39</v>
      </c>
      <c r="AX151" s="13" t="s">
        <v>78</v>
      </c>
      <c r="AY151" s="222" t="s">
        <v>133</v>
      </c>
    </row>
    <row r="152" spans="1:65" s="13" customFormat="1">
      <c r="B152" s="212"/>
      <c r="C152" s="213"/>
      <c r="D152" s="208" t="s">
        <v>148</v>
      </c>
      <c r="E152" s="214" t="s">
        <v>32</v>
      </c>
      <c r="F152" s="215" t="s">
        <v>328</v>
      </c>
      <c r="G152" s="213"/>
      <c r="H152" s="216">
        <v>4.6159999999999997</v>
      </c>
      <c r="I152" s="217"/>
      <c r="J152" s="213"/>
      <c r="K152" s="213"/>
      <c r="L152" s="218"/>
      <c r="M152" s="219"/>
      <c r="N152" s="220"/>
      <c r="O152" s="220"/>
      <c r="P152" s="220"/>
      <c r="Q152" s="220"/>
      <c r="R152" s="220"/>
      <c r="S152" s="220"/>
      <c r="T152" s="221"/>
      <c r="AT152" s="222" t="s">
        <v>148</v>
      </c>
      <c r="AU152" s="222" t="s">
        <v>87</v>
      </c>
      <c r="AV152" s="13" t="s">
        <v>87</v>
      </c>
      <c r="AW152" s="13" t="s">
        <v>39</v>
      </c>
      <c r="AX152" s="13" t="s">
        <v>78</v>
      </c>
      <c r="AY152" s="222" t="s">
        <v>133</v>
      </c>
    </row>
    <row r="153" spans="1:65" s="13" customFormat="1">
      <c r="B153" s="212"/>
      <c r="C153" s="213"/>
      <c r="D153" s="208" t="s">
        <v>148</v>
      </c>
      <c r="E153" s="214" t="s">
        <v>32</v>
      </c>
      <c r="F153" s="215" t="s">
        <v>329</v>
      </c>
      <c r="G153" s="213"/>
      <c r="H153" s="216">
        <v>4.9630000000000001</v>
      </c>
      <c r="I153" s="217"/>
      <c r="J153" s="213"/>
      <c r="K153" s="213"/>
      <c r="L153" s="218"/>
      <c r="M153" s="219"/>
      <c r="N153" s="220"/>
      <c r="O153" s="220"/>
      <c r="P153" s="220"/>
      <c r="Q153" s="220"/>
      <c r="R153" s="220"/>
      <c r="S153" s="220"/>
      <c r="T153" s="221"/>
      <c r="AT153" s="222" t="s">
        <v>148</v>
      </c>
      <c r="AU153" s="222" t="s">
        <v>87</v>
      </c>
      <c r="AV153" s="13" t="s">
        <v>87</v>
      </c>
      <c r="AW153" s="13" t="s">
        <v>39</v>
      </c>
      <c r="AX153" s="13" t="s">
        <v>78</v>
      </c>
      <c r="AY153" s="222" t="s">
        <v>133</v>
      </c>
    </row>
    <row r="154" spans="1:65" s="13" customFormat="1">
      <c r="B154" s="212"/>
      <c r="C154" s="213"/>
      <c r="D154" s="208" t="s">
        <v>148</v>
      </c>
      <c r="E154" s="214" t="s">
        <v>32</v>
      </c>
      <c r="F154" s="215" t="s">
        <v>330</v>
      </c>
      <c r="G154" s="213"/>
      <c r="H154" s="216">
        <v>6.0960000000000001</v>
      </c>
      <c r="I154" s="217"/>
      <c r="J154" s="213"/>
      <c r="K154" s="213"/>
      <c r="L154" s="218"/>
      <c r="M154" s="219"/>
      <c r="N154" s="220"/>
      <c r="O154" s="220"/>
      <c r="P154" s="220"/>
      <c r="Q154" s="220"/>
      <c r="R154" s="220"/>
      <c r="S154" s="220"/>
      <c r="T154" s="221"/>
      <c r="AT154" s="222" t="s">
        <v>148</v>
      </c>
      <c r="AU154" s="222" t="s">
        <v>87</v>
      </c>
      <c r="AV154" s="13" t="s">
        <v>87</v>
      </c>
      <c r="AW154" s="13" t="s">
        <v>39</v>
      </c>
      <c r="AX154" s="13" t="s">
        <v>78</v>
      </c>
      <c r="AY154" s="222" t="s">
        <v>133</v>
      </c>
    </row>
    <row r="155" spans="1:65" s="13" customFormat="1">
      <c r="B155" s="212"/>
      <c r="C155" s="213"/>
      <c r="D155" s="208" t="s">
        <v>148</v>
      </c>
      <c r="E155" s="214" t="s">
        <v>32</v>
      </c>
      <c r="F155" s="215" t="s">
        <v>331</v>
      </c>
      <c r="G155" s="213"/>
      <c r="H155" s="216">
        <v>5.3760000000000003</v>
      </c>
      <c r="I155" s="217"/>
      <c r="J155" s="213"/>
      <c r="K155" s="213"/>
      <c r="L155" s="218"/>
      <c r="M155" s="219"/>
      <c r="N155" s="220"/>
      <c r="O155" s="220"/>
      <c r="P155" s="220"/>
      <c r="Q155" s="220"/>
      <c r="R155" s="220"/>
      <c r="S155" s="220"/>
      <c r="T155" s="221"/>
      <c r="AT155" s="222" t="s">
        <v>148</v>
      </c>
      <c r="AU155" s="222" t="s">
        <v>87</v>
      </c>
      <c r="AV155" s="13" t="s">
        <v>87</v>
      </c>
      <c r="AW155" s="13" t="s">
        <v>39</v>
      </c>
      <c r="AX155" s="13" t="s">
        <v>78</v>
      </c>
      <c r="AY155" s="222" t="s">
        <v>133</v>
      </c>
    </row>
    <row r="156" spans="1:65" s="13" customFormat="1">
      <c r="B156" s="212"/>
      <c r="C156" s="213"/>
      <c r="D156" s="208" t="s">
        <v>148</v>
      </c>
      <c r="E156" s="214" t="s">
        <v>32</v>
      </c>
      <c r="F156" s="215" t="s">
        <v>332</v>
      </c>
      <c r="G156" s="213"/>
      <c r="H156" s="216">
        <v>40.963999999999999</v>
      </c>
      <c r="I156" s="217"/>
      <c r="J156" s="213"/>
      <c r="K156" s="213"/>
      <c r="L156" s="218"/>
      <c r="M156" s="219"/>
      <c r="N156" s="220"/>
      <c r="O156" s="220"/>
      <c r="P156" s="220"/>
      <c r="Q156" s="220"/>
      <c r="R156" s="220"/>
      <c r="S156" s="220"/>
      <c r="T156" s="221"/>
      <c r="AT156" s="222" t="s">
        <v>148</v>
      </c>
      <c r="AU156" s="222" t="s">
        <v>87</v>
      </c>
      <c r="AV156" s="13" t="s">
        <v>87</v>
      </c>
      <c r="AW156" s="13" t="s">
        <v>39</v>
      </c>
      <c r="AX156" s="13" t="s">
        <v>78</v>
      </c>
      <c r="AY156" s="222" t="s">
        <v>133</v>
      </c>
    </row>
    <row r="157" spans="1:65" s="16" customFormat="1">
      <c r="B157" s="244"/>
      <c r="C157" s="245"/>
      <c r="D157" s="208" t="s">
        <v>148</v>
      </c>
      <c r="E157" s="246" t="s">
        <v>32</v>
      </c>
      <c r="F157" s="247" t="s">
        <v>168</v>
      </c>
      <c r="G157" s="245"/>
      <c r="H157" s="248">
        <v>67.588999999999999</v>
      </c>
      <c r="I157" s="249"/>
      <c r="J157" s="245"/>
      <c r="K157" s="245"/>
      <c r="L157" s="250"/>
      <c r="M157" s="251"/>
      <c r="N157" s="252"/>
      <c r="O157" s="252"/>
      <c r="P157" s="252"/>
      <c r="Q157" s="252"/>
      <c r="R157" s="252"/>
      <c r="S157" s="252"/>
      <c r="T157" s="253"/>
      <c r="AT157" s="254" t="s">
        <v>148</v>
      </c>
      <c r="AU157" s="254" t="s">
        <v>87</v>
      </c>
      <c r="AV157" s="16" t="s">
        <v>141</v>
      </c>
      <c r="AW157" s="16" t="s">
        <v>39</v>
      </c>
      <c r="AX157" s="16" t="s">
        <v>85</v>
      </c>
      <c r="AY157" s="254" t="s">
        <v>133</v>
      </c>
    </row>
    <row r="158" spans="1:65" s="2" customFormat="1" ht="33" customHeight="1">
      <c r="A158" s="37"/>
      <c r="B158" s="38"/>
      <c r="C158" s="195" t="s">
        <v>134</v>
      </c>
      <c r="D158" s="195" t="s">
        <v>136</v>
      </c>
      <c r="E158" s="196" t="s">
        <v>333</v>
      </c>
      <c r="F158" s="197" t="s">
        <v>334</v>
      </c>
      <c r="G158" s="198" t="s">
        <v>227</v>
      </c>
      <c r="H158" s="199">
        <v>1.806</v>
      </c>
      <c r="I158" s="200"/>
      <c r="J158" s="201">
        <f>ROUND(I158*H158,2)</f>
        <v>0</v>
      </c>
      <c r="K158" s="197" t="s">
        <v>140</v>
      </c>
      <c r="L158" s="42"/>
      <c r="M158" s="202" t="s">
        <v>32</v>
      </c>
      <c r="N158" s="203" t="s">
        <v>49</v>
      </c>
      <c r="O158" s="67"/>
      <c r="P158" s="204">
        <f>O158*H158</f>
        <v>0</v>
      </c>
      <c r="Q158" s="204">
        <v>0</v>
      </c>
      <c r="R158" s="204">
        <f>Q158*H158</f>
        <v>0</v>
      </c>
      <c r="S158" s="204">
        <v>0</v>
      </c>
      <c r="T158" s="205">
        <f>S158*H158</f>
        <v>0</v>
      </c>
      <c r="U158" s="37"/>
      <c r="V158" s="37"/>
      <c r="W158" s="37"/>
      <c r="X158" s="37"/>
      <c r="Y158" s="37"/>
      <c r="Z158" s="37"/>
      <c r="AA158" s="37"/>
      <c r="AB158" s="37"/>
      <c r="AC158" s="37"/>
      <c r="AD158" s="37"/>
      <c r="AE158" s="37"/>
      <c r="AR158" s="206" t="s">
        <v>183</v>
      </c>
      <c r="AT158" s="206" t="s">
        <v>136</v>
      </c>
      <c r="AU158" s="206" t="s">
        <v>87</v>
      </c>
      <c r="AY158" s="19" t="s">
        <v>133</v>
      </c>
      <c r="BE158" s="207">
        <f>IF(N158="základní",J158,0)</f>
        <v>0</v>
      </c>
      <c r="BF158" s="207">
        <f>IF(N158="snížená",J158,0)</f>
        <v>0</v>
      </c>
      <c r="BG158" s="207">
        <f>IF(N158="zákl. přenesená",J158,0)</f>
        <v>0</v>
      </c>
      <c r="BH158" s="207">
        <f>IF(N158="sníž. přenesená",J158,0)</f>
        <v>0</v>
      </c>
      <c r="BI158" s="207">
        <f>IF(N158="nulová",J158,0)</f>
        <v>0</v>
      </c>
      <c r="BJ158" s="19" t="s">
        <v>85</v>
      </c>
      <c r="BK158" s="207">
        <f>ROUND(I158*H158,2)</f>
        <v>0</v>
      </c>
      <c r="BL158" s="19" t="s">
        <v>183</v>
      </c>
      <c r="BM158" s="206" t="s">
        <v>335</v>
      </c>
    </row>
    <row r="159" spans="1:65" s="2" customFormat="1" ht="96">
      <c r="A159" s="37"/>
      <c r="B159" s="38"/>
      <c r="C159" s="39"/>
      <c r="D159" s="208" t="s">
        <v>143</v>
      </c>
      <c r="E159" s="39"/>
      <c r="F159" s="209" t="s">
        <v>321</v>
      </c>
      <c r="G159" s="39"/>
      <c r="H159" s="39"/>
      <c r="I159" s="118"/>
      <c r="J159" s="39"/>
      <c r="K159" s="39"/>
      <c r="L159" s="42"/>
      <c r="M159" s="210"/>
      <c r="N159" s="211"/>
      <c r="O159" s="67"/>
      <c r="P159" s="67"/>
      <c r="Q159" s="67"/>
      <c r="R159" s="67"/>
      <c r="S159" s="67"/>
      <c r="T159" s="68"/>
      <c r="U159" s="37"/>
      <c r="V159" s="37"/>
      <c r="W159" s="37"/>
      <c r="X159" s="37"/>
      <c r="Y159" s="37"/>
      <c r="Z159" s="37"/>
      <c r="AA159" s="37"/>
      <c r="AB159" s="37"/>
      <c r="AC159" s="37"/>
      <c r="AD159" s="37"/>
      <c r="AE159" s="37"/>
      <c r="AT159" s="19" t="s">
        <v>143</v>
      </c>
      <c r="AU159" s="19" t="s">
        <v>87</v>
      </c>
    </row>
    <row r="160" spans="1:65" s="14" customFormat="1">
      <c r="B160" s="223"/>
      <c r="C160" s="224"/>
      <c r="D160" s="208" t="s">
        <v>148</v>
      </c>
      <c r="E160" s="225" t="s">
        <v>32</v>
      </c>
      <c r="F160" s="226" t="s">
        <v>294</v>
      </c>
      <c r="G160" s="224"/>
      <c r="H160" s="225" t="s">
        <v>32</v>
      </c>
      <c r="I160" s="227"/>
      <c r="J160" s="224"/>
      <c r="K160" s="224"/>
      <c r="L160" s="228"/>
      <c r="M160" s="229"/>
      <c r="N160" s="230"/>
      <c r="O160" s="230"/>
      <c r="P160" s="230"/>
      <c r="Q160" s="230"/>
      <c r="R160" s="230"/>
      <c r="S160" s="230"/>
      <c r="T160" s="231"/>
      <c r="AT160" s="232" t="s">
        <v>148</v>
      </c>
      <c r="AU160" s="232" t="s">
        <v>87</v>
      </c>
      <c r="AV160" s="14" t="s">
        <v>85</v>
      </c>
      <c r="AW160" s="14" t="s">
        <v>39</v>
      </c>
      <c r="AX160" s="14" t="s">
        <v>78</v>
      </c>
      <c r="AY160" s="232" t="s">
        <v>133</v>
      </c>
    </row>
    <row r="161" spans="1:65" s="14" customFormat="1">
      <c r="B161" s="223"/>
      <c r="C161" s="224"/>
      <c r="D161" s="208" t="s">
        <v>148</v>
      </c>
      <c r="E161" s="225" t="s">
        <v>32</v>
      </c>
      <c r="F161" s="226" t="s">
        <v>295</v>
      </c>
      <c r="G161" s="224"/>
      <c r="H161" s="225" t="s">
        <v>32</v>
      </c>
      <c r="I161" s="227"/>
      <c r="J161" s="224"/>
      <c r="K161" s="224"/>
      <c r="L161" s="228"/>
      <c r="M161" s="229"/>
      <c r="N161" s="230"/>
      <c r="O161" s="230"/>
      <c r="P161" s="230"/>
      <c r="Q161" s="230"/>
      <c r="R161" s="230"/>
      <c r="S161" s="230"/>
      <c r="T161" s="231"/>
      <c r="AT161" s="232" t="s">
        <v>148</v>
      </c>
      <c r="AU161" s="232" t="s">
        <v>87</v>
      </c>
      <c r="AV161" s="14" t="s">
        <v>85</v>
      </c>
      <c r="AW161" s="14" t="s">
        <v>39</v>
      </c>
      <c r="AX161" s="14" t="s">
        <v>78</v>
      </c>
      <c r="AY161" s="232" t="s">
        <v>133</v>
      </c>
    </row>
    <row r="162" spans="1:65" s="14" customFormat="1">
      <c r="B162" s="223"/>
      <c r="C162" s="224"/>
      <c r="D162" s="208" t="s">
        <v>148</v>
      </c>
      <c r="E162" s="225" t="s">
        <v>32</v>
      </c>
      <c r="F162" s="226" t="s">
        <v>296</v>
      </c>
      <c r="G162" s="224"/>
      <c r="H162" s="225" t="s">
        <v>32</v>
      </c>
      <c r="I162" s="227"/>
      <c r="J162" s="224"/>
      <c r="K162" s="224"/>
      <c r="L162" s="228"/>
      <c r="M162" s="229"/>
      <c r="N162" s="230"/>
      <c r="O162" s="230"/>
      <c r="P162" s="230"/>
      <c r="Q162" s="230"/>
      <c r="R162" s="230"/>
      <c r="S162" s="230"/>
      <c r="T162" s="231"/>
      <c r="AT162" s="232" t="s">
        <v>148</v>
      </c>
      <c r="AU162" s="232" t="s">
        <v>87</v>
      </c>
      <c r="AV162" s="14" t="s">
        <v>85</v>
      </c>
      <c r="AW162" s="14" t="s">
        <v>39</v>
      </c>
      <c r="AX162" s="14" t="s">
        <v>78</v>
      </c>
      <c r="AY162" s="232" t="s">
        <v>133</v>
      </c>
    </row>
    <row r="163" spans="1:65" s="14" customFormat="1">
      <c r="B163" s="223"/>
      <c r="C163" s="224"/>
      <c r="D163" s="208" t="s">
        <v>148</v>
      </c>
      <c r="E163" s="225" t="s">
        <v>32</v>
      </c>
      <c r="F163" s="226" t="s">
        <v>297</v>
      </c>
      <c r="G163" s="224"/>
      <c r="H163" s="225" t="s">
        <v>32</v>
      </c>
      <c r="I163" s="227"/>
      <c r="J163" s="224"/>
      <c r="K163" s="224"/>
      <c r="L163" s="228"/>
      <c r="M163" s="229"/>
      <c r="N163" s="230"/>
      <c r="O163" s="230"/>
      <c r="P163" s="230"/>
      <c r="Q163" s="230"/>
      <c r="R163" s="230"/>
      <c r="S163" s="230"/>
      <c r="T163" s="231"/>
      <c r="AT163" s="232" t="s">
        <v>148</v>
      </c>
      <c r="AU163" s="232" t="s">
        <v>87</v>
      </c>
      <c r="AV163" s="14" t="s">
        <v>85</v>
      </c>
      <c r="AW163" s="14" t="s">
        <v>39</v>
      </c>
      <c r="AX163" s="14" t="s">
        <v>78</v>
      </c>
      <c r="AY163" s="232" t="s">
        <v>133</v>
      </c>
    </row>
    <row r="164" spans="1:65" s="14" customFormat="1">
      <c r="B164" s="223"/>
      <c r="C164" s="224"/>
      <c r="D164" s="208" t="s">
        <v>148</v>
      </c>
      <c r="E164" s="225" t="s">
        <v>32</v>
      </c>
      <c r="F164" s="226" t="s">
        <v>322</v>
      </c>
      <c r="G164" s="224"/>
      <c r="H164" s="225" t="s">
        <v>32</v>
      </c>
      <c r="I164" s="227"/>
      <c r="J164" s="224"/>
      <c r="K164" s="224"/>
      <c r="L164" s="228"/>
      <c r="M164" s="229"/>
      <c r="N164" s="230"/>
      <c r="O164" s="230"/>
      <c r="P164" s="230"/>
      <c r="Q164" s="230"/>
      <c r="R164" s="230"/>
      <c r="S164" s="230"/>
      <c r="T164" s="231"/>
      <c r="AT164" s="232" t="s">
        <v>148</v>
      </c>
      <c r="AU164" s="232" t="s">
        <v>87</v>
      </c>
      <c r="AV164" s="14" t="s">
        <v>85</v>
      </c>
      <c r="AW164" s="14" t="s">
        <v>39</v>
      </c>
      <c r="AX164" s="14" t="s">
        <v>78</v>
      </c>
      <c r="AY164" s="232" t="s">
        <v>133</v>
      </c>
    </row>
    <row r="165" spans="1:65" s="13" customFormat="1">
      <c r="B165" s="212"/>
      <c r="C165" s="213"/>
      <c r="D165" s="208" t="s">
        <v>148</v>
      </c>
      <c r="E165" s="214" t="s">
        <v>32</v>
      </c>
      <c r="F165" s="215" t="s">
        <v>336</v>
      </c>
      <c r="G165" s="213"/>
      <c r="H165" s="216">
        <v>1.806</v>
      </c>
      <c r="I165" s="217"/>
      <c r="J165" s="213"/>
      <c r="K165" s="213"/>
      <c r="L165" s="218"/>
      <c r="M165" s="219"/>
      <c r="N165" s="220"/>
      <c r="O165" s="220"/>
      <c r="P165" s="220"/>
      <c r="Q165" s="220"/>
      <c r="R165" s="220"/>
      <c r="S165" s="220"/>
      <c r="T165" s="221"/>
      <c r="AT165" s="222" t="s">
        <v>148</v>
      </c>
      <c r="AU165" s="222" t="s">
        <v>87</v>
      </c>
      <c r="AV165" s="13" t="s">
        <v>87</v>
      </c>
      <c r="AW165" s="13" t="s">
        <v>39</v>
      </c>
      <c r="AX165" s="13" t="s">
        <v>78</v>
      </c>
      <c r="AY165" s="222" t="s">
        <v>133</v>
      </c>
    </row>
    <row r="166" spans="1:65" s="16" customFormat="1">
      <c r="B166" s="244"/>
      <c r="C166" s="245"/>
      <c r="D166" s="208" t="s">
        <v>148</v>
      </c>
      <c r="E166" s="246" t="s">
        <v>32</v>
      </c>
      <c r="F166" s="247" t="s">
        <v>168</v>
      </c>
      <c r="G166" s="245"/>
      <c r="H166" s="248">
        <v>1.806</v>
      </c>
      <c r="I166" s="249"/>
      <c r="J166" s="245"/>
      <c r="K166" s="245"/>
      <c r="L166" s="250"/>
      <c r="M166" s="251"/>
      <c r="N166" s="252"/>
      <c r="O166" s="252"/>
      <c r="P166" s="252"/>
      <c r="Q166" s="252"/>
      <c r="R166" s="252"/>
      <c r="S166" s="252"/>
      <c r="T166" s="253"/>
      <c r="AT166" s="254" t="s">
        <v>148</v>
      </c>
      <c r="AU166" s="254" t="s">
        <v>87</v>
      </c>
      <c r="AV166" s="16" t="s">
        <v>141</v>
      </c>
      <c r="AW166" s="16" t="s">
        <v>39</v>
      </c>
      <c r="AX166" s="16" t="s">
        <v>85</v>
      </c>
      <c r="AY166" s="254" t="s">
        <v>133</v>
      </c>
    </row>
    <row r="167" spans="1:65" s="2" customFormat="1" ht="33" customHeight="1">
      <c r="A167" s="37"/>
      <c r="B167" s="38"/>
      <c r="C167" s="195" t="s">
        <v>203</v>
      </c>
      <c r="D167" s="195" t="s">
        <v>136</v>
      </c>
      <c r="E167" s="196" t="s">
        <v>337</v>
      </c>
      <c r="F167" s="197" t="s">
        <v>338</v>
      </c>
      <c r="G167" s="198" t="s">
        <v>227</v>
      </c>
      <c r="H167" s="199">
        <v>33.381</v>
      </c>
      <c r="I167" s="200"/>
      <c r="J167" s="201">
        <f>ROUND(I167*H167,2)</f>
        <v>0</v>
      </c>
      <c r="K167" s="197" t="s">
        <v>140</v>
      </c>
      <c r="L167" s="42"/>
      <c r="M167" s="202" t="s">
        <v>32</v>
      </c>
      <c r="N167" s="203" t="s">
        <v>49</v>
      </c>
      <c r="O167" s="67"/>
      <c r="P167" s="204">
        <f>O167*H167</f>
        <v>0</v>
      </c>
      <c r="Q167" s="204">
        <v>0</v>
      </c>
      <c r="R167" s="204">
        <f>Q167*H167</f>
        <v>0</v>
      </c>
      <c r="S167" s="204">
        <v>0</v>
      </c>
      <c r="T167" s="205">
        <f>S167*H167</f>
        <v>0</v>
      </c>
      <c r="U167" s="37"/>
      <c r="V167" s="37"/>
      <c r="W167" s="37"/>
      <c r="X167" s="37"/>
      <c r="Y167" s="37"/>
      <c r="Z167" s="37"/>
      <c r="AA167" s="37"/>
      <c r="AB167" s="37"/>
      <c r="AC167" s="37"/>
      <c r="AD167" s="37"/>
      <c r="AE167" s="37"/>
      <c r="AR167" s="206" t="s">
        <v>183</v>
      </c>
      <c r="AT167" s="206" t="s">
        <v>136</v>
      </c>
      <c r="AU167" s="206" t="s">
        <v>87</v>
      </c>
      <c r="AY167" s="19" t="s">
        <v>133</v>
      </c>
      <c r="BE167" s="207">
        <f>IF(N167="základní",J167,0)</f>
        <v>0</v>
      </c>
      <c r="BF167" s="207">
        <f>IF(N167="snížená",J167,0)</f>
        <v>0</v>
      </c>
      <c r="BG167" s="207">
        <f>IF(N167="zákl. přenesená",J167,0)</f>
        <v>0</v>
      </c>
      <c r="BH167" s="207">
        <f>IF(N167="sníž. přenesená",J167,0)</f>
        <v>0</v>
      </c>
      <c r="BI167" s="207">
        <f>IF(N167="nulová",J167,0)</f>
        <v>0</v>
      </c>
      <c r="BJ167" s="19" t="s">
        <v>85</v>
      </c>
      <c r="BK167" s="207">
        <f>ROUND(I167*H167,2)</f>
        <v>0</v>
      </c>
      <c r="BL167" s="19" t="s">
        <v>183</v>
      </c>
      <c r="BM167" s="206" t="s">
        <v>339</v>
      </c>
    </row>
    <row r="168" spans="1:65" s="2" customFormat="1" ht="96">
      <c r="A168" s="37"/>
      <c r="B168" s="38"/>
      <c r="C168" s="39"/>
      <c r="D168" s="208" t="s">
        <v>143</v>
      </c>
      <c r="E168" s="39"/>
      <c r="F168" s="209" t="s">
        <v>321</v>
      </c>
      <c r="G168" s="39"/>
      <c r="H168" s="39"/>
      <c r="I168" s="118"/>
      <c r="J168" s="39"/>
      <c r="K168" s="39"/>
      <c r="L168" s="42"/>
      <c r="M168" s="210"/>
      <c r="N168" s="211"/>
      <c r="O168" s="67"/>
      <c r="P168" s="67"/>
      <c r="Q168" s="67"/>
      <c r="R168" s="67"/>
      <c r="S168" s="67"/>
      <c r="T168" s="68"/>
      <c r="U168" s="37"/>
      <c r="V168" s="37"/>
      <c r="W168" s="37"/>
      <c r="X168" s="37"/>
      <c r="Y168" s="37"/>
      <c r="Z168" s="37"/>
      <c r="AA168" s="37"/>
      <c r="AB168" s="37"/>
      <c r="AC168" s="37"/>
      <c r="AD168" s="37"/>
      <c r="AE168" s="37"/>
      <c r="AT168" s="19" t="s">
        <v>143</v>
      </c>
      <c r="AU168" s="19" t="s">
        <v>87</v>
      </c>
    </row>
    <row r="169" spans="1:65" s="14" customFormat="1">
      <c r="B169" s="223"/>
      <c r="C169" s="224"/>
      <c r="D169" s="208" t="s">
        <v>148</v>
      </c>
      <c r="E169" s="225" t="s">
        <v>32</v>
      </c>
      <c r="F169" s="226" t="s">
        <v>294</v>
      </c>
      <c r="G169" s="224"/>
      <c r="H169" s="225" t="s">
        <v>32</v>
      </c>
      <c r="I169" s="227"/>
      <c r="J169" s="224"/>
      <c r="K169" s="224"/>
      <c r="L169" s="228"/>
      <c r="M169" s="229"/>
      <c r="N169" s="230"/>
      <c r="O169" s="230"/>
      <c r="P169" s="230"/>
      <c r="Q169" s="230"/>
      <c r="R169" s="230"/>
      <c r="S169" s="230"/>
      <c r="T169" s="231"/>
      <c r="AT169" s="232" t="s">
        <v>148</v>
      </c>
      <c r="AU169" s="232" t="s">
        <v>87</v>
      </c>
      <c r="AV169" s="14" t="s">
        <v>85</v>
      </c>
      <c r="AW169" s="14" t="s">
        <v>39</v>
      </c>
      <c r="AX169" s="14" t="s">
        <v>78</v>
      </c>
      <c r="AY169" s="232" t="s">
        <v>133</v>
      </c>
    </row>
    <row r="170" spans="1:65" s="14" customFormat="1">
      <c r="B170" s="223"/>
      <c r="C170" s="224"/>
      <c r="D170" s="208" t="s">
        <v>148</v>
      </c>
      <c r="E170" s="225" t="s">
        <v>32</v>
      </c>
      <c r="F170" s="226" t="s">
        <v>295</v>
      </c>
      <c r="G170" s="224"/>
      <c r="H170" s="225" t="s">
        <v>32</v>
      </c>
      <c r="I170" s="227"/>
      <c r="J170" s="224"/>
      <c r="K170" s="224"/>
      <c r="L170" s="228"/>
      <c r="M170" s="229"/>
      <c r="N170" s="230"/>
      <c r="O170" s="230"/>
      <c r="P170" s="230"/>
      <c r="Q170" s="230"/>
      <c r="R170" s="230"/>
      <c r="S170" s="230"/>
      <c r="T170" s="231"/>
      <c r="AT170" s="232" t="s">
        <v>148</v>
      </c>
      <c r="AU170" s="232" t="s">
        <v>87</v>
      </c>
      <c r="AV170" s="14" t="s">
        <v>85</v>
      </c>
      <c r="AW170" s="14" t="s">
        <v>39</v>
      </c>
      <c r="AX170" s="14" t="s">
        <v>78</v>
      </c>
      <c r="AY170" s="232" t="s">
        <v>133</v>
      </c>
    </row>
    <row r="171" spans="1:65" s="14" customFormat="1">
      <c r="B171" s="223"/>
      <c r="C171" s="224"/>
      <c r="D171" s="208" t="s">
        <v>148</v>
      </c>
      <c r="E171" s="225" t="s">
        <v>32</v>
      </c>
      <c r="F171" s="226" t="s">
        <v>296</v>
      </c>
      <c r="G171" s="224"/>
      <c r="H171" s="225" t="s">
        <v>32</v>
      </c>
      <c r="I171" s="227"/>
      <c r="J171" s="224"/>
      <c r="K171" s="224"/>
      <c r="L171" s="228"/>
      <c r="M171" s="229"/>
      <c r="N171" s="230"/>
      <c r="O171" s="230"/>
      <c r="P171" s="230"/>
      <c r="Q171" s="230"/>
      <c r="R171" s="230"/>
      <c r="S171" s="230"/>
      <c r="T171" s="231"/>
      <c r="AT171" s="232" t="s">
        <v>148</v>
      </c>
      <c r="AU171" s="232" t="s">
        <v>87</v>
      </c>
      <c r="AV171" s="14" t="s">
        <v>85</v>
      </c>
      <c r="AW171" s="14" t="s">
        <v>39</v>
      </c>
      <c r="AX171" s="14" t="s">
        <v>78</v>
      </c>
      <c r="AY171" s="232" t="s">
        <v>133</v>
      </c>
    </row>
    <row r="172" spans="1:65" s="14" customFormat="1">
      <c r="B172" s="223"/>
      <c r="C172" s="224"/>
      <c r="D172" s="208" t="s">
        <v>148</v>
      </c>
      <c r="E172" s="225" t="s">
        <v>32</v>
      </c>
      <c r="F172" s="226" t="s">
        <v>297</v>
      </c>
      <c r="G172" s="224"/>
      <c r="H172" s="225" t="s">
        <v>32</v>
      </c>
      <c r="I172" s="227"/>
      <c r="J172" s="224"/>
      <c r="K172" s="224"/>
      <c r="L172" s="228"/>
      <c r="M172" s="229"/>
      <c r="N172" s="230"/>
      <c r="O172" s="230"/>
      <c r="P172" s="230"/>
      <c r="Q172" s="230"/>
      <c r="R172" s="230"/>
      <c r="S172" s="230"/>
      <c r="T172" s="231"/>
      <c r="AT172" s="232" t="s">
        <v>148</v>
      </c>
      <c r="AU172" s="232" t="s">
        <v>87</v>
      </c>
      <c r="AV172" s="14" t="s">
        <v>85</v>
      </c>
      <c r="AW172" s="14" t="s">
        <v>39</v>
      </c>
      <c r="AX172" s="14" t="s">
        <v>78</v>
      </c>
      <c r="AY172" s="232" t="s">
        <v>133</v>
      </c>
    </row>
    <row r="173" spans="1:65" s="14" customFormat="1">
      <c r="B173" s="223"/>
      <c r="C173" s="224"/>
      <c r="D173" s="208" t="s">
        <v>148</v>
      </c>
      <c r="E173" s="225" t="s">
        <v>32</v>
      </c>
      <c r="F173" s="226" t="s">
        <v>322</v>
      </c>
      <c r="G173" s="224"/>
      <c r="H173" s="225" t="s">
        <v>32</v>
      </c>
      <c r="I173" s="227"/>
      <c r="J173" s="224"/>
      <c r="K173" s="224"/>
      <c r="L173" s="228"/>
      <c r="M173" s="229"/>
      <c r="N173" s="230"/>
      <c r="O173" s="230"/>
      <c r="P173" s="230"/>
      <c r="Q173" s="230"/>
      <c r="R173" s="230"/>
      <c r="S173" s="230"/>
      <c r="T173" s="231"/>
      <c r="AT173" s="232" t="s">
        <v>148</v>
      </c>
      <c r="AU173" s="232" t="s">
        <v>87</v>
      </c>
      <c r="AV173" s="14" t="s">
        <v>85</v>
      </c>
      <c r="AW173" s="14" t="s">
        <v>39</v>
      </c>
      <c r="AX173" s="14" t="s">
        <v>78</v>
      </c>
      <c r="AY173" s="232" t="s">
        <v>133</v>
      </c>
    </row>
    <row r="174" spans="1:65" s="13" customFormat="1">
      <c r="B174" s="212"/>
      <c r="C174" s="213"/>
      <c r="D174" s="208" t="s">
        <v>148</v>
      </c>
      <c r="E174" s="214" t="s">
        <v>32</v>
      </c>
      <c r="F174" s="215" t="s">
        <v>340</v>
      </c>
      <c r="G174" s="213"/>
      <c r="H174" s="216">
        <v>9.4600000000000009</v>
      </c>
      <c r="I174" s="217"/>
      <c r="J174" s="213"/>
      <c r="K174" s="213"/>
      <c r="L174" s="218"/>
      <c r="M174" s="219"/>
      <c r="N174" s="220"/>
      <c r="O174" s="220"/>
      <c r="P174" s="220"/>
      <c r="Q174" s="220"/>
      <c r="R174" s="220"/>
      <c r="S174" s="220"/>
      <c r="T174" s="221"/>
      <c r="AT174" s="222" t="s">
        <v>148</v>
      </c>
      <c r="AU174" s="222" t="s">
        <v>87</v>
      </c>
      <c r="AV174" s="13" t="s">
        <v>87</v>
      </c>
      <c r="AW174" s="13" t="s">
        <v>39</v>
      </c>
      <c r="AX174" s="13" t="s">
        <v>78</v>
      </c>
      <c r="AY174" s="222" t="s">
        <v>133</v>
      </c>
    </row>
    <row r="175" spans="1:65" s="13" customFormat="1">
      <c r="B175" s="212"/>
      <c r="C175" s="213"/>
      <c r="D175" s="208" t="s">
        <v>148</v>
      </c>
      <c r="E175" s="214" t="s">
        <v>32</v>
      </c>
      <c r="F175" s="215" t="s">
        <v>341</v>
      </c>
      <c r="G175" s="213"/>
      <c r="H175" s="216">
        <v>7.2270000000000003</v>
      </c>
      <c r="I175" s="217"/>
      <c r="J175" s="213"/>
      <c r="K175" s="213"/>
      <c r="L175" s="218"/>
      <c r="M175" s="219"/>
      <c r="N175" s="220"/>
      <c r="O175" s="220"/>
      <c r="P175" s="220"/>
      <c r="Q175" s="220"/>
      <c r="R175" s="220"/>
      <c r="S175" s="220"/>
      <c r="T175" s="221"/>
      <c r="AT175" s="222" t="s">
        <v>148</v>
      </c>
      <c r="AU175" s="222" t="s">
        <v>87</v>
      </c>
      <c r="AV175" s="13" t="s">
        <v>87</v>
      </c>
      <c r="AW175" s="13" t="s">
        <v>39</v>
      </c>
      <c r="AX175" s="13" t="s">
        <v>78</v>
      </c>
      <c r="AY175" s="222" t="s">
        <v>133</v>
      </c>
    </row>
    <row r="176" spans="1:65" s="13" customFormat="1">
      <c r="B176" s="212"/>
      <c r="C176" s="213"/>
      <c r="D176" s="208" t="s">
        <v>148</v>
      </c>
      <c r="E176" s="214" t="s">
        <v>32</v>
      </c>
      <c r="F176" s="215" t="s">
        <v>342</v>
      </c>
      <c r="G176" s="213"/>
      <c r="H176" s="216">
        <v>3.7839999999999998</v>
      </c>
      <c r="I176" s="217"/>
      <c r="J176" s="213"/>
      <c r="K176" s="213"/>
      <c r="L176" s="218"/>
      <c r="M176" s="219"/>
      <c r="N176" s="220"/>
      <c r="O176" s="220"/>
      <c r="P176" s="220"/>
      <c r="Q176" s="220"/>
      <c r="R176" s="220"/>
      <c r="S176" s="220"/>
      <c r="T176" s="221"/>
      <c r="AT176" s="222" t="s">
        <v>148</v>
      </c>
      <c r="AU176" s="222" t="s">
        <v>87</v>
      </c>
      <c r="AV176" s="13" t="s">
        <v>87</v>
      </c>
      <c r="AW176" s="13" t="s">
        <v>39</v>
      </c>
      <c r="AX176" s="13" t="s">
        <v>78</v>
      </c>
      <c r="AY176" s="222" t="s">
        <v>133</v>
      </c>
    </row>
    <row r="177" spans="1:65" s="13" customFormat="1">
      <c r="B177" s="212"/>
      <c r="C177" s="213"/>
      <c r="D177" s="208" t="s">
        <v>148</v>
      </c>
      <c r="E177" s="214" t="s">
        <v>32</v>
      </c>
      <c r="F177" s="215" t="s">
        <v>343</v>
      </c>
      <c r="G177" s="213"/>
      <c r="H177" s="216">
        <v>1.7490000000000001</v>
      </c>
      <c r="I177" s="217"/>
      <c r="J177" s="213"/>
      <c r="K177" s="213"/>
      <c r="L177" s="218"/>
      <c r="M177" s="219"/>
      <c r="N177" s="220"/>
      <c r="O177" s="220"/>
      <c r="P177" s="220"/>
      <c r="Q177" s="220"/>
      <c r="R177" s="220"/>
      <c r="S177" s="220"/>
      <c r="T177" s="221"/>
      <c r="AT177" s="222" t="s">
        <v>148</v>
      </c>
      <c r="AU177" s="222" t="s">
        <v>87</v>
      </c>
      <c r="AV177" s="13" t="s">
        <v>87</v>
      </c>
      <c r="AW177" s="13" t="s">
        <v>39</v>
      </c>
      <c r="AX177" s="13" t="s">
        <v>78</v>
      </c>
      <c r="AY177" s="222" t="s">
        <v>133</v>
      </c>
    </row>
    <row r="178" spans="1:65" s="13" customFormat="1">
      <c r="B178" s="212"/>
      <c r="C178" s="213"/>
      <c r="D178" s="208" t="s">
        <v>148</v>
      </c>
      <c r="E178" s="214" t="s">
        <v>32</v>
      </c>
      <c r="F178" s="215" t="s">
        <v>344</v>
      </c>
      <c r="G178" s="213"/>
      <c r="H178" s="216">
        <v>5.1779999999999999</v>
      </c>
      <c r="I178" s="217"/>
      <c r="J178" s="213"/>
      <c r="K178" s="213"/>
      <c r="L178" s="218"/>
      <c r="M178" s="219"/>
      <c r="N178" s="220"/>
      <c r="O178" s="220"/>
      <c r="P178" s="220"/>
      <c r="Q178" s="220"/>
      <c r="R178" s="220"/>
      <c r="S178" s="220"/>
      <c r="T178" s="221"/>
      <c r="AT178" s="222" t="s">
        <v>148</v>
      </c>
      <c r="AU178" s="222" t="s">
        <v>87</v>
      </c>
      <c r="AV178" s="13" t="s">
        <v>87</v>
      </c>
      <c r="AW178" s="13" t="s">
        <v>39</v>
      </c>
      <c r="AX178" s="13" t="s">
        <v>78</v>
      </c>
      <c r="AY178" s="222" t="s">
        <v>133</v>
      </c>
    </row>
    <row r="179" spans="1:65" s="13" customFormat="1" ht="20.399999999999999">
      <c r="B179" s="212"/>
      <c r="C179" s="213"/>
      <c r="D179" s="208" t="s">
        <v>148</v>
      </c>
      <c r="E179" s="214" t="s">
        <v>32</v>
      </c>
      <c r="F179" s="215" t="s">
        <v>345</v>
      </c>
      <c r="G179" s="213"/>
      <c r="H179" s="216">
        <v>5.9829999999999997</v>
      </c>
      <c r="I179" s="217"/>
      <c r="J179" s="213"/>
      <c r="K179" s="213"/>
      <c r="L179" s="218"/>
      <c r="M179" s="219"/>
      <c r="N179" s="220"/>
      <c r="O179" s="220"/>
      <c r="P179" s="220"/>
      <c r="Q179" s="220"/>
      <c r="R179" s="220"/>
      <c r="S179" s="220"/>
      <c r="T179" s="221"/>
      <c r="AT179" s="222" t="s">
        <v>148</v>
      </c>
      <c r="AU179" s="222" t="s">
        <v>87</v>
      </c>
      <c r="AV179" s="13" t="s">
        <v>87</v>
      </c>
      <c r="AW179" s="13" t="s">
        <v>39</v>
      </c>
      <c r="AX179" s="13" t="s">
        <v>78</v>
      </c>
      <c r="AY179" s="222" t="s">
        <v>133</v>
      </c>
    </row>
    <row r="180" spans="1:65" s="16" customFormat="1">
      <c r="B180" s="244"/>
      <c r="C180" s="245"/>
      <c r="D180" s="208" t="s">
        <v>148</v>
      </c>
      <c r="E180" s="246" t="s">
        <v>32</v>
      </c>
      <c r="F180" s="247" t="s">
        <v>168</v>
      </c>
      <c r="G180" s="245"/>
      <c r="H180" s="248">
        <v>33.381</v>
      </c>
      <c r="I180" s="249"/>
      <c r="J180" s="245"/>
      <c r="K180" s="245"/>
      <c r="L180" s="250"/>
      <c r="M180" s="251"/>
      <c r="N180" s="252"/>
      <c r="O180" s="252"/>
      <c r="P180" s="252"/>
      <c r="Q180" s="252"/>
      <c r="R180" s="252"/>
      <c r="S180" s="252"/>
      <c r="T180" s="253"/>
      <c r="AT180" s="254" t="s">
        <v>148</v>
      </c>
      <c r="AU180" s="254" t="s">
        <v>87</v>
      </c>
      <c r="AV180" s="16" t="s">
        <v>141</v>
      </c>
      <c r="AW180" s="16" t="s">
        <v>39</v>
      </c>
      <c r="AX180" s="16" t="s">
        <v>85</v>
      </c>
      <c r="AY180" s="254" t="s">
        <v>133</v>
      </c>
    </row>
    <row r="181" spans="1:65" s="12" customFormat="1" ht="22.8" customHeight="1">
      <c r="B181" s="179"/>
      <c r="C181" s="180"/>
      <c r="D181" s="181" t="s">
        <v>77</v>
      </c>
      <c r="E181" s="193" t="s">
        <v>346</v>
      </c>
      <c r="F181" s="193" t="s">
        <v>347</v>
      </c>
      <c r="G181" s="180"/>
      <c r="H181" s="180"/>
      <c r="I181" s="183"/>
      <c r="J181" s="194">
        <f>BK181</f>
        <v>0</v>
      </c>
      <c r="K181" s="180"/>
      <c r="L181" s="185"/>
      <c r="M181" s="186"/>
      <c r="N181" s="187"/>
      <c r="O181" s="187"/>
      <c r="P181" s="188">
        <f>SUM(P182:P210)</f>
        <v>0</v>
      </c>
      <c r="Q181" s="187"/>
      <c r="R181" s="188">
        <f>SUM(R182:R210)</f>
        <v>0.34120613999999999</v>
      </c>
      <c r="S181" s="187"/>
      <c r="T181" s="189">
        <f>SUM(T182:T210)</f>
        <v>0</v>
      </c>
      <c r="AR181" s="190" t="s">
        <v>87</v>
      </c>
      <c r="AT181" s="191" t="s">
        <v>77</v>
      </c>
      <c r="AU181" s="191" t="s">
        <v>85</v>
      </c>
      <c r="AY181" s="190" t="s">
        <v>133</v>
      </c>
      <c r="BK181" s="192">
        <f>SUM(BK182:BK210)</f>
        <v>0</v>
      </c>
    </row>
    <row r="182" spans="1:65" s="2" customFormat="1" ht="21.75" customHeight="1">
      <c r="A182" s="37"/>
      <c r="B182" s="38"/>
      <c r="C182" s="195" t="s">
        <v>211</v>
      </c>
      <c r="D182" s="195" t="s">
        <v>136</v>
      </c>
      <c r="E182" s="196" t="s">
        <v>348</v>
      </c>
      <c r="F182" s="197" t="s">
        <v>349</v>
      </c>
      <c r="G182" s="198" t="s">
        <v>285</v>
      </c>
      <c r="H182" s="199">
        <v>1550.9369999999999</v>
      </c>
      <c r="I182" s="200"/>
      <c r="J182" s="201">
        <f>ROUND(I182*H182,2)</f>
        <v>0</v>
      </c>
      <c r="K182" s="197" t="s">
        <v>140</v>
      </c>
      <c r="L182" s="42"/>
      <c r="M182" s="202" t="s">
        <v>32</v>
      </c>
      <c r="N182" s="203" t="s">
        <v>49</v>
      </c>
      <c r="O182" s="67"/>
      <c r="P182" s="204">
        <f>O182*H182</f>
        <v>0</v>
      </c>
      <c r="Q182" s="204">
        <v>0</v>
      </c>
      <c r="R182" s="204">
        <f>Q182*H182</f>
        <v>0</v>
      </c>
      <c r="S182" s="204">
        <v>0</v>
      </c>
      <c r="T182" s="205">
        <f>S182*H182</f>
        <v>0</v>
      </c>
      <c r="U182" s="37"/>
      <c r="V182" s="37"/>
      <c r="W182" s="37"/>
      <c r="X182" s="37"/>
      <c r="Y182" s="37"/>
      <c r="Z182" s="37"/>
      <c r="AA182" s="37"/>
      <c r="AB182" s="37"/>
      <c r="AC182" s="37"/>
      <c r="AD182" s="37"/>
      <c r="AE182" s="37"/>
      <c r="AR182" s="206" t="s">
        <v>183</v>
      </c>
      <c r="AT182" s="206" t="s">
        <v>136</v>
      </c>
      <c r="AU182" s="206" t="s">
        <v>87</v>
      </c>
      <c r="AY182" s="19" t="s">
        <v>133</v>
      </c>
      <c r="BE182" s="207">
        <f>IF(N182="základní",J182,0)</f>
        <v>0</v>
      </c>
      <c r="BF182" s="207">
        <f>IF(N182="snížená",J182,0)</f>
        <v>0</v>
      </c>
      <c r="BG182" s="207">
        <f>IF(N182="zákl. přenesená",J182,0)</f>
        <v>0</v>
      </c>
      <c r="BH182" s="207">
        <f>IF(N182="sníž. přenesená",J182,0)</f>
        <v>0</v>
      </c>
      <c r="BI182" s="207">
        <f>IF(N182="nulová",J182,0)</f>
        <v>0</v>
      </c>
      <c r="BJ182" s="19" t="s">
        <v>85</v>
      </c>
      <c r="BK182" s="207">
        <f>ROUND(I182*H182,2)</f>
        <v>0</v>
      </c>
      <c r="BL182" s="19" t="s">
        <v>183</v>
      </c>
      <c r="BM182" s="206" t="s">
        <v>350</v>
      </c>
    </row>
    <row r="183" spans="1:65" s="14" customFormat="1">
      <c r="B183" s="223"/>
      <c r="C183" s="224"/>
      <c r="D183" s="208" t="s">
        <v>148</v>
      </c>
      <c r="E183" s="225" t="s">
        <v>32</v>
      </c>
      <c r="F183" s="226" t="s">
        <v>294</v>
      </c>
      <c r="G183" s="224"/>
      <c r="H183" s="225" t="s">
        <v>32</v>
      </c>
      <c r="I183" s="227"/>
      <c r="J183" s="224"/>
      <c r="K183" s="224"/>
      <c r="L183" s="228"/>
      <c r="M183" s="229"/>
      <c r="N183" s="230"/>
      <c r="O183" s="230"/>
      <c r="P183" s="230"/>
      <c r="Q183" s="230"/>
      <c r="R183" s="230"/>
      <c r="S183" s="230"/>
      <c r="T183" s="231"/>
      <c r="AT183" s="232" t="s">
        <v>148</v>
      </c>
      <c r="AU183" s="232" t="s">
        <v>87</v>
      </c>
      <c r="AV183" s="14" t="s">
        <v>85</v>
      </c>
      <c r="AW183" s="14" t="s">
        <v>39</v>
      </c>
      <c r="AX183" s="14" t="s">
        <v>78</v>
      </c>
      <c r="AY183" s="232" t="s">
        <v>133</v>
      </c>
    </row>
    <row r="184" spans="1:65" s="14" customFormat="1">
      <c r="B184" s="223"/>
      <c r="C184" s="224"/>
      <c r="D184" s="208" t="s">
        <v>148</v>
      </c>
      <c r="E184" s="225" t="s">
        <v>32</v>
      </c>
      <c r="F184" s="226" t="s">
        <v>295</v>
      </c>
      <c r="G184" s="224"/>
      <c r="H184" s="225" t="s">
        <v>32</v>
      </c>
      <c r="I184" s="227"/>
      <c r="J184" s="224"/>
      <c r="K184" s="224"/>
      <c r="L184" s="228"/>
      <c r="M184" s="229"/>
      <c r="N184" s="230"/>
      <c r="O184" s="230"/>
      <c r="P184" s="230"/>
      <c r="Q184" s="230"/>
      <c r="R184" s="230"/>
      <c r="S184" s="230"/>
      <c r="T184" s="231"/>
      <c r="AT184" s="232" t="s">
        <v>148</v>
      </c>
      <c r="AU184" s="232" t="s">
        <v>87</v>
      </c>
      <c r="AV184" s="14" t="s">
        <v>85</v>
      </c>
      <c r="AW184" s="14" t="s">
        <v>39</v>
      </c>
      <c r="AX184" s="14" t="s">
        <v>78</v>
      </c>
      <c r="AY184" s="232" t="s">
        <v>133</v>
      </c>
    </row>
    <row r="185" spans="1:65" s="14" customFormat="1">
      <c r="B185" s="223"/>
      <c r="C185" s="224"/>
      <c r="D185" s="208" t="s">
        <v>148</v>
      </c>
      <c r="E185" s="225" t="s">
        <v>32</v>
      </c>
      <c r="F185" s="226" t="s">
        <v>296</v>
      </c>
      <c r="G185" s="224"/>
      <c r="H185" s="225" t="s">
        <v>32</v>
      </c>
      <c r="I185" s="227"/>
      <c r="J185" s="224"/>
      <c r="K185" s="224"/>
      <c r="L185" s="228"/>
      <c r="M185" s="229"/>
      <c r="N185" s="230"/>
      <c r="O185" s="230"/>
      <c r="P185" s="230"/>
      <c r="Q185" s="230"/>
      <c r="R185" s="230"/>
      <c r="S185" s="230"/>
      <c r="T185" s="231"/>
      <c r="AT185" s="232" t="s">
        <v>148</v>
      </c>
      <c r="AU185" s="232" t="s">
        <v>87</v>
      </c>
      <c r="AV185" s="14" t="s">
        <v>85</v>
      </c>
      <c r="AW185" s="14" t="s">
        <v>39</v>
      </c>
      <c r="AX185" s="14" t="s">
        <v>78</v>
      </c>
      <c r="AY185" s="232" t="s">
        <v>133</v>
      </c>
    </row>
    <row r="186" spans="1:65" s="14" customFormat="1">
      <c r="B186" s="223"/>
      <c r="C186" s="224"/>
      <c r="D186" s="208" t="s">
        <v>148</v>
      </c>
      <c r="E186" s="225" t="s">
        <v>32</v>
      </c>
      <c r="F186" s="226" t="s">
        <v>297</v>
      </c>
      <c r="G186" s="224"/>
      <c r="H186" s="225" t="s">
        <v>32</v>
      </c>
      <c r="I186" s="227"/>
      <c r="J186" s="224"/>
      <c r="K186" s="224"/>
      <c r="L186" s="228"/>
      <c r="M186" s="229"/>
      <c r="N186" s="230"/>
      <c r="O186" s="230"/>
      <c r="P186" s="230"/>
      <c r="Q186" s="230"/>
      <c r="R186" s="230"/>
      <c r="S186" s="230"/>
      <c r="T186" s="231"/>
      <c r="AT186" s="232" t="s">
        <v>148</v>
      </c>
      <c r="AU186" s="232" t="s">
        <v>87</v>
      </c>
      <c r="AV186" s="14" t="s">
        <v>85</v>
      </c>
      <c r="AW186" s="14" t="s">
        <v>39</v>
      </c>
      <c r="AX186" s="14" t="s">
        <v>78</v>
      </c>
      <c r="AY186" s="232" t="s">
        <v>133</v>
      </c>
    </row>
    <row r="187" spans="1:65" s="13" customFormat="1">
      <c r="B187" s="212"/>
      <c r="C187" s="213"/>
      <c r="D187" s="208" t="s">
        <v>148</v>
      </c>
      <c r="E187" s="214" t="s">
        <v>32</v>
      </c>
      <c r="F187" s="215" t="s">
        <v>298</v>
      </c>
      <c r="G187" s="213"/>
      <c r="H187" s="216">
        <v>68.111999999999995</v>
      </c>
      <c r="I187" s="217"/>
      <c r="J187" s="213"/>
      <c r="K187" s="213"/>
      <c r="L187" s="218"/>
      <c r="M187" s="219"/>
      <c r="N187" s="220"/>
      <c r="O187" s="220"/>
      <c r="P187" s="220"/>
      <c r="Q187" s="220"/>
      <c r="R187" s="220"/>
      <c r="S187" s="220"/>
      <c r="T187" s="221"/>
      <c r="AT187" s="222" t="s">
        <v>148</v>
      </c>
      <c r="AU187" s="222" t="s">
        <v>87</v>
      </c>
      <c r="AV187" s="13" t="s">
        <v>87</v>
      </c>
      <c r="AW187" s="13" t="s">
        <v>39</v>
      </c>
      <c r="AX187" s="13" t="s">
        <v>78</v>
      </c>
      <c r="AY187" s="222" t="s">
        <v>133</v>
      </c>
    </row>
    <row r="188" spans="1:65" s="13" customFormat="1">
      <c r="B188" s="212"/>
      <c r="C188" s="213"/>
      <c r="D188" s="208" t="s">
        <v>148</v>
      </c>
      <c r="E188" s="214" t="s">
        <v>32</v>
      </c>
      <c r="F188" s="215" t="s">
        <v>299</v>
      </c>
      <c r="G188" s="213"/>
      <c r="H188" s="216">
        <v>50.588999999999999</v>
      </c>
      <c r="I188" s="217"/>
      <c r="J188" s="213"/>
      <c r="K188" s="213"/>
      <c r="L188" s="218"/>
      <c r="M188" s="219"/>
      <c r="N188" s="220"/>
      <c r="O188" s="220"/>
      <c r="P188" s="220"/>
      <c r="Q188" s="220"/>
      <c r="R188" s="220"/>
      <c r="S188" s="220"/>
      <c r="T188" s="221"/>
      <c r="AT188" s="222" t="s">
        <v>148</v>
      </c>
      <c r="AU188" s="222" t="s">
        <v>87</v>
      </c>
      <c r="AV188" s="13" t="s">
        <v>87</v>
      </c>
      <c r="AW188" s="13" t="s">
        <v>39</v>
      </c>
      <c r="AX188" s="13" t="s">
        <v>78</v>
      </c>
      <c r="AY188" s="222" t="s">
        <v>133</v>
      </c>
    </row>
    <row r="189" spans="1:65" s="13" customFormat="1">
      <c r="B189" s="212"/>
      <c r="C189" s="213"/>
      <c r="D189" s="208" t="s">
        <v>148</v>
      </c>
      <c r="E189" s="214" t="s">
        <v>32</v>
      </c>
      <c r="F189" s="215" t="s">
        <v>300</v>
      </c>
      <c r="G189" s="213"/>
      <c r="H189" s="216">
        <v>29.515000000000001</v>
      </c>
      <c r="I189" s="217"/>
      <c r="J189" s="213"/>
      <c r="K189" s="213"/>
      <c r="L189" s="218"/>
      <c r="M189" s="219"/>
      <c r="N189" s="220"/>
      <c r="O189" s="220"/>
      <c r="P189" s="220"/>
      <c r="Q189" s="220"/>
      <c r="R189" s="220"/>
      <c r="S189" s="220"/>
      <c r="T189" s="221"/>
      <c r="AT189" s="222" t="s">
        <v>148</v>
      </c>
      <c r="AU189" s="222" t="s">
        <v>87</v>
      </c>
      <c r="AV189" s="13" t="s">
        <v>87</v>
      </c>
      <c r="AW189" s="13" t="s">
        <v>39</v>
      </c>
      <c r="AX189" s="13" t="s">
        <v>78</v>
      </c>
      <c r="AY189" s="222" t="s">
        <v>133</v>
      </c>
    </row>
    <row r="190" spans="1:65" s="13" customFormat="1">
      <c r="B190" s="212"/>
      <c r="C190" s="213"/>
      <c r="D190" s="208" t="s">
        <v>148</v>
      </c>
      <c r="E190" s="214" t="s">
        <v>32</v>
      </c>
      <c r="F190" s="215" t="s">
        <v>301</v>
      </c>
      <c r="G190" s="213"/>
      <c r="H190" s="216">
        <v>14.342000000000001</v>
      </c>
      <c r="I190" s="217"/>
      <c r="J190" s="213"/>
      <c r="K190" s="213"/>
      <c r="L190" s="218"/>
      <c r="M190" s="219"/>
      <c r="N190" s="220"/>
      <c r="O190" s="220"/>
      <c r="P190" s="220"/>
      <c r="Q190" s="220"/>
      <c r="R190" s="220"/>
      <c r="S190" s="220"/>
      <c r="T190" s="221"/>
      <c r="AT190" s="222" t="s">
        <v>148</v>
      </c>
      <c r="AU190" s="222" t="s">
        <v>87</v>
      </c>
      <c r="AV190" s="13" t="s">
        <v>87</v>
      </c>
      <c r="AW190" s="13" t="s">
        <v>39</v>
      </c>
      <c r="AX190" s="13" t="s">
        <v>78</v>
      </c>
      <c r="AY190" s="222" t="s">
        <v>133</v>
      </c>
    </row>
    <row r="191" spans="1:65" s="13" customFormat="1" ht="20.399999999999999">
      <c r="B191" s="212"/>
      <c r="C191" s="213"/>
      <c r="D191" s="208" t="s">
        <v>148</v>
      </c>
      <c r="E191" s="214" t="s">
        <v>32</v>
      </c>
      <c r="F191" s="215" t="s">
        <v>302</v>
      </c>
      <c r="G191" s="213"/>
      <c r="H191" s="216">
        <v>37.281999999999996</v>
      </c>
      <c r="I191" s="217"/>
      <c r="J191" s="213"/>
      <c r="K191" s="213"/>
      <c r="L191" s="218"/>
      <c r="M191" s="219"/>
      <c r="N191" s="220"/>
      <c r="O191" s="220"/>
      <c r="P191" s="220"/>
      <c r="Q191" s="220"/>
      <c r="R191" s="220"/>
      <c r="S191" s="220"/>
      <c r="T191" s="221"/>
      <c r="AT191" s="222" t="s">
        <v>148</v>
      </c>
      <c r="AU191" s="222" t="s">
        <v>87</v>
      </c>
      <c r="AV191" s="13" t="s">
        <v>87</v>
      </c>
      <c r="AW191" s="13" t="s">
        <v>39</v>
      </c>
      <c r="AX191" s="13" t="s">
        <v>78</v>
      </c>
      <c r="AY191" s="222" t="s">
        <v>133</v>
      </c>
    </row>
    <row r="192" spans="1:65" s="13" customFormat="1" ht="20.399999999999999">
      <c r="B192" s="212"/>
      <c r="C192" s="213"/>
      <c r="D192" s="208" t="s">
        <v>148</v>
      </c>
      <c r="E192" s="214" t="s">
        <v>32</v>
      </c>
      <c r="F192" s="215" t="s">
        <v>303</v>
      </c>
      <c r="G192" s="213"/>
      <c r="H192" s="216">
        <v>43.078000000000003</v>
      </c>
      <c r="I192" s="217"/>
      <c r="J192" s="213"/>
      <c r="K192" s="213"/>
      <c r="L192" s="218"/>
      <c r="M192" s="219"/>
      <c r="N192" s="220"/>
      <c r="O192" s="220"/>
      <c r="P192" s="220"/>
      <c r="Q192" s="220"/>
      <c r="R192" s="220"/>
      <c r="S192" s="220"/>
      <c r="T192" s="221"/>
      <c r="AT192" s="222" t="s">
        <v>148</v>
      </c>
      <c r="AU192" s="222" t="s">
        <v>87</v>
      </c>
      <c r="AV192" s="13" t="s">
        <v>87</v>
      </c>
      <c r="AW192" s="13" t="s">
        <v>39</v>
      </c>
      <c r="AX192" s="13" t="s">
        <v>78</v>
      </c>
      <c r="AY192" s="222" t="s">
        <v>133</v>
      </c>
    </row>
    <row r="193" spans="1:65" s="13" customFormat="1">
      <c r="B193" s="212"/>
      <c r="C193" s="213"/>
      <c r="D193" s="208" t="s">
        <v>148</v>
      </c>
      <c r="E193" s="214" t="s">
        <v>32</v>
      </c>
      <c r="F193" s="215" t="s">
        <v>304</v>
      </c>
      <c r="G193" s="213"/>
      <c r="H193" s="216">
        <v>11.558</v>
      </c>
      <c r="I193" s="217"/>
      <c r="J193" s="213"/>
      <c r="K193" s="213"/>
      <c r="L193" s="218"/>
      <c r="M193" s="219"/>
      <c r="N193" s="220"/>
      <c r="O193" s="220"/>
      <c r="P193" s="220"/>
      <c r="Q193" s="220"/>
      <c r="R193" s="220"/>
      <c r="S193" s="220"/>
      <c r="T193" s="221"/>
      <c r="AT193" s="222" t="s">
        <v>148</v>
      </c>
      <c r="AU193" s="222" t="s">
        <v>87</v>
      </c>
      <c r="AV193" s="13" t="s">
        <v>87</v>
      </c>
      <c r="AW193" s="13" t="s">
        <v>39</v>
      </c>
      <c r="AX193" s="13" t="s">
        <v>78</v>
      </c>
      <c r="AY193" s="222" t="s">
        <v>133</v>
      </c>
    </row>
    <row r="194" spans="1:65" s="13" customFormat="1" ht="20.399999999999999">
      <c r="B194" s="212"/>
      <c r="C194" s="213"/>
      <c r="D194" s="208" t="s">
        <v>148</v>
      </c>
      <c r="E194" s="214" t="s">
        <v>32</v>
      </c>
      <c r="F194" s="215" t="s">
        <v>305</v>
      </c>
      <c r="G194" s="213"/>
      <c r="H194" s="216">
        <v>31.213999999999999</v>
      </c>
      <c r="I194" s="217"/>
      <c r="J194" s="213"/>
      <c r="K194" s="213"/>
      <c r="L194" s="218"/>
      <c r="M194" s="219"/>
      <c r="N194" s="220"/>
      <c r="O194" s="220"/>
      <c r="P194" s="220"/>
      <c r="Q194" s="220"/>
      <c r="R194" s="220"/>
      <c r="S194" s="220"/>
      <c r="T194" s="221"/>
      <c r="AT194" s="222" t="s">
        <v>148</v>
      </c>
      <c r="AU194" s="222" t="s">
        <v>87</v>
      </c>
      <c r="AV194" s="13" t="s">
        <v>87</v>
      </c>
      <c r="AW194" s="13" t="s">
        <v>39</v>
      </c>
      <c r="AX194" s="13" t="s">
        <v>78</v>
      </c>
      <c r="AY194" s="222" t="s">
        <v>133</v>
      </c>
    </row>
    <row r="195" spans="1:65" s="13" customFormat="1" ht="20.399999999999999">
      <c r="B195" s="212"/>
      <c r="C195" s="213"/>
      <c r="D195" s="208" t="s">
        <v>148</v>
      </c>
      <c r="E195" s="214" t="s">
        <v>32</v>
      </c>
      <c r="F195" s="215" t="s">
        <v>306</v>
      </c>
      <c r="G195" s="213"/>
      <c r="H195" s="216">
        <v>25.85</v>
      </c>
      <c r="I195" s="217"/>
      <c r="J195" s="213"/>
      <c r="K195" s="213"/>
      <c r="L195" s="218"/>
      <c r="M195" s="219"/>
      <c r="N195" s="220"/>
      <c r="O195" s="220"/>
      <c r="P195" s="220"/>
      <c r="Q195" s="220"/>
      <c r="R195" s="220"/>
      <c r="S195" s="220"/>
      <c r="T195" s="221"/>
      <c r="AT195" s="222" t="s">
        <v>148</v>
      </c>
      <c r="AU195" s="222" t="s">
        <v>87</v>
      </c>
      <c r="AV195" s="13" t="s">
        <v>87</v>
      </c>
      <c r="AW195" s="13" t="s">
        <v>39</v>
      </c>
      <c r="AX195" s="13" t="s">
        <v>78</v>
      </c>
      <c r="AY195" s="222" t="s">
        <v>133</v>
      </c>
    </row>
    <row r="196" spans="1:65" s="13" customFormat="1" ht="20.399999999999999">
      <c r="B196" s="212"/>
      <c r="C196" s="213"/>
      <c r="D196" s="208" t="s">
        <v>148</v>
      </c>
      <c r="E196" s="214" t="s">
        <v>32</v>
      </c>
      <c r="F196" s="215" t="s">
        <v>307</v>
      </c>
      <c r="G196" s="213"/>
      <c r="H196" s="216">
        <v>23.821999999999999</v>
      </c>
      <c r="I196" s="217"/>
      <c r="J196" s="213"/>
      <c r="K196" s="213"/>
      <c r="L196" s="218"/>
      <c r="M196" s="219"/>
      <c r="N196" s="220"/>
      <c r="O196" s="220"/>
      <c r="P196" s="220"/>
      <c r="Q196" s="220"/>
      <c r="R196" s="220"/>
      <c r="S196" s="220"/>
      <c r="T196" s="221"/>
      <c r="AT196" s="222" t="s">
        <v>148</v>
      </c>
      <c r="AU196" s="222" t="s">
        <v>87</v>
      </c>
      <c r="AV196" s="13" t="s">
        <v>87</v>
      </c>
      <c r="AW196" s="13" t="s">
        <v>39</v>
      </c>
      <c r="AX196" s="13" t="s">
        <v>78</v>
      </c>
      <c r="AY196" s="222" t="s">
        <v>133</v>
      </c>
    </row>
    <row r="197" spans="1:65" s="13" customFormat="1">
      <c r="B197" s="212"/>
      <c r="C197" s="213"/>
      <c r="D197" s="208" t="s">
        <v>148</v>
      </c>
      <c r="E197" s="214" t="s">
        <v>32</v>
      </c>
      <c r="F197" s="215" t="s">
        <v>308</v>
      </c>
      <c r="G197" s="213"/>
      <c r="H197" s="216">
        <v>11.616</v>
      </c>
      <c r="I197" s="217"/>
      <c r="J197" s="213"/>
      <c r="K197" s="213"/>
      <c r="L197" s="218"/>
      <c r="M197" s="219"/>
      <c r="N197" s="220"/>
      <c r="O197" s="220"/>
      <c r="P197" s="220"/>
      <c r="Q197" s="220"/>
      <c r="R197" s="220"/>
      <c r="S197" s="220"/>
      <c r="T197" s="221"/>
      <c r="AT197" s="222" t="s">
        <v>148</v>
      </c>
      <c r="AU197" s="222" t="s">
        <v>87</v>
      </c>
      <c r="AV197" s="13" t="s">
        <v>87</v>
      </c>
      <c r="AW197" s="13" t="s">
        <v>39</v>
      </c>
      <c r="AX197" s="13" t="s">
        <v>78</v>
      </c>
      <c r="AY197" s="222" t="s">
        <v>133</v>
      </c>
    </row>
    <row r="198" spans="1:65" s="13" customFormat="1" ht="20.399999999999999">
      <c r="B198" s="212"/>
      <c r="C198" s="213"/>
      <c r="D198" s="208" t="s">
        <v>148</v>
      </c>
      <c r="E198" s="214" t="s">
        <v>32</v>
      </c>
      <c r="F198" s="215" t="s">
        <v>309</v>
      </c>
      <c r="G198" s="213"/>
      <c r="H198" s="216">
        <v>36.576000000000001</v>
      </c>
      <c r="I198" s="217"/>
      <c r="J198" s="213"/>
      <c r="K198" s="213"/>
      <c r="L198" s="218"/>
      <c r="M198" s="219"/>
      <c r="N198" s="220"/>
      <c r="O198" s="220"/>
      <c r="P198" s="220"/>
      <c r="Q198" s="220"/>
      <c r="R198" s="220"/>
      <c r="S198" s="220"/>
      <c r="T198" s="221"/>
      <c r="AT198" s="222" t="s">
        <v>148</v>
      </c>
      <c r="AU198" s="222" t="s">
        <v>87</v>
      </c>
      <c r="AV198" s="13" t="s">
        <v>87</v>
      </c>
      <c r="AW198" s="13" t="s">
        <v>39</v>
      </c>
      <c r="AX198" s="13" t="s">
        <v>78</v>
      </c>
      <c r="AY198" s="222" t="s">
        <v>133</v>
      </c>
    </row>
    <row r="199" spans="1:65" s="13" customFormat="1" ht="20.399999999999999">
      <c r="B199" s="212"/>
      <c r="C199" s="213"/>
      <c r="D199" s="208" t="s">
        <v>148</v>
      </c>
      <c r="E199" s="214" t="s">
        <v>32</v>
      </c>
      <c r="F199" s="215" t="s">
        <v>310</v>
      </c>
      <c r="G199" s="213"/>
      <c r="H199" s="216">
        <v>32.256</v>
      </c>
      <c r="I199" s="217"/>
      <c r="J199" s="213"/>
      <c r="K199" s="213"/>
      <c r="L199" s="218"/>
      <c r="M199" s="219"/>
      <c r="N199" s="220"/>
      <c r="O199" s="220"/>
      <c r="P199" s="220"/>
      <c r="Q199" s="220"/>
      <c r="R199" s="220"/>
      <c r="S199" s="220"/>
      <c r="T199" s="221"/>
      <c r="AT199" s="222" t="s">
        <v>148</v>
      </c>
      <c r="AU199" s="222" t="s">
        <v>87</v>
      </c>
      <c r="AV199" s="13" t="s">
        <v>87</v>
      </c>
      <c r="AW199" s="13" t="s">
        <v>39</v>
      </c>
      <c r="AX199" s="13" t="s">
        <v>78</v>
      </c>
      <c r="AY199" s="222" t="s">
        <v>133</v>
      </c>
    </row>
    <row r="200" spans="1:65" s="13" customFormat="1" ht="20.399999999999999">
      <c r="B200" s="212"/>
      <c r="C200" s="213"/>
      <c r="D200" s="208" t="s">
        <v>148</v>
      </c>
      <c r="E200" s="214" t="s">
        <v>32</v>
      </c>
      <c r="F200" s="215" t="s">
        <v>311</v>
      </c>
      <c r="G200" s="213"/>
      <c r="H200" s="216">
        <v>196.62700000000001</v>
      </c>
      <c r="I200" s="217"/>
      <c r="J200" s="213"/>
      <c r="K200" s="213"/>
      <c r="L200" s="218"/>
      <c r="M200" s="219"/>
      <c r="N200" s="220"/>
      <c r="O200" s="220"/>
      <c r="P200" s="220"/>
      <c r="Q200" s="220"/>
      <c r="R200" s="220"/>
      <c r="S200" s="220"/>
      <c r="T200" s="221"/>
      <c r="AT200" s="222" t="s">
        <v>148</v>
      </c>
      <c r="AU200" s="222" t="s">
        <v>87</v>
      </c>
      <c r="AV200" s="13" t="s">
        <v>87</v>
      </c>
      <c r="AW200" s="13" t="s">
        <v>39</v>
      </c>
      <c r="AX200" s="13" t="s">
        <v>78</v>
      </c>
      <c r="AY200" s="222" t="s">
        <v>133</v>
      </c>
    </row>
    <row r="201" spans="1:65" s="15" customFormat="1">
      <c r="B201" s="233"/>
      <c r="C201" s="234"/>
      <c r="D201" s="208" t="s">
        <v>148</v>
      </c>
      <c r="E201" s="235" t="s">
        <v>32</v>
      </c>
      <c r="F201" s="236" t="s">
        <v>312</v>
      </c>
      <c r="G201" s="234"/>
      <c r="H201" s="237">
        <v>612.43700000000013</v>
      </c>
      <c r="I201" s="238"/>
      <c r="J201" s="234"/>
      <c r="K201" s="234"/>
      <c r="L201" s="239"/>
      <c r="M201" s="240"/>
      <c r="N201" s="241"/>
      <c r="O201" s="241"/>
      <c r="P201" s="241"/>
      <c r="Q201" s="241"/>
      <c r="R201" s="241"/>
      <c r="S201" s="241"/>
      <c r="T201" s="242"/>
      <c r="AT201" s="243" t="s">
        <v>148</v>
      </c>
      <c r="AU201" s="243" t="s">
        <v>87</v>
      </c>
      <c r="AV201" s="15" t="s">
        <v>150</v>
      </c>
      <c r="AW201" s="15" t="s">
        <v>39</v>
      </c>
      <c r="AX201" s="15" t="s">
        <v>78</v>
      </c>
      <c r="AY201" s="243" t="s">
        <v>133</v>
      </c>
    </row>
    <row r="202" spans="1:65" s="13" customFormat="1">
      <c r="B202" s="212"/>
      <c r="C202" s="213"/>
      <c r="D202" s="208" t="s">
        <v>148</v>
      </c>
      <c r="E202" s="214" t="s">
        <v>32</v>
      </c>
      <c r="F202" s="215" t="s">
        <v>313</v>
      </c>
      <c r="G202" s="213"/>
      <c r="H202" s="216">
        <v>91.866</v>
      </c>
      <c r="I202" s="217"/>
      <c r="J202" s="213"/>
      <c r="K202" s="213"/>
      <c r="L202" s="218"/>
      <c r="M202" s="219"/>
      <c r="N202" s="220"/>
      <c r="O202" s="220"/>
      <c r="P202" s="220"/>
      <c r="Q202" s="220"/>
      <c r="R202" s="220"/>
      <c r="S202" s="220"/>
      <c r="T202" s="221"/>
      <c r="AT202" s="222" t="s">
        <v>148</v>
      </c>
      <c r="AU202" s="222" t="s">
        <v>87</v>
      </c>
      <c r="AV202" s="13" t="s">
        <v>87</v>
      </c>
      <c r="AW202" s="13" t="s">
        <v>39</v>
      </c>
      <c r="AX202" s="13" t="s">
        <v>78</v>
      </c>
      <c r="AY202" s="222" t="s">
        <v>133</v>
      </c>
    </row>
    <row r="203" spans="1:65" s="15" customFormat="1">
      <c r="B203" s="233"/>
      <c r="C203" s="234"/>
      <c r="D203" s="208" t="s">
        <v>148</v>
      </c>
      <c r="E203" s="235" t="s">
        <v>32</v>
      </c>
      <c r="F203" s="236" t="s">
        <v>314</v>
      </c>
      <c r="G203" s="234"/>
      <c r="H203" s="237">
        <v>91.866</v>
      </c>
      <c r="I203" s="238"/>
      <c r="J203" s="234"/>
      <c r="K203" s="234"/>
      <c r="L203" s="239"/>
      <c r="M203" s="240"/>
      <c r="N203" s="241"/>
      <c r="O203" s="241"/>
      <c r="P203" s="241"/>
      <c r="Q203" s="241"/>
      <c r="R203" s="241"/>
      <c r="S203" s="241"/>
      <c r="T203" s="242"/>
      <c r="AT203" s="243" t="s">
        <v>148</v>
      </c>
      <c r="AU203" s="243" t="s">
        <v>87</v>
      </c>
      <c r="AV203" s="15" t="s">
        <v>150</v>
      </c>
      <c r="AW203" s="15" t="s">
        <v>39</v>
      </c>
      <c r="AX203" s="15" t="s">
        <v>78</v>
      </c>
      <c r="AY203" s="243" t="s">
        <v>133</v>
      </c>
    </row>
    <row r="204" spans="1:65" s="13" customFormat="1">
      <c r="B204" s="212"/>
      <c r="C204" s="213"/>
      <c r="D204" s="208" t="s">
        <v>148</v>
      </c>
      <c r="E204" s="214" t="s">
        <v>32</v>
      </c>
      <c r="F204" s="215" t="s">
        <v>351</v>
      </c>
      <c r="G204" s="213"/>
      <c r="H204" s="216">
        <v>473</v>
      </c>
      <c r="I204" s="217"/>
      <c r="J204" s="213"/>
      <c r="K204" s="213"/>
      <c r="L204" s="218"/>
      <c r="M204" s="219"/>
      <c r="N204" s="220"/>
      <c r="O204" s="220"/>
      <c r="P204" s="220"/>
      <c r="Q204" s="220"/>
      <c r="R204" s="220"/>
      <c r="S204" s="220"/>
      <c r="T204" s="221"/>
      <c r="AT204" s="222" t="s">
        <v>148</v>
      </c>
      <c r="AU204" s="222" t="s">
        <v>87</v>
      </c>
      <c r="AV204" s="13" t="s">
        <v>87</v>
      </c>
      <c r="AW204" s="13" t="s">
        <v>39</v>
      </c>
      <c r="AX204" s="13" t="s">
        <v>78</v>
      </c>
      <c r="AY204" s="222" t="s">
        <v>133</v>
      </c>
    </row>
    <row r="205" spans="1:65" s="13" customFormat="1">
      <c r="B205" s="212"/>
      <c r="C205" s="213"/>
      <c r="D205" s="208" t="s">
        <v>148</v>
      </c>
      <c r="E205" s="214" t="s">
        <v>32</v>
      </c>
      <c r="F205" s="215" t="s">
        <v>352</v>
      </c>
      <c r="G205" s="213"/>
      <c r="H205" s="216">
        <v>373.63400000000001</v>
      </c>
      <c r="I205" s="217"/>
      <c r="J205" s="213"/>
      <c r="K205" s="213"/>
      <c r="L205" s="218"/>
      <c r="M205" s="219"/>
      <c r="N205" s="220"/>
      <c r="O205" s="220"/>
      <c r="P205" s="220"/>
      <c r="Q205" s="220"/>
      <c r="R205" s="220"/>
      <c r="S205" s="220"/>
      <c r="T205" s="221"/>
      <c r="AT205" s="222" t="s">
        <v>148</v>
      </c>
      <c r="AU205" s="222" t="s">
        <v>87</v>
      </c>
      <c r="AV205" s="13" t="s">
        <v>87</v>
      </c>
      <c r="AW205" s="13" t="s">
        <v>39</v>
      </c>
      <c r="AX205" s="13" t="s">
        <v>78</v>
      </c>
      <c r="AY205" s="222" t="s">
        <v>133</v>
      </c>
    </row>
    <row r="206" spans="1:65" s="15" customFormat="1">
      <c r="B206" s="233"/>
      <c r="C206" s="234"/>
      <c r="D206" s="208" t="s">
        <v>148</v>
      </c>
      <c r="E206" s="235" t="s">
        <v>32</v>
      </c>
      <c r="F206" s="236" t="s">
        <v>353</v>
      </c>
      <c r="G206" s="234"/>
      <c r="H206" s="237">
        <v>846.63400000000001</v>
      </c>
      <c r="I206" s="238"/>
      <c r="J206" s="234"/>
      <c r="K206" s="234"/>
      <c r="L206" s="239"/>
      <c r="M206" s="240"/>
      <c r="N206" s="241"/>
      <c r="O206" s="241"/>
      <c r="P206" s="241"/>
      <c r="Q206" s="241"/>
      <c r="R206" s="241"/>
      <c r="S206" s="241"/>
      <c r="T206" s="242"/>
      <c r="AT206" s="243" t="s">
        <v>148</v>
      </c>
      <c r="AU206" s="243" t="s">
        <v>87</v>
      </c>
      <c r="AV206" s="15" t="s">
        <v>150</v>
      </c>
      <c r="AW206" s="15" t="s">
        <v>39</v>
      </c>
      <c r="AX206" s="15" t="s">
        <v>78</v>
      </c>
      <c r="AY206" s="243" t="s">
        <v>133</v>
      </c>
    </row>
    <row r="207" spans="1:65" s="16" customFormat="1">
      <c r="B207" s="244"/>
      <c r="C207" s="245"/>
      <c r="D207" s="208" t="s">
        <v>148</v>
      </c>
      <c r="E207" s="246" t="s">
        <v>32</v>
      </c>
      <c r="F207" s="247" t="s">
        <v>168</v>
      </c>
      <c r="G207" s="245"/>
      <c r="H207" s="248">
        <v>1550.9370000000001</v>
      </c>
      <c r="I207" s="249"/>
      <c r="J207" s="245"/>
      <c r="K207" s="245"/>
      <c r="L207" s="250"/>
      <c r="M207" s="251"/>
      <c r="N207" s="252"/>
      <c r="O207" s="252"/>
      <c r="P207" s="252"/>
      <c r="Q207" s="252"/>
      <c r="R207" s="252"/>
      <c r="S207" s="252"/>
      <c r="T207" s="253"/>
      <c r="AT207" s="254" t="s">
        <v>148</v>
      </c>
      <c r="AU207" s="254" t="s">
        <v>87</v>
      </c>
      <c r="AV207" s="16" t="s">
        <v>141</v>
      </c>
      <c r="AW207" s="16" t="s">
        <v>39</v>
      </c>
      <c r="AX207" s="16" t="s">
        <v>85</v>
      </c>
      <c r="AY207" s="254" t="s">
        <v>133</v>
      </c>
    </row>
    <row r="208" spans="1:65" s="2" customFormat="1" ht="21.75" customHeight="1">
      <c r="A208" s="37"/>
      <c r="B208" s="38"/>
      <c r="C208" s="195" t="s">
        <v>215</v>
      </c>
      <c r="D208" s="195" t="s">
        <v>136</v>
      </c>
      <c r="E208" s="196" t="s">
        <v>354</v>
      </c>
      <c r="F208" s="197" t="s">
        <v>355</v>
      </c>
      <c r="G208" s="198" t="s">
        <v>285</v>
      </c>
      <c r="H208" s="199">
        <v>1550.9369999999999</v>
      </c>
      <c r="I208" s="200"/>
      <c r="J208" s="201">
        <f>ROUND(I208*H208,2)</f>
        <v>0</v>
      </c>
      <c r="K208" s="197" t="s">
        <v>140</v>
      </c>
      <c r="L208" s="42"/>
      <c r="M208" s="202" t="s">
        <v>32</v>
      </c>
      <c r="N208" s="203" t="s">
        <v>49</v>
      </c>
      <c r="O208" s="67"/>
      <c r="P208" s="204">
        <f>O208*H208</f>
        <v>0</v>
      </c>
      <c r="Q208" s="204">
        <v>0</v>
      </c>
      <c r="R208" s="204">
        <f>Q208*H208</f>
        <v>0</v>
      </c>
      <c r="S208" s="204">
        <v>0</v>
      </c>
      <c r="T208" s="205">
        <f>S208*H208</f>
        <v>0</v>
      </c>
      <c r="U208" s="37"/>
      <c r="V208" s="37"/>
      <c r="W208" s="37"/>
      <c r="X208" s="37"/>
      <c r="Y208" s="37"/>
      <c r="Z208" s="37"/>
      <c r="AA208" s="37"/>
      <c r="AB208" s="37"/>
      <c r="AC208" s="37"/>
      <c r="AD208" s="37"/>
      <c r="AE208" s="37"/>
      <c r="AR208" s="206" t="s">
        <v>183</v>
      </c>
      <c r="AT208" s="206" t="s">
        <v>136</v>
      </c>
      <c r="AU208" s="206" t="s">
        <v>87</v>
      </c>
      <c r="AY208" s="19" t="s">
        <v>133</v>
      </c>
      <c r="BE208" s="207">
        <f>IF(N208="základní",J208,0)</f>
        <v>0</v>
      </c>
      <c r="BF208" s="207">
        <f>IF(N208="snížená",J208,0)</f>
        <v>0</v>
      </c>
      <c r="BG208" s="207">
        <f>IF(N208="zákl. přenesená",J208,0)</f>
        <v>0</v>
      </c>
      <c r="BH208" s="207">
        <f>IF(N208="sníž. přenesená",J208,0)</f>
        <v>0</v>
      </c>
      <c r="BI208" s="207">
        <f>IF(N208="nulová",J208,0)</f>
        <v>0</v>
      </c>
      <c r="BJ208" s="19" t="s">
        <v>85</v>
      </c>
      <c r="BK208" s="207">
        <f>ROUND(I208*H208,2)</f>
        <v>0</v>
      </c>
      <c r="BL208" s="19" t="s">
        <v>183</v>
      </c>
      <c r="BM208" s="206" t="s">
        <v>356</v>
      </c>
    </row>
    <row r="209" spans="1:65" s="2" customFormat="1" ht="33" customHeight="1">
      <c r="A209" s="37"/>
      <c r="B209" s="38"/>
      <c r="C209" s="195" t="s">
        <v>224</v>
      </c>
      <c r="D209" s="195" t="s">
        <v>136</v>
      </c>
      <c r="E209" s="196" t="s">
        <v>357</v>
      </c>
      <c r="F209" s="197" t="s">
        <v>358</v>
      </c>
      <c r="G209" s="198" t="s">
        <v>285</v>
      </c>
      <c r="H209" s="199">
        <v>1550.9369999999999</v>
      </c>
      <c r="I209" s="200"/>
      <c r="J209" s="201">
        <f>ROUND(I209*H209,2)</f>
        <v>0</v>
      </c>
      <c r="K209" s="197" t="s">
        <v>140</v>
      </c>
      <c r="L209" s="42"/>
      <c r="M209" s="202" t="s">
        <v>32</v>
      </c>
      <c r="N209" s="203" t="s">
        <v>49</v>
      </c>
      <c r="O209" s="67"/>
      <c r="P209" s="204">
        <f>O209*H209</f>
        <v>0</v>
      </c>
      <c r="Q209" s="204">
        <v>2.2000000000000001E-4</v>
      </c>
      <c r="R209" s="204">
        <f>Q209*H209</f>
        <v>0.34120613999999999</v>
      </c>
      <c r="S209" s="204">
        <v>0</v>
      </c>
      <c r="T209" s="205">
        <f>S209*H209</f>
        <v>0</v>
      </c>
      <c r="U209" s="37"/>
      <c r="V209" s="37"/>
      <c r="W209" s="37"/>
      <c r="X209" s="37"/>
      <c r="Y209" s="37"/>
      <c r="Z209" s="37"/>
      <c r="AA209" s="37"/>
      <c r="AB209" s="37"/>
      <c r="AC209" s="37"/>
      <c r="AD209" s="37"/>
      <c r="AE209" s="37"/>
      <c r="AR209" s="206" t="s">
        <v>183</v>
      </c>
      <c r="AT209" s="206" t="s">
        <v>136</v>
      </c>
      <c r="AU209" s="206" t="s">
        <v>87</v>
      </c>
      <c r="AY209" s="19" t="s">
        <v>133</v>
      </c>
      <c r="BE209" s="207">
        <f>IF(N209="základní",J209,0)</f>
        <v>0</v>
      </c>
      <c r="BF209" s="207">
        <f>IF(N209="snížená",J209,0)</f>
        <v>0</v>
      </c>
      <c r="BG209" s="207">
        <f>IF(N209="zákl. přenesená",J209,0)</f>
        <v>0</v>
      </c>
      <c r="BH209" s="207">
        <f>IF(N209="sníž. přenesená",J209,0)</f>
        <v>0</v>
      </c>
      <c r="BI209" s="207">
        <f>IF(N209="nulová",J209,0)</f>
        <v>0</v>
      </c>
      <c r="BJ209" s="19" t="s">
        <v>85</v>
      </c>
      <c r="BK209" s="207">
        <f>ROUND(I209*H209,2)</f>
        <v>0</v>
      </c>
      <c r="BL209" s="19" t="s">
        <v>183</v>
      </c>
      <c r="BM209" s="206" t="s">
        <v>359</v>
      </c>
    </row>
    <row r="210" spans="1:65" s="2" customFormat="1" ht="96">
      <c r="A210" s="37"/>
      <c r="B210" s="38"/>
      <c r="C210" s="39"/>
      <c r="D210" s="208" t="s">
        <v>143</v>
      </c>
      <c r="E210" s="39"/>
      <c r="F210" s="209" t="s">
        <v>360</v>
      </c>
      <c r="G210" s="39"/>
      <c r="H210" s="39"/>
      <c r="I210" s="118"/>
      <c r="J210" s="39"/>
      <c r="K210" s="39"/>
      <c r="L210" s="42"/>
      <c r="M210" s="265"/>
      <c r="N210" s="266"/>
      <c r="O210" s="267"/>
      <c r="P210" s="267"/>
      <c r="Q210" s="267"/>
      <c r="R210" s="267"/>
      <c r="S210" s="267"/>
      <c r="T210" s="268"/>
      <c r="U210" s="37"/>
      <c r="V210" s="37"/>
      <c r="W210" s="37"/>
      <c r="X210" s="37"/>
      <c r="Y210" s="37"/>
      <c r="Z210" s="37"/>
      <c r="AA210" s="37"/>
      <c r="AB210" s="37"/>
      <c r="AC210" s="37"/>
      <c r="AD210" s="37"/>
      <c r="AE210" s="37"/>
      <c r="AT210" s="19" t="s">
        <v>143</v>
      </c>
      <c r="AU210" s="19" t="s">
        <v>87</v>
      </c>
    </row>
    <row r="211" spans="1:65" s="2" customFormat="1" ht="6.9" customHeight="1">
      <c r="A211" s="37"/>
      <c r="B211" s="50"/>
      <c r="C211" s="51"/>
      <c r="D211" s="51"/>
      <c r="E211" s="51"/>
      <c r="F211" s="51"/>
      <c r="G211" s="51"/>
      <c r="H211" s="51"/>
      <c r="I211" s="145"/>
      <c r="J211" s="51"/>
      <c r="K211" s="51"/>
      <c r="L211" s="42"/>
      <c r="M211" s="37"/>
      <c r="O211" s="37"/>
      <c r="P211" s="37"/>
      <c r="Q211" s="37"/>
      <c r="R211" s="37"/>
      <c r="S211" s="37"/>
      <c r="T211" s="37"/>
      <c r="U211" s="37"/>
      <c r="V211" s="37"/>
      <c r="W211" s="37"/>
      <c r="X211" s="37"/>
      <c r="Y211" s="37"/>
      <c r="Z211" s="37"/>
      <c r="AA211" s="37"/>
      <c r="AB211" s="37"/>
      <c r="AC211" s="37"/>
      <c r="AD211" s="37"/>
      <c r="AE211" s="37"/>
    </row>
  </sheetData>
  <sheetProtection algorithmName="SHA-512" hashValue="FFriLD2QiYoR0aewnQ9ytSJjDr/qRB9Zvh7Muz6bp+NNltQasrg2imNfxN+3Hg4M0fQzTMtWekPzEsK+WS6OTA==" saltValue="a5B22w6p70xb1uNVqZXl7ocwymj8qa6uhc3P/E7ipEG7NIdu5hI6hFJmW7fONOYUDzrQuutxWhvP13diTTqJIg==" spinCount="100000" sheet="1" objects="1" scenarios="1" formatColumns="0" formatRows="0" autoFilter="0"/>
  <autoFilter ref="C89:K210" xr:uid="{00000000-0009-0000-0000-000002000000}"/>
  <mergeCells count="12">
    <mergeCell ref="E82:H82"/>
    <mergeCell ref="L2:V2"/>
    <mergeCell ref="E50:H50"/>
    <mergeCell ref="E52:H52"/>
    <mergeCell ref="E54:H54"/>
    <mergeCell ref="E78:H78"/>
    <mergeCell ref="E80:H8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670"/>
  <sheetViews>
    <sheetView showGridLines="0" workbookViewId="0"/>
  </sheetViews>
  <sheetFormatPr defaultRowHeight="10.199999999999999"/>
  <cols>
    <col min="1" max="1" width="8.28515625" style="1" customWidth="1"/>
    <col min="2" max="2" width="1.7109375" style="1" customWidth="1"/>
    <col min="3" max="3" width="4.140625" style="1" customWidth="1"/>
    <col min="4" max="4" width="4.28515625" style="1" customWidth="1"/>
    <col min="5" max="5" width="17.140625" style="1" customWidth="1"/>
    <col min="6" max="6" width="50.85546875" style="1" customWidth="1"/>
    <col min="7" max="7" width="7" style="1" customWidth="1"/>
    <col min="8" max="8" width="11.42578125" style="1" customWidth="1"/>
    <col min="9" max="9" width="20.140625" style="111" customWidth="1"/>
    <col min="10" max="11" width="20.140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I2" s="111"/>
      <c r="L2" s="365"/>
      <c r="M2" s="365"/>
      <c r="N2" s="365"/>
      <c r="O2" s="365"/>
      <c r="P2" s="365"/>
      <c r="Q2" s="365"/>
      <c r="R2" s="365"/>
      <c r="S2" s="365"/>
      <c r="T2" s="365"/>
      <c r="U2" s="365"/>
      <c r="V2" s="365"/>
      <c r="AT2" s="19" t="s">
        <v>98</v>
      </c>
    </row>
    <row r="3" spans="1:46" s="1" customFormat="1" ht="6.9" customHeight="1">
      <c r="B3" s="112"/>
      <c r="C3" s="113"/>
      <c r="D3" s="113"/>
      <c r="E3" s="113"/>
      <c r="F3" s="113"/>
      <c r="G3" s="113"/>
      <c r="H3" s="113"/>
      <c r="I3" s="114"/>
      <c r="J3" s="113"/>
      <c r="K3" s="113"/>
      <c r="L3" s="22"/>
      <c r="AT3" s="19" t="s">
        <v>87</v>
      </c>
    </row>
    <row r="4" spans="1:46" s="1" customFormat="1" ht="24.9" customHeight="1">
      <c r="B4" s="22"/>
      <c r="D4" s="115" t="s">
        <v>105</v>
      </c>
      <c r="I4" s="111"/>
      <c r="L4" s="22"/>
      <c r="M4" s="116" t="s">
        <v>10</v>
      </c>
      <c r="AT4" s="19" t="s">
        <v>4</v>
      </c>
    </row>
    <row r="5" spans="1:46" s="1" customFormat="1" ht="6.9" customHeight="1">
      <c r="B5" s="22"/>
      <c r="I5" s="111"/>
      <c r="L5" s="22"/>
    </row>
    <row r="6" spans="1:46" s="1" customFormat="1" ht="12" customHeight="1">
      <c r="B6" s="22"/>
      <c r="D6" s="117" t="s">
        <v>16</v>
      </c>
      <c r="I6" s="111"/>
      <c r="L6" s="22"/>
    </row>
    <row r="7" spans="1:46" s="1" customFormat="1" ht="16.5" customHeight="1">
      <c r="B7" s="22"/>
      <c r="E7" s="412" t="str">
        <f>'Rekapitulace stavby'!K6</f>
        <v>Udržovací práce na objektu stodoly v obci Malšovice</v>
      </c>
      <c r="F7" s="413"/>
      <c r="G7" s="413"/>
      <c r="H7" s="413"/>
      <c r="I7" s="111"/>
      <c r="L7" s="22"/>
    </row>
    <row r="8" spans="1:46" s="1" customFormat="1" ht="12" customHeight="1">
      <c r="B8" s="22"/>
      <c r="D8" s="117" t="s">
        <v>106</v>
      </c>
      <c r="I8" s="111"/>
      <c r="L8" s="22"/>
    </row>
    <row r="9" spans="1:46" s="2" customFormat="1" ht="16.5" customHeight="1">
      <c r="A9" s="37"/>
      <c r="B9" s="42"/>
      <c r="C9" s="37"/>
      <c r="D9" s="37"/>
      <c r="E9" s="412" t="s">
        <v>107</v>
      </c>
      <c r="F9" s="414"/>
      <c r="G9" s="414"/>
      <c r="H9" s="414"/>
      <c r="I9" s="118"/>
      <c r="J9" s="37"/>
      <c r="K9" s="37"/>
      <c r="L9" s="119"/>
      <c r="S9" s="37"/>
      <c r="T9" s="37"/>
      <c r="U9" s="37"/>
      <c r="V9" s="37"/>
      <c r="W9" s="37"/>
      <c r="X9" s="37"/>
      <c r="Y9" s="37"/>
      <c r="Z9" s="37"/>
      <c r="AA9" s="37"/>
      <c r="AB9" s="37"/>
      <c r="AC9" s="37"/>
      <c r="AD9" s="37"/>
      <c r="AE9" s="37"/>
    </row>
    <row r="10" spans="1:46" s="2" customFormat="1" ht="12" customHeight="1">
      <c r="A10" s="37"/>
      <c r="B10" s="42"/>
      <c r="C10" s="37"/>
      <c r="D10" s="117" t="s">
        <v>108</v>
      </c>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6.5" customHeight="1">
      <c r="A11" s="37"/>
      <c r="B11" s="42"/>
      <c r="C11" s="37"/>
      <c r="D11" s="37"/>
      <c r="E11" s="415" t="s">
        <v>361</v>
      </c>
      <c r="F11" s="414"/>
      <c r="G11" s="414"/>
      <c r="H11" s="414"/>
      <c r="I11" s="118"/>
      <c r="J11" s="37"/>
      <c r="K11" s="37"/>
      <c r="L11" s="119"/>
      <c r="S11" s="37"/>
      <c r="T11" s="37"/>
      <c r="U11" s="37"/>
      <c r="V11" s="37"/>
      <c r="W11" s="37"/>
      <c r="X11" s="37"/>
      <c r="Y11" s="37"/>
      <c r="Z11" s="37"/>
      <c r="AA11" s="37"/>
      <c r="AB11" s="37"/>
      <c r="AC11" s="37"/>
      <c r="AD11" s="37"/>
      <c r="AE11" s="37"/>
    </row>
    <row r="12" spans="1:46" s="2" customFormat="1">
      <c r="A12" s="37"/>
      <c r="B12" s="42"/>
      <c r="C12" s="37"/>
      <c r="D12" s="37"/>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2" customHeight="1">
      <c r="A13" s="37"/>
      <c r="B13" s="42"/>
      <c r="C13" s="37"/>
      <c r="D13" s="117" t="s">
        <v>18</v>
      </c>
      <c r="E13" s="37"/>
      <c r="F13" s="106" t="s">
        <v>32</v>
      </c>
      <c r="G13" s="37"/>
      <c r="H13" s="37"/>
      <c r="I13" s="120" t="s">
        <v>20</v>
      </c>
      <c r="J13" s="106" t="s">
        <v>32</v>
      </c>
      <c r="K13" s="37"/>
      <c r="L13" s="119"/>
      <c r="S13" s="37"/>
      <c r="T13" s="37"/>
      <c r="U13" s="37"/>
      <c r="V13" s="37"/>
      <c r="W13" s="37"/>
      <c r="X13" s="37"/>
      <c r="Y13" s="37"/>
      <c r="Z13" s="37"/>
      <c r="AA13" s="37"/>
      <c r="AB13" s="37"/>
      <c r="AC13" s="37"/>
      <c r="AD13" s="37"/>
      <c r="AE13" s="37"/>
    </row>
    <row r="14" spans="1:46" s="2" customFormat="1" ht="12" customHeight="1">
      <c r="A14" s="37"/>
      <c r="B14" s="42"/>
      <c r="C14" s="37"/>
      <c r="D14" s="117" t="s">
        <v>22</v>
      </c>
      <c r="E14" s="37"/>
      <c r="F14" s="106" t="s">
        <v>23</v>
      </c>
      <c r="G14" s="37"/>
      <c r="H14" s="37"/>
      <c r="I14" s="120" t="s">
        <v>24</v>
      </c>
      <c r="J14" s="121" t="str">
        <f>'Rekapitulace stavby'!AN8</f>
        <v>20. 7. 2020</v>
      </c>
      <c r="K14" s="37"/>
      <c r="L14" s="119"/>
      <c r="S14" s="37"/>
      <c r="T14" s="37"/>
      <c r="U14" s="37"/>
      <c r="V14" s="37"/>
      <c r="W14" s="37"/>
      <c r="X14" s="37"/>
      <c r="Y14" s="37"/>
      <c r="Z14" s="37"/>
      <c r="AA14" s="37"/>
      <c r="AB14" s="37"/>
      <c r="AC14" s="37"/>
      <c r="AD14" s="37"/>
      <c r="AE14" s="37"/>
    </row>
    <row r="15" spans="1:46" s="2" customFormat="1" ht="10.8" customHeight="1">
      <c r="A15" s="37"/>
      <c r="B15" s="42"/>
      <c r="C15" s="37"/>
      <c r="D15" s="37"/>
      <c r="E15" s="37"/>
      <c r="F15" s="37"/>
      <c r="G15" s="37"/>
      <c r="H15" s="37"/>
      <c r="I15" s="118"/>
      <c r="J15" s="37"/>
      <c r="K15" s="37"/>
      <c r="L15" s="119"/>
      <c r="S15" s="37"/>
      <c r="T15" s="37"/>
      <c r="U15" s="37"/>
      <c r="V15" s="37"/>
      <c r="W15" s="37"/>
      <c r="X15" s="37"/>
      <c r="Y15" s="37"/>
      <c r="Z15" s="37"/>
      <c r="AA15" s="37"/>
      <c r="AB15" s="37"/>
      <c r="AC15" s="37"/>
      <c r="AD15" s="37"/>
      <c r="AE15" s="37"/>
    </row>
    <row r="16" spans="1:46" s="2" customFormat="1" ht="12" customHeight="1">
      <c r="A16" s="37"/>
      <c r="B16" s="42"/>
      <c r="C16" s="37"/>
      <c r="D16" s="117" t="s">
        <v>30</v>
      </c>
      <c r="E16" s="37"/>
      <c r="F16" s="37"/>
      <c r="G16" s="37"/>
      <c r="H16" s="37"/>
      <c r="I16" s="120" t="s">
        <v>31</v>
      </c>
      <c r="J16" s="106" t="s">
        <v>32</v>
      </c>
      <c r="K16" s="37"/>
      <c r="L16" s="119"/>
      <c r="S16" s="37"/>
      <c r="T16" s="37"/>
      <c r="U16" s="37"/>
      <c r="V16" s="37"/>
      <c r="W16" s="37"/>
      <c r="X16" s="37"/>
      <c r="Y16" s="37"/>
      <c r="Z16" s="37"/>
      <c r="AA16" s="37"/>
      <c r="AB16" s="37"/>
      <c r="AC16" s="37"/>
      <c r="AD16" s="37"/>
      <c r="AE16" s="37"/>
    </row>
    <row r="17" spans="1:31" s="2" customFormat="1" ht="18" customHeight="1">
      <c r="A17" s="37"/>
      <c r="B17" s="42"/>
      <c r="C17" s="37"/>
      <c r="D17" s="37"/>
      <c r="E17" s="106" t="s">
        <v>33</v>
      </c>
      <c r="F17" s="37"/>
      <c r="G17" s="37"/>
      <c r="H17" s="37"/>
      <c r="I17" s="120" t="s">
        <v>34</v>
      </c>
      <c r="J17" s="106" t="s">
        <v>32</v>
      </c>
      <c r="K17" s="37"/>
      <c r="L17" s="119"/>
      <c r="S17" s="37"/>
      <c r="T17" s="37"/>
      <c r="U17" s="37"/>
      <c r="V17" s="37"/>
      <c r="W17" s="37"/>
      <c r="X17" s="37"/>
      <c r="Y17" s="37"/>
      <c r="Z17" s="37"/>
      <c r="AA17" s="37"/>
      <c r="AB17" s="37"/>
      <c r="AC17" s="37"/>
      <c r="AD17" s="37"/>
      <c r="AE17" s="37"/>
    </row>
    <row r="18" spans="1:31" s="2" customFormat="1" ht="6.9" customHeight="1">
      <c r="A18" s="37"/>
      <c r="B18" s="42"/>
      <c r="C18" s="37"/>
      <c r="D18" s="37"/>
      <c r="E18" s="37"/>
      <c r="F18" s="37"/>
      <c r="G18" s="37"/>
      <c r="H18" s="37"/>
      <c r="I18" s="118"/>
      <c r="J18" s="37"/>
      <c r="K18" s="37"/>
      <c r="L18" s="119"/>
      <c r="S18" s="37"/>
      <c r="T18" s="37"/>
      <c r="U18" s="37"/>
      <c r="V18" s="37"/>
      <c r="W18" s="37"/>
      <c r="X18" s="37"/>
      <c r="Y18" s="37"/>
      <c r="Z18" s="37"/>
      <c r="AA18" s="37"/>
      <c r="AB18" s="37"/>
      <c r="AC18" s="37"/>
      <c r="AD18" s="37"/>
      <c r="AE18" s="37"/>
    </row>
    <row r="19" spans="1:31" s="2" customFormat="1" ht="12" customHeight="1">
      <c r="A19" s="37"/>
      <c r="B19" s="42"/>
      <c r="C19" s="37"/>
      <c r="D19" s="117" t="s">
        <v>35</v>
      </c>
      <c r="E19" s="37"/>
      <c r="F19" s="37"/>
      <c r="G19" s="37"/>
      <c r="H19" s="37"/>
      <c r="I19" s="120" t="s">
        <v>31</v>
      </c>
      <c r="J19" s="32" t="str">
        <f>'Rekapitulace stavby'!AN13</f>
        <v>Vyplň údaj</v>
      </c>
      <c r="K19" s="37"/>
      <c r="L19" s="119"/>
      <c r="S19" s="37"/>
      <c r="T19" s="37"/>
      <c r="U19" s="37"/>
      <c r="V19" s="37"/>
      <c r="W19" s="37"/>
      <c r="X19" s="37"/>
      <c r="Y19" s="37"/>
      <c r="Z19" s="37"/>
      <c r="AA19" s="37"/>
      <c r="AB19" s="37"/>
      <c r="AC19" s="37"/>
      <c r="AD19" s="37"/>
      <c r="AE19" s="37"/>
    </row>
    <row r="20" spans="1:31" s="2" customFormat="1" ht="18" customHeight="1">
      <c r="A20" s="37"/>
      <c r="B20" s="42"/>
      <c r="C20" s="37"/>
      <c r="D20" s="37"/>
      <c r="E20" s="416" t="str">
        <f>'Rekapitulace stavby'!E14</f>
        <v>Vyplň údaj</v>
      </c>
      <c r="F20" s="417"/>
      <c r="G20" s="417"/>
      <c r="H20" s="417"/>
      <c r="I20" s="120" t="s">
        <v>34</v>
      </c>
      <c r="J20" s="32" t="str">
        <f>'Rekapitulace stavby'!AN14</f>
        <v>Vyplň údaj</v>
      </c>
      <c r="K20" s="37"/>
      <c r="L20" s="119"/>
      <c r="S20" s="37"/>
      <c r="T20" s="37"/>
      <c r="U20" s="37"/>
      <c r="V20" s="37"/>
      <c r="W20" s="37"/>
      <c r="X20" s="37"/>
      <c r="Y20" s="37"/>
      <c r="Z20" s="37"/>
      <c r="AA20" s="37"/>
      <c r="AB20" s="37"/>
      <c r="AC20" s="37"/>
      <c r="AD20" s="37"/>
      <c r="AE20" s="37"/>
    </row>
    <row r="21" spans="1:31" s="2" customFormat="1" ht="6.9" customHeight="1">
      <c r="A21" s="37"/>
      <c r="B21" s="42"/>
      <c r="C21" s="37"/>
      <c r="D21" s="37"/>
      <c r="E21" s="37"/>
      <c r="F21" s="37"/>
      <c r="G21" s="37"/>
      <c r="H21" s="37"/>
      <c r="I21" s="118"/>
      <c r="J21" s="37"/>
      <c r="K21" s="37"/>
      <c r="L21" s="119"/>
      <c r="S21" s="37"/>
      <c r="T21" s="37"/>
      <c r="U21" s="37"/>
      <c r="V21" s="37"/>
      <c r="W21" s="37"/>
      <c r="X21" s="37"/>
      <c r="Y21" s="37"/>
      <c r="Z21" s="37"/>
      <c r="AA21" s="37"/>
      <c r="AB21" s="37"/>
      <c r="AC21" s="37"/>
      <c r="AD21" s="37"/>
      <c r="AE21" s="37"/>
    </row>
    <row r="22" spans="1:31" s="2" customFormat="1" ht="12" customHeight="1">
      <c r="A22" s="37"/>
      <c r="B22" s="42"/>
      <c r="C22" s="37"/>
      <c r="D22" s="117" t="s">
        <v>37</v>
      </c>
      <c r="E22" s="37"/>
      <c r="F22" s="37"/>
      <c r="G22" s="37"/>
      <c r="H22" s="37"/>
      <c r="I22" s="120" t="s">
        <v>31</v>
      </c>
      <c r="J22" s="106" t="s">
        <v>32</v>
      </c>
      <c r="K22" s="37"/>
      <c r="L22" s="119"/>
      <c r="S22" s="37"/>
      <c r="T22" s="37"/>
      <c r="U22" s="37"/>
      <c r="V22" s="37"/>
      <c r="W22" s="37"/>
      <c r="X22" s="37"/>
      <c r="Y22" s="37"/>
      <c r="Z22" s="37"/>
      <c r="AA22" s="37"/>
      <c r="AB22" s="37"/>
      <c r="AC22" s="37"/>
      <c r="AD22" s="37"/>
      <c r="AE22" s="37"/>
    </row>
    <row r="23" spans="1:31" s="2" customFormat="1" ht="18" customHeight="1">
      <c r="A23" s="37"/>
      <c r="B23" s="42"/>
      <c r="C23" s="37"/>
      <c r="D23" s="37"/>
      <c r="E23" s="106" t="s">
        <v>38</v>
      </c>
      <c r="F23" s="37"/>
      <c r="G23" s="37"/>
      <c r="H23" s="37"/>
      <c r="I23" s="120" t="s">
        <v>34</v>
      </c>
      <c r="J23" s="106" t="s">
        <v>32</v>
      </c>
      <c r="K23" s="37"/>
      <c r="L23" s="119"/>
      <c r="S23" s="37"/>
      <c r="T23" s="37"/>
      <c r="U23" s="37"/>
      <c r="V23" s="37"/>
      <c r="W23" s="37"/>
      <c r="X23" s="37"/>
      <c r="Y23" s="37"/>
      <c r="Z23" s="37"/>
      <c r="AA23" s="37"/>
      <c r="AB23" s="37"/>
      <c r="AC23" s="37"/>
      <c r="AD23" s="37"/>
      <c r="AE23" s="37"/>
    </row>
    <row r="24" spans="1:31" s="2" customFormat="1" ht="6.9" customHeight="1">
      <c r="A24" s="37"/>
      <c r="B24" s="42"/>
      <c r="C24" s="37"/>
      <c r="D24" s="37"/>
      <c r="E24" s="37"/>
      <c r="F24" s="37"/>
      <c r="G24" s="37"/>
      <c r="H24" s="37"/>
      <c r="I24" s="118"/>
      <c r="J24" s="37"/>
      <c r="K24" s="37"/>
      <c r="L24" s="119"/>
      <c r="S24" s="37"/>
      <c r="T24" s="37"/>
      <c r="U24" s="37"/>
      <c r="V24" s="37"/>
      <c r="W24" s="37"/>
      <c r="X24" s="37"/>
      <c r="Y24" s="37"/>
      <c r="Z24" s="37"/>
      <c r="AA24" s="37"/>
      <c r="AB24" s="37"/>
      <c r="AC24" s="37"/>
      <c r="AD24" s="37"/>
      <c r="AE24" s="37"/>
    </row>
    <row r="25" spans="1:31" s="2" customFormat="1" ht="12" customHeight="1">
      <c r="A25" s="37"/>
      <c r="B25" s="42"/>
      <c r="C25" s="37"/>
      <c r="D25" s="117" t="s">
        <v>40</v>
      </c>
      <c r="E25" s="37"/>
      <c r="F25" s="37"/>
      <c r="G25" s="37"/>
      <c r="H25" s="37"/>
      <c r="I25" s="120" t="s">
        <v>31</v>
      </c>
      <c r="J25" s="106" t="s">
        <v>32</v>
      </c>
      <c r="K25" s="37"/>
      <c r="L25" s="119"/>
      <c r="S25" s="37"/>
      <c r="T25" s="37"/>
      <c r="U25" s="37"/>
      <c r="V25" s="37"/>
      <c r="W25" s="37"/>
      <c r="X25" s="37"/>
      <c r="Y25" s="37"/>
      <c r="Z25" s="37"/>
      <c r="AA25" s="37"/>
      <c r="AB25" s="37"/>
      <c r="AC25" s="37"/>
      <c r="AD25" s="37"/>
      <c r="AE25" s="37"/>
    </row>
    <row r="26" spans="1:31" s="2" customFormat="1" ht="18" customHeight="1">
      <c r="A26" s="37"/>
      <c r="B26" s="42"/>
      <c r="C26" s="37"/>
      <c r="D26" s="37"/>
      <c r="E26" s="106" t="s">
        <v>41</v>
      </c>
      <c r="F26" s="37"/>
      <c r="G26" s="37"/>
      <c r="H26" s="37"/>
      <c r="I26" s="120" t="s">
        <v>34</v>
      </c>
      <c r="J26" s="106" t="s">
        <v>32</v>
      </c>
      <c r="K26" s="37"/>
      <c r="L26" s="119"/>
      <c r="S26" s="37"/>
      <c r="T26" s="37"/>
      <c r="U26" s="37"/>
      <c r="V26" s="37"/>
      <c r="W26" s="37"/>
      <c r="X26" s="37"/>
      <c r="Y26" s="37"/>
      <c r="Z26" s="37"/>
      <c r="AA26" s="37"/>
      <c r="AB26" s="37"/>
      <c r="AC26" s="37"/>
      <c r="AD26" s="37"/>
      <c r="AE26" s="37"/>
    </row>
    <row r="27" spans="1:31" s="2" customFormat="1" ht="6.9" customHeight="1">
      <c r="A27" s="37"/>
      <c r="B27" s="42"/>
      <c r="C27" s="37"/>
      <c r="D27" s="37"/>
      <c r="E27" s="37"/>
      <c r="F27" s="37"/>
      <c r="G27" s="37"/>
      <c r="H27" s="37"/>
      <c r="I27" s="118"/>
      <c r="J27" s="37"/>
      <c r="K27" s="37"/>
      <c r="L27" s="119"/>
      <c r="S27" s="37"/>
      <c r="T27" s="37"/>
      <c r="U27" s="37"/>
      <c r="V27" s="37"/>
      <c r="W27" s="37"/>
      <c r="X27" s="37"/>
      <c r="Y27" s="37"/>
      <c r="Z27" s="37"/>
      <c r="AA27" s="37"/>
      <c r="AB27" s="37"/>
      <c r="AC27" s="37"/>
      <c r="AD27" s="37"/>
      <c r="AE27" s="37"/>
    </row>
    <row r="28" spans="1:31" s="2" customFormat="1" ht="12" customHeight="1">
      <c r="A28" s="37"/>
      <c r="B28" s="42"/>
      <c r="C28" s="37"/>
      <c r="D28" s="117" t="s">
        <v>42</v>
      </c>
      <c r="E28" s="37"/>
      <c r="F28" s="37"/>
      <c r="G28" s="37"/>
      <c r="H28" s="37"/>
      <c r="I28" s="118"/>
      <c r="J28" s="37"/>
      <c r="K28" s="37"/>
      <c r="L28" s="119"/>
      <c r="S28" s="37"/>
      <c r="T28" s="37"/>
      <c r="U28" s="37"/>
      <c r="V28" s="37"/>
      <c r="W28" s="37"/>
      <c r="X28" s="37"/>
      <c r="Y28" s="37"/>
      <c r="Z28" s="37"/>
      <c r="AA28" s="37"/>
      <c r="AB28" s="37"/>
      <c r="AC28" s="37"/>
      <c r="AD28" s="37"/>
      <c r="AE28" s="37"/>
    </row>
    <row r="29" spans="1:31" s="8" customFormat="1" ht="83.25" customHeight="1">
      <c r="A29" s="122"/>
      <c r="B29" s="123"/>
      <c r="C29" s="122"/>
      <c r="D29" s="122"/>
      <c r="E29" s="418" t="s">
        <v>43</v>
      </c>
      <c r="F29" s="418"/>
      <c r="G29" s="418"/>
      <c r="H29" s="418"/>
      <c r="I29" s="124"/>
      <c r="J29" s="122"/>
      <c r="K29" s="122"/>
      <c r="L29" s="125"/>
      <c r="S29" s="122"/>
      <c r="T29" s="122"/>
      <c r="U29" s="122"/>
      <c r="V29" s="122"/>
      <c r="W29" s="122"/>
      <c r="X29" s="122"/>
      <c r="Y29" s="122"/>
      <c r="Z29" s="122"/>
      <c r="AA29" s="122"/>
      <c r="AB29" s="122"/>
      <c r="AC29" s="122"/>
      <c r="AD29" s="122"/>
      <c r="AE29" s="122"/>
    </row>
    <row r="30" spans="1:31" s="2" customFormat="1" ht="6.9" customHeight="1">
      <c r="A30" s="37"/>
      <c r="B30" s="42"/>
      <c r="C30" s="37"/>
      <c r="D30" s="37"/>
      <c r="E30" s="37"/>
      <c r="F30" s="37"/>
      <c r="G30" s="37"/>
      <c r="H30" s="37"/>
      <c r="I30" s="118"/>
      <c r="J30" s="37"/>
      <c r="K30" s="37"/>
      <c r="L30" s="119"/>
      <c r="S30" s="37"/>
      <c r="T30" s="37"/>
      <c r="U30" s="37"/>
      <c r="V30" s="37"/>
      <c r="W30" s="37"/>
      <c r="X30" s="37"/>
      <c r="Y30" s="37"/>
      <c r="Z30" s="37"/>
      <c r="AA30" s="37"/>
      <c r="AB30" s="37"/>
      <c r="AC30" s="37"/>
      <c r="AD30" s="37"/>
      <c r="AE30" s="37"/>
    </row>
    <row r="31" spans="1:31" s="2" customFormat="1" ht="6.9"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25.35" customHeight="1">
      <c r="A32" s="37"/>
      <c r="B32" s="42"/>
      <c r="C32" s="37"/>
      <c r="D32" s="128" t="s">
        <v>44</v>
      </c>
      <c r="E32" s="37"/>
      <c r="F32" s="37"/>
      <c r="G32" s="37"/>
      <c r="H32" s="37"/>
      <c r="I32" s="118"/>
      <c r="J32" s="129">
        <f>ROUND(J97, 2)</f>
        <v>0</v>
      </c>
      <c r="K32" s="37"/>
      <c r="L32" s="119"/>
      <c r="S32" s="37"/>
      <c r="T32" s="37"/>
      <c r="U32" s="37"/>
      <c r="V32" s="37"/>
      <c r="W32" s="37"/>
      <c r="X32" s="37"/>
      <c r="Y32" s="37"/>
      <c r="Z32" s="37"/>
      <c r="AA32" s="37"/>
      <c r="AB32" s="37"/>
      <c r="AC32" s="37"/>
      <c r="AD32" s="37"/>
      <c r="AE32" s="37"/>
    </row>
    <row r="33" spans="1:31" s="2" customFormat="1" ht="6.9"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14.4" customHeight="1">
      <c r="A34" s="37"/>
      <c r="B34" s="42"/>
      <c r="C34" s="37"/>
      <c r="D34" s="37"/>
      <c r="E34" s="37"/>
      <c r="F34" s="130" t="s">
        <v>46</v>
      </c>
      <c r="G34" s="37"/>
      <c r="H34" s="37"/>
      <c r="I34" s="131" t="s">
        <v>45</v>
      </c>
      <c r="J34" s="130" t="s">
        <v>47</v>
      </c>
      <c r="K34" s="37"/>
      <c r="L34" s="119"/>
      <c r="S34" s="37"/>
      <c r="T34" s="37"/>
      <c r="U34" s="37"/>
      <c r="V34" s="37"/>
      <c r="W34" s="37"/>
      <c r="X34" s="37"/>
      <c r="Y34" s="37"/>
      <c r="Z34" s="37"/>
      <c r="AA34" s="37"/>
      <c r="AB34" s="37"/>
      <c r="AC34" s="37"/>
      <c r="AD34" s="37"/>
      <c r="AE34" s="37"/>
    </row>
    <row r="35" spans="1:31" s="2" customFormat="1" ht="14.4" customHeight="1">
      <c r="A35" s="37"/>
      <c r="B35" s="42"/>
      <c r="C35" s="37"/>
      <c r="D35" s="132" t="s">
        <v>48</v>
      </c>
      <c r="E35" s="117" t="s">
        <v>49</v>
      </c>
      <c r="F35" s="133">
        <f>ROUND((SUM(BE97:BE669)),  2)</f>
        <v>0</v>
      </c>
      <c r="G35" s="37"/>
      <c r="H35" s="37"/>
      <c r="I35" s="134">
        <v>0.21</v>
      </c>
      <c r="J35" s="133">
        <f>ROUND(((SUM(BE97:BE669))*I35),  2)</f>
        <v>0</v>
      </c>
      <c r="K35" s="37"/>
      <c r="L35" s="119"/>
      <c r="S35" s="37"/>
      <c r="T35" s="37"/>
      <c r="U35" s="37"/>
      <c r="V35" s="37"/>
      <c r="W35" s="37"/>
      <c r="X35" s="37"/>
      <c r="Y35" s="37"/>
      <c r="Z35" s="37"/>
      <c r="AA35" s="37"/>
      <c r="AB35" s="37"/>
      <c r="AC35" s="37"/>
      <c r="AD35" s="37"/>
      <c r="AE35" s="37"/>
    </row>
    <row r="36" spans="1:31" s="2" customFormat="1" ht="14.4" customHeight="1">
      <c r="A36" s="37"/>
      <c r="B36" s="42"/>
      <c r="C36" s="37"/>
      <c r="D36" s="37"/>
      <c r="E36" s="117" t="s">
        <v>50</v>
      </c>
      <c r="F36" s="133">
        <f>ROUND((SUM(BF97:BF669)),  2)</f>
        <v>0</v>
      </c>
      <c r="G36" s="37"/>
      <c r="H36" s="37"/>
      <c r="I36" s="134">
        <v>0.15</v>
      </c>
      <c r="J36" s="133">
        <f>ROUND(((SUM(BF97:BF669))*I36),  2)</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51</v>
      </c>
      <c r="F37" s="133">
        <f>ROUND((SUM(BG97:BG669)),  2)</f>
        <v>0</v>
      </c>
      <c r="G37" s="37"/>
      <c r="H37" s="37"/>
      <c r="I37" s="134">
        <v>0.21</v>
      </c>
      <c r="J37" s="133">
        <f>0</f>
        <v>0</v>
      </c>
      <c r="K37" s="37"/>
      <c r="L37" s="119"/>
      <c r="S37" s="37"/>
      <c r="T37" s="37"/>
      <c r="U37" s="37"/>
      <c r="V37" s="37"/>
      <c r="W37" s="37"/>
      <c r="X37" s="37"/>
      <c r="Y37" s="37"/>
      <c r="Z37" s="37"/>
      <c r="AA37" s="37"/>
      <c r="AB37" s="37"/>
      <c r="AC37" s="37"/>
      <c r="AD37" s="37"/>
      <c r="AE37" s="37"/>
    </row>
    <row r="38" spans="1:31" s="2" customFormat="1" ht="14.4" hidden="1" customHeight="1">
      <c r="A38" s="37"/>
      <c r="B38" s="42"/>
      <c r="C38" s="37"/>
      <c r="D38" s="37"/>
      <c r="E38" s="117" t="s">
        <v>52</v>
      </c>
      <c r="F38" s="133">
        <f>ROUND((SUM(BH97:BH669)),  2)</f>
        <v>0</v>
      </c>
      <c r="G38" s="37"/>
      <c r="H38" s="37"/>
      <c r="I38" s="134">
        <v>0.15</v>
      </c>
      <c r="J38" s="133">
        <f>0</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53</v>
      </c>
      <c r="F39" s="133">
        <f>ROUND((SUM(BI97:BI669)),  2)</f>
        <v>0</v>
      </c>
      <c r="G39" s="37"/>
      <c r="H39" s="37"/>
      <c r="I39" s="134">
        <v>0</v>
      </c>
      <c r="J39" s="133">
        <f>0</f>
        <v>0</v>
      </c>
      <c r="K39" s="37"/>
      <c r="L39" s="119"/>
      <c r="S39" s="37"/>
      <c r="T39" s="37"/>
      <c r="U39" s="37"/>
      <c r="V39" s="37"/>
      <c r="W39" s="37"/>
      <c r="X39" s="37"/>
      <c r="Y39" s="37"/>
      <c r="Z39" s="37"/>
      <c r="AA39" s="37"/>
      <c r="AB39" s="37"/>
      <c r="AC39" s="37"/>
      <c r="AD39" s="37"/>
      <c r="AE39" s="37"/>
    </row>
    <row r="40" spans="1:31" s="2" customFormat="1" ht="6.9" customHeight="1">
      <c r="A40" s="37"/>
      <c r="B40" s="42"/>
      <c r="C40" s="37"/>
      <c r="D40" s="37"/>
      <c r="E40" s="37"/>
      <c r="F40" s="37"/>
      <c r="G40" s="37"/>
      <c r="H40" s="37"/>
      <c r="I40" s="118"/>
      <c r="J40" s="37"/>
      <c r="K40" s="37"/>
      <c r="L40" s="119"/>
      <c r="S40" s="37"/>
      <c r="T40" s="37"/>
      <c r="U40" s="37"/>
      <c r="V40" s="37"/>
      <c r="W40" s="37"/>
      <c r="X40" s="37"/>
      <c r="Y40" s="37"/>
      <c r="Z40" s="37"/>
      <c r="AA40" s="37"/>
      <c r="AB40" s="37"/>
      <c r="AC40" s="37"/>
      <c r="AD40" s="37"/>
      <c r="AE40" s="37"/>
    </row>
    <row r="41" spans="1:31" s="2" customFormat="1" ht="25.35" customHeight="1">
      <c r="A41" s="37"/>
      <c r="B41" s="42"/>
      <c r="C41" s="135"/>
      <c r="D41" s="136" t="s">
        <v>54</v>
      </c>
      <c r="E41" s="137"/>
      <c r="F41" s="137"/>
      <c r="G41" s="138" t="s">
        <v>55</v>
      </c>
      <c r="H41" s="139" t="s">
        <v>56</v>
      </c>
      <c r="I41" s="140"/>
      <c r="J41" s="141">
        <f>SUM(J32:J39)</f>
        <v>0</v>
      </c>
      <c r="K41" s="142"/>
      <c r="L41" s="119"/>
      <c r="S41" s="37"/>
      <c r="T41" s="37"/>
      <c r="U41" s="37"/>
      <c r="V41" s="37"/>
      <c r="W41" s="37"/>
      <c r="X41" s="37"/>
      <c r="Y41" s="37"/>
      <c r="Z41" s="37"/>
      <c r="AA41" s="37"/>
      <c r="AB41" s="37"/>
      <c r="AC41" s="37"/>
      <c r="AD41" s="37"/>
      <c r="AE41" s="37"/>
    </row>
    <row r="42" spans="1:31" s="2" customFormat="1" ht="14.4" customHeight="1">
      <c r="A42" s="37"/>
      <c r="B42" s="143"/>
      <c r="C42" s="144"/>
      <c r="D42" s="144"/>
      <c r="E42" s="144"/>
      <c r="F42" s="144"/>
      <c r="G42" s="144"/>
      <c r="H42" s="144"/>
      <c r="I42" s="145"/>
      <c r="J42" s="144"/>
      <c r="K42" s="144"/>
      <c r="L42" s="119"/>
      <c r="S42" s="37"/>
      <c r="T42" s="37"/>
      <c r="U42" s="37"/>
      <c r="V42" s="37"/>
      <c r="W42" s="37"/>
      <c r="X42" s="37"/>
      <c r="Y42" s="37"/>
      <c r="Z42" s="37"/>
      <c r="AA42" s="37"/>
      <c r="AB42" s="37"/>
      <c r="AC42" s="37"/>
      <c r="AD42" s="37"/>
      <c r="AE42" s="37"/>
    </row>
    <row r="46" spans="1:31" s="2" customFormat="1" ht="6.9" customHeight="1">
      <c r="A46" s="37"/>
      <c r="B46" s="146"/>
      <c r="C46" s="147"/>
      <c r="D46" s="147"/>
      <c r="E46" s="147"/>
      <c r="F46" s="147"/>
      <c r="G46" s="147"/>
      <c r="H46" s="147"/>
      <c r="I46" s="148"/>
      <c r="J46" s="147"/>
      <c r="K46" s="147"/>
      <c r="L46" s="119"/>
      <c r="S46" s="37"/>
      <c r="T46" s="37"/>
      <c r="U46" s="37"/>
      <c r="V46" s="37"/>
      <c r="W46" s="37"/>
      <c r="X46" s="37"/>
      <c r="Y46" s="37"/>
      <c r="Z46" s="37"/>
      <c r="AA46" s="37"/>
      <c r="AB46" s="37"/>
      <c r="AC46" s="37"/>
      <c r="AD46" s="37"/>
      <c r="AE46" s="37"/>
    </row>
    <row r="47" spans="1:31" s="2" customFormat="1" ht="24.9" customHeight="1">
      <c r="A47" s="37"/>
      <c r="B47" s="38"/>
      <c r="C47" s="25" t="s">
        <v>110</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6.9" customHeight="1">
      <c r="A48" s="37"/>
      <c r="B48" s="38"/>
      <c r="C48" s="39"/>
      <c r="D48" s="39"/>
      <c r="E48" s="39"/>
      <c r="F48" s="39"/>
      <c r="G48" s="39"/>
      <c r="H48" s="39"/>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16</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410" t="str">
        <f>E7</f>
        <v>Udržovací práce na objektu stodoly v obci Malšovice</v>
      </c>
      <c r="F50" s="411"/>
      <c r="G50" s="411"/>
      <c r="H50" s="411"/>
      <c r="I50" s="118"/>
      <c r="J50" s="39"/>
      <c r="K50" s="39"/>
      <c r="L50" s="119"/>
      <c r="S50" s="37"/>
      <c r="T50" s="37"/>
      <c r="U50" s="37"/>
      <c r="V50" s="37"/>
      <c r="W50" s="37"/>
      <c r="X50" s="37"/>
      <c r="Y50" s="37"/>
      <c r="Z50" s="37"/>
      <c r="AA50" s="37"/>
      <c r="AB50" s="37"/>
      <c r="AC50" s="37"/>
      <c r="AD50" s="37"/>
      <c r="AE50" s="37"/>
    </row>
    <row r="51" spans="1:47" s="1" customFormat="1" ht="12" customHeight="1">
      <c r="B51" s="23"/>
      <c r="C51" s="31" t="s">
        <v>106</v>
      </c>
      <c r="D51" s="24"/>
      <c r="E51" s="24"/>
      <c r="F51" s="24"/>
      <c r="G51" s="24"/>
      <c r="H51" s="24"/>
      <c r="I51" s="111"/>
      <c r="J51" s="24"/>
      <c r="K51" s="24"/>
      <c r="L51" s="22"/>
    </row>
    <row r="52" spans="1:47" s="2" customFormat="1" ht="16.5" customHeight="1">
      <c r="A52" s="37"/>
      <c r="B52" s="38"/>
      <c r="C52" s="39"/>
      <c r="D52" s="39"/>
      <c r="E52" s="410" t="s">
        <v>107</v>
      </c>
      <c r="F52" s="409"/>
      <c r="G52" s="409"/>
      <c r="H52" s="409"/>
      <c r="I52" s="118"/>
      <c r="J52" s="39"/>
      <c r="K52" s="39"/>
      <c r="L52" s="119"/>
      <c r="S52" s="37"/>
      <c r="T52" s="37"/>
      <c r="U52" s="37"/>
      <c r="V52" s="37"/>
      <c r="W52" s="37"/>
      <c r="X52" s="37"/>
      <c r="Y52" s="37"/>
      <c r="Z52" s="37"/>
      <c r="AA52" s="37"/>
      <c r="AB52" s="37"/>
      <c r="AC52" s="37"/>
      <c r="AD52" s="37"/>
      <c r="AE52" s="37"/>
    </row>
    <row r="53" spans="1:47" s="2" customFormat="1" ht="12" customHeight="1">
      <c r="A53" s="37"/>
      <c r="B53" s="38"/>
      <c r="C53" s="31" t="s">
        <v>108</v>
      </c>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16.5" customHeight="1">
      <c r="A54" s="37"/>
      <c r="B54" s="38"/>
      <c r="C54" s="39"/>
      <c r="D54" s="39"/>
      <c r="E54" s="398" t="str">
        <f>E11</f>
        <v>SO 01.3 - Oprava vněj. omítek, dřevěné opláštění a výplně otvorů</v>
      </c>
      <c r="F54" s="409"/>
      <c r="G54" s="409"/>
      <c r="H54" s="409"/>
      <c r="I54" s="118"/>
      <c r="J54" s="39"/>
      <c r="K54" s="39"/>
      <c r="L54" s="119"/>
      <c r="S54" s="37"/>
      <c r="T54" s="37"/>
      <c r="U54" s="37"/>
      <c r="V54" s="37"/>
      <c r="W54" s="37"/>
      <c r="X54" s="37"/>
      <c r="Y54" s="37"/>
      <c r="Z54" s="37"/>
      <c r="AA54" s="37"/>
      <c r="AB54" s="37"/>
      <c r="AC54" s="37"/>
      <c r="AD54" s="37"/>
      <c r="AE54" s="37"/>
    </row>
    <row r="55" spans="1:47" s="2" customFormat="1" ht="6.9" customHeight="1">
      <c r="A55" s="37"/>
      <c r="B55" s="38"/>
      <c r="C55" s="39"/>
      <c r="D55" s="39"/>
      <c r="E55" s="39"/>
      <c r="F55" s="39"/>
      <c r="G55" s="39"/>
      <c r="H55" s="39"/>
      <c r="I55" s="118"/>
      <c r="J55" s="39"/>
      <c r="K55" s="39"/>
      <c r="L55" s="119"/>
      <c r="S55" s="37"/>
      <c r="T55" s="37"/>
      <c r="U55" s="37"/>
      <c r="V55" s="37"/>
      <c r="W55" s="37"/>
      <c r="X55" s="37"/>
      <c r="Y55" s="37"/>
      <c r="Z55" s="37"/>
      <c r="AA55" s="37"/>
      <c r="AB55" s="37"/>
      <c r="AC55" s="37"/>
      <c r="AD55" s="37"/>
      <c r="AE55" s="37"/>
    </row>
    <row r="56" spans="1:47" s="2" customFormat="1" ht="12" customHeight="1">
      <c r="A56" s="37"/>
      <c r="B56" s="38"/>
      <c r="C56" s="31" t="s">
        <v>22</v>
      </c>
      <c r="D56" s="39"/>
      <c r="E56" s="39"/>
      <c r="F56" s="29" t="str">
        <f>F14</f>
        <v>Malšovice, okr. Děčín</v>
      </c>
      <c r="G56" s="39"/>
      <c r="H56" s="39"/>
      <c r="I56" s="120" t="s">
        <v>24</v>
      </c>
      <c r="J56" s="62" t="str">
        <f>IF(J14="","",J14)</f>
        <v>20. 7. 2020</v>
      </c>
      <c r="K56" s="39"/>
      <c r="L56" s="119"/>
      <c r="S56" s="37"/>
      <c r="T56" s="37"/>
      <c r="U56" s="37"/>
      <c r="V56" s="37"/>
      <c r="W56" s="37"/>
      <c r="X56" s="37"/>
      <c r="Y56" s="37"/>
      <c r="Z56" s="37"/>
      <c r="AA56" s="37"/>
      <c r="AB56" s="37"/>
      <c r="AC56" s="37"/>
      <c r="AD56" s="37"/>
      <c r="AE56" s="37"/>
    </row>
    <row r="57" spans="1:47" s="2" customFormat="1" ht="6.9" customHeight="1">
      <c r="A57" s="37"/>
      <c r="B57" s="38"/>
      <c r="C57" s="39"/>
      <c r="D57" s="39"/>
      <c r="E57" s="39"/>
      <c r="F57" s="39"/>
      <c r="G57" s="39"/>
      <c r="H57" s="39"/>
      <c r="I57" s="118"/>
      <c r="J57" s="39"/>
      <c r="K57" s="39"/>
      <c r="L57" s="119"/>
      <c r="S57" s="37"/>
      <c r="T57" s="37"/>
      <c r="U57" s="37"/>
      <c r="V57" s="37"/>
      <c r="W57" s="37"/>
      <c r="X57" s="37"/>
      <c r="Y57" s="37"/>
      <c r="Z57" s="37"/>
      <c r="AA57" s="37"/>
      <c r="AB57" s="37"/>
      <c r="AC57" s="37"/>
      <c r="AD57" s="37"/>
      <c r="AE57" s="37"/>
    </row>
    <row r="58" spans="1:47" s="2" customFormat="1" ht="25.65" customHeight="1">
      <c r="A58" s="37"/>
      <c r="B58" s="38"/>
      <c r="C58" s="31" t="s">
        <v>30</v>
      </c>
      <c r="D58" s="39"/>
      <c r="E58" s="39"/>
      <c r="F58" s="29" t="str">
        <f>E17</f>
        <v>Obec Malšovice</v>
      </c>
      <c r="G58" s="39"/>
      <c r="H58" s="39"/>
      <c r="I58" s="120" t="s">
        <v>37</v>
      </c>
      <c r="J58" s="35" t="str">
        <f>E23</f>
        <v>Ing. arch. Zdeněk Havlík</v>
      </c>
      <c r="K58" s="39"/>
      <c r="L58" s="119"/>
      <c r="S58" s="37"/>
      <c r="T58" s="37"/>
      <c r="U58" s="37"/>
      <c r="V58" s="37"/>
      <c r="W58" s="37"/>
      <c r="X58" s="37"/>
      <c r="Y58" s="37"/>
      <c r="Z58" s="37"/>
      <c r="AA58" s="37"/>
      <c r="AB58" s="37"/>
      <c r="AC58" s="37"/>
      <c r="AD58" s="37"/>
      <c r="AE58" s="37"/>
    </row>
    <row r="59" spans="1:47" s="2" customFormat="1" ht="15.15" customHeight="1">
      <c r="A59" s="37"/>
      <c r="B59" s="38"/>
      <c r="C59" s="31" t="s">
        <v>35</v>
      </c>
      <c r="D59" s="39"/>
      <c r="E59" s="39"/>
      <c r="F59" s="29" t="str">
        <f>IF(E20="","",E20)</f>
        <v>Vyplň údaj</v>
      </c>
      <c r="G59" s="39"/>
      <c r="H59" s="39"/>
      <c r="I59" s="120" t="s">
        <v>40</v>
      </c>
      <c r="J59" s="35" t="str">
        <f>E26</f>
        <v>L. Štuller</v>
      </c>
      <c r="K59" s="39"/>
      <c r="L59" s="119"/>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118"/>
      <c r="J60" s="39"/>
      <c r="K60" s="39"/>
      <c r="L60" s="119"/>
      <c r="S60" s="37"/>
      <c r="T60" s="37"/>
      <c r="U60" s="37"/>
      <c r="V60" s="37"/>
      <c r="W60" s="37"/>
      <c r="X60" s="37"/>
      <c r="Y60" s="37"/>
      <c r="Z60" s="37"/>
      <c r="AA60" s="37"/>
      <c r="AB60" s="37"/>
      <c r="AC60" s="37"/>
      <c r="AD60" s="37"/>
      <c r="AE60" s="37"/>
    </row>
    <row r="61" spans="1:47" s="2" customFormat="1" ht="29.25" customHeight="1">
      <c r="A61" s="37"/>
      <c r="B61" s="38"/>
      <c r="C61" s="149" t="s">
        <v>111</v>
      </c>
      <c r="D61" s="150"/>
      <c r="E61" s="150"/>
      <c r="F61" s="150"/>
      <c r="G61" s="150"/>
      <c r="H61" s="150"/>
      <c r="I61" s="151"/>
      <c r="J61" s="152" t="s">
        <v>112</v>
      </c>
      <c r="K61" s="150"/>
      <c r="L61" s="119"/>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118"/>
      <c r="J62" s="39"/>
      <c r="K62" s="39"/>
      <c r="L62" s="119"/>
      <c r="S62" s="37"/>
      <c r="T62" s="37"/>
      <c r="U62" s="37"/>
      <c r="V62" s="37"/>
      <c r="W62" s="37"/>
      <c r="X62" s="37"/>
      <c r="Y62" s="37"/>
      <c r="Z62" s="37"/>
      <c r="AA62" s="37"/>
      <c r="AB62" s="37"/>
      <c r="AC62" s="37"/>
      <c r="AD62" s="37"/>
      <c r="AE62" s="37"/>
    </row>
    <row r="63" spans="1:47" s="2" customFormat="1" ht="22.8" customHeight="1">
      <c r="A63" s="37"/>
      <c r="B63" s="38"/>
      <c r="C63" s="153" t="s">
        <v>76</v>
      </c>
      <c r="D63" s="39"/>
      <c r="E63" s="39"/>
      <c r="F63" s="39"/>
      <c r="G63" s="39"/>
      <c r="H63" s="39"/>
      <c r="I63" s="118"/>
      <c r="J63" s="80">
        <f>J97</f>
        <v>0</v>
      </c>
      <c r="K63" s="39"/>
      <c r="L63" s="119"/>
      <c r="S63" s="37"/>
      <c r="T63" s="37"/>
      <c r="U63" s="37"/>
      <c r="V63" s="37"/>
      <c r="W63" s="37"/>
      <c r="X63" s="37"/>
      <c r="Y63" s="37"/>
      <c r="Z63" s="37"/>
      <c r="AA63" s="37"/>
      <c r="AB63" s="37"/>
      <c r="AC63" s="37"/>
      <c r="AD63" s="37"/>
      <c r="AE63" s="37"/>
      <c r="AU63" s="19" t="s">
        <v>113</v>
      </c>
    </row>
    <row r="64" spans="1:47" s="9" customFormat="1" ht="24.9" customHeight="1">
      <c r="B64" s="154"/>
      <c r="C64" s="155"/>
      <c r="D64" s="156" t="s">
        <v>114</v>
      </c>
      <c r="E64" s="157"/>
      <c r="F64" s="157"/>
      <c r="G64" s="157"/>
      <c r="H64" s="157"/>
      <c r="I64" s="158"/>
      <c r="J64" s="159">
        <f>J98</f>
        <v>0</v>
      </c>
      <c r="K64" s="155"/>
      <c r="L64" s="160"/>
    </row>
    <row r="65" spans="1:31" s="10" customFormat="1" ht="19.95" customHeight="1">
      <c r="B65" s="161"/>
      <c r="C65" s="100"/>
      <c r="D65" s="162" t="s">
        <v>362</v>
      </c>
      <c r="E65" s="163"/>
      <c r="F65" s="163"/>
      <c r="G65" s="163"/>
      <c r="H65" s="163"/>
      <c r="I65" s="164"/>
      <c r="J65" s="165">
        <f>J99</f>
        <v>0</v>
      </c>
      <c r="K65" s="100"/>
      <c r="L65" s="166"/>
    </row>
    <row r="66" spans="1:31" s="10" customFormat="1" ht="19.95" customHeight="1">
      <c r="B66" s="161"/>
      <c r="C66" s="100"/>
      <c r="D66" s="162" t="s">
        <v>363</v>
      </c>
      <c r="E66" s="163"/>
      <c r="F66" s="163"/>
      <c r="G66" s="163"/>
      <c r="H66" s="163"/>
      <c r="I66" s="164"/>
      <c r="J66" s="165">
        <f>J108</f>
        <v>0</v>
      </c>
      <c r="K66" s="100"/>
      <c r="L66" s="166"/>
    </row>
    <row r="67" spans="1:31" s="10" customFormat="1" ht="19.95" customHeight="1">
      <c r="B67" s="161"/>
      <c r="C67" s="100"/>
      <c r="D67" s="162" t="s">
        <v>115</v>
      </c>
      <c r="E67" s="163"/>
      <c r="F67" s="163"/>
      <c r="G67" s="163"/>
      <c r="H67" s="163"/>
      <c r="I67" s="164"/>
      <c r="J67" s="165">
        <f>J263</f>
        <v>0</v>
      </c>
      <c r="K67" s="100"/>
      <c r="L67" s="166"/>
    </row>
    <row r="68" spans="1:31" s="10" customFormat="1" ht="19.95" customHeight="1">
      <c r="B68" s="161"/>
      <c r="C68" s="100"/>
      <c r="D68" s="162" t="s">
        <v>364</v>
      </c>
      <c r="E68" s="163"/>
      <c r="F68" s="163"/>
      <c r="G68" s="163"/>
      <c r="H68" s="163"/>
      <c r="I68" s="164"/>
      <c r="J68" s="165">
        <f>J376</f>
        <v>0</v>
      </c>
      <c r="K68" s="100"/>
      <c r="L68" s="166"/>
    </row>
    <row r="69" spans="1:31" s="10" customFormat="1" ht="19.95" customHeight="1">
      <c r="B69" s="161"/>
      <c r="C69" s="100"/>
      <c r="D69" s="162" t="s">
        <v>365</v>
      </c>
      <c r="E69" s="163"/>
      <c r="F69" s="163"/>
      <c r="G69" s="163"/>
      <c r="H69" s="163"/>
      <c r="I69" s="164"/>
      <c r="J69" s="165">
        <f>J390</f>
        <v>0</v>
      </c>
      <c r="K69" s="100"/>
      <c r="L69" s="166"/>
    </row>
    <row r="70" spans="1:31" s="9" customFormat="1" ht="24.9" customHeight="1">
      <c r="B70" s="154"/>
      <c r="C70" s="155"/>
      <c r="D70" s="156" t="s">
        <v>116</v>
      </c>
      <c r="E70" s="157"/>
      <c r="F70" s="157"/>
      <c r="G70" s="157"/>
      <c r="H70" s="157"/>
      <c r="I70" s="158"/>
      <c r="J70" s="159">
        <f>J393</f>
        <v>0</v>
      </c>
      <c r="K70" s="155"/>
      <c r="L70" s="160"/>
    </row>
    <row r="71" spans="1:31" s="10" customFormat="1" ht="19.95" customHeight="1">
      <c r="B71" s="161"/>
      <c r="C71" s="100"/>
      <c r="D71" s="162" t="s">
        <v>117</v>
      </c>
      <c r="E71" s="163"/>
      <c r="F71" s="163"/>
      <c r="G71" s="163"/>
      <c r="H71" s="163"/>
      <c r="I71" s="164"/>
      <c r="J71" s="165">
        <f>J394</f>
        <v>0</v>
      </c>
      <c r="K71" s="100"/>
      <c r="L71" s="166"/>
    </row>
    <row r="72" spans="1:31" s="10" customFormat="1" ht="19.95" customHeight="1">
      <c r="B72" s="161"/>
      <c r="C72" s="100"/>
      <c r="D72" s="162" t="s">
        <v>366</v>
      </c>
      <c r="E72" s="163"/>
      <c r="F72" s="163"/>
      <c r="G72" s="163"/>
      <c r="H72" s="163"/>
      <c r="I72" s="164"/>
      <c r="J72" s="165">
        <f>J506</f>
        <v>0</v>
      </c>
      <c r="K72" s="100"/>
      <c r="L72" s="166"/>
    </row>
    <row r="73" spans="1:31" s="10" customFormat="1" ht="19.95" customHeight="1">
      <c r="B73" s="161"/>
      <c r="C73" s="100"/>
      <c r="D73" s="162" t="s">
        <v>367</v>
      </c>
      <c r="E73" s="163"/>
      <c r="F73" s="163"/>
      <c r="G73" s="163"/>
      <c r="H73" s="163"/>
      <c r="I73" s="164"/>
      <c r="J73" s="165">
        <f>J556</f>
        <v>0</v>
      </c>
      <c r="K73" s="100"/>
      <c r="L73" s="166"/>
    </row>
    <row r="74" spans="1:31" s="10" customFormat="1" ht="19.95" customHeight="1">
      <c r="B74" s="161"/>
      <c r="C74" s="100"/>
      <c r="D74" s="162" t="s">
        <v>368</v>
      </c>
      <c r="E74" s="163"/>
      <c r="F74" s="163"/>
      <c r="G74" s="163"/>
      <c r="H74" s="163"/>
      <c r="I74" s="164"/>
      <c r="J74" s="165">
        <f>J577</f>
        <v>0</v>
      </c>
      <c r="K74" s="100"/>
      <c r="L74" s="166"/>
    </row>
    <row r="75" spans="1:31" s="10" customFormat="1" ht="19.95" customHeight="1">
      <c r="B75" s="161"/>
      <c r="C75" s="100"/>
      <c r="D75" s="162" t="s">
        <v>270</v>
      </c>
      <c r="E75" s="163"/>
      <c r="F75" s="163"/>
      <c r="G75" s="163"/>
      <c r="H75" s="163"/>
      <c r="I75" s="164"/>
      <c r="J75" s="165">
        <f>J596</f>
        <v>0</v>
      </c>
      <c r="K75" s="100"/>
      <c r="L75" s="166"/>
    </row>
    <row r="76" spans="1:31" s="2" customFormat="1" ht="21.75" customHeight="1">
      <c r="A76" s="37"/>
      <c r="B76" s="38"/>
      <c r="C76" s="39"/>
      <c r="D76" s="39"/>
      <c r="E76" s="39"/>
      <c r="F76" s="39"/>
      <c r="G76" s="39"/>
      <c r="H76" s="39"/>
      <c r="I76" s="118"/>
      <c r="J76" s="39"/>
      <c r="K76" s="39"/>
      <c r="L76" s="119"/>
      <c r="S76" s="37"/>
      <c r="T76" s="37"/>
      <c r="U76" s="37"/>
      <c r="V76" s="37"/>
      <c r="W76" s="37"/>
      <c r="X76" s="37"/>
      <c r="Y76" s="37"/>
      <c r="Z76" s="37"/>
      <c r="AA76" s="37"/>
      <c r="AB76" s="37"/>
      <c r="AC76" s="37"/>
      <c r="AD76" s="37"/>
      <c r="AE76" s="37"/>
    </row>
    <row r="77" spans="1:31" s="2" customFormat="1" ht="6.9" customHeight="1">
      <c r="A77" s="37"/>
      <c r="B77" s="50"/>
      <c r="C77" s="51"/>
      <c r="D77" s="51"/>
      <c r="E77" s="51"/>
      <c r="F77" s="51"/>
      <c r="G77" s="51"/>
      <c r="H77" s="51"/>
      <c r="I77" s="145"/>
      <c r="J77" s="51"/>
      <c r="K77" s="51"/>
      <c r="L77" s="119"/>
      <c r="S77" s="37"/>
      <c r="T77" s="37"/>
      <c r="U77" s="37"/>
      <c r="V77" s="37"/>
      <c r="W77" s="37"/>
      <c r="X77" s="37"/>
      <c r="Y77" s="37"/>
      <c r="Z77" s="37"/>
      <c r="AA77" s="37"/>
      <c r="AB77" s="37"/>
      <c r="AC77" s="37"/>
      <c r="AD77" s="37"/>
      <c r="AE77" s="37"/>
    </row>
    <row r="81" spans="1:31" s="2" customFormat="1" ht="6.9" customHeight="1">
      <c r="A81" s="37"/>
      <c r="B81" s="52"/>
      <c r="C81" s="53"/>
      <c r="D81" s="53"/>
      <c r="E81" s="53"/>
      <c r="F81" s="53"/>
      <c r="G81" s="53"/>
      <c r="H81" s="53"/>
      <c r="I81" s="148"/>
      <c r="J81" s="53"/>
      <c r="K81" s="53"/>
      <c r="L81" s="119"/>
      <c r="S81" s="37"/>
      <c r="T81" s="37"/>
      <c r="U81" s="37"/>
      <c r="V81" s="37"/>
      <c r="W81" s="37"/>
      <c r="X81" s="37"/>
      <c r="Y81" s="37"/>
      <c r="Z81" s="37"/>
      <c r="AA81" s="37"/>
      <c r="AB81" s="37"/>
      <c r="AC81" s="37"/>
      <c r="AD81" s="37"/>
      <c r="AE81" s="37"/>
    </row>
    <row r="82" spans="1:31" s="2" customFormat="1" ht="24.9" customHeight="1">
      <c r="A82" s="37"/>
      <c r="B82" s="38"/>
      <c r="C82" s="25" t="s">
        <v>118</v>
      </c>
      <c r="D82" s="39"/>
      <c r="E82" s="39"/>
      <c r="F82" s="39"/>
      <c r="G82" s="39"/>
      <c r="H82" s="39"/>
      <c r="I82" s="118"/>
      <c r="J82" s="39"/>
      <c r="K82" s="39"/>
      <c r="L82" s="119"/>
      <c r="S82" s="37"/>
      <c r="T82" s="37"/>
      <c r="U82" s="37"/>
      <c r="V82" s="37"/>
      <c r="W82" s="37"/>
      <c r="X82" s="37"/>
      <c r="Y82" s="37"/>
      <c r="Z82" s="37"/>
      <c r="AA82" s="37"/>
      <c r="AB82" s="37"/>
      <c r="AC82" s="37"/>
      <c r="AD82" s="37"/>
      <c r="AE82" s="37"/>
    </row>
    <row r="83" spans="1:31" s="2" customFormat="1" ht="6.9" customHeight="1">
      <c r="A83" s="37"/>
      <c r="B83" s="38"/>
      <c r="C83" s="39"/>
      <c r="D83" s="39"/>
      <c r="E83" s="39"/>
      <c r="F83" s="39"/>
      <c r="G83" s="39"/>
      <c r="H83" s="39"/>
      <c r="I83" s="118"/>
      <c r="J83" s="39"/>
      <c r="K83" s="39"/>
      <c r="L83" s="119"/>
      <c r="S83" s="37"/>
      <c r="T83" s="37"/>
      <c r="U83" s="37"/>
      <c r="V83" s="37"/>
      <c r="W83" s="37"/>
      <c r="X83" s="37"/>
      <c r="Y83" s="37"/>
      <c r="Z83" s="37"/>
      <c r="AA83" s="37"/>
      <c r="AB83" s="37"/>
      <c r="AC83" s="37"/>
      <c r="AD83" s="37"/>
      <c r="AE83" s="37"/>
    </row>
    <row r="84" spans="1:31" s="2" customFormat="1" ht="12" customHeight="1">
      <c r="A84" s="37"/>
      <c r="B84" s="38"/>
      <c r="C84" s="31" t="s">
        <v>16</v>
      </c>
      <c r="D84" s="39"/>
      <c r="E84" s="39"/>
      <c r="F84" s="39"/>
      <c r="G84" s="39"/>
      <c r="H84" s="39"/>
      <c r="I84" s="118"/>
      <c r="J84" s="39"/>
      <c r="K84" s="39"/>
      <c r="L84" s="119"/>
      <c r="S84" s="37"/>
      <c r="T84" s="37"/>
      <c r="U84" s="37"/>
      <c r="V84" s="37"/>
      <c r="W84" s="37"/>
      <c r="X84" s="37"/>
      <c r="Y84" s="37"/>
      <c r="Z84" s="37"/>
      <c r="AA84" s="37"/>
      <c r="AB84" s="37"/>
      <c r="AC84" s="37"/>
      <c r="AD84" s="37"/>
      <c r="AE84" s="37"/>
    </row>
    <row r="85" spans="1:31" s="2" customFormat="1" ht="16.5" customHeight="1">
      <c r="A85" s="37"/>
      <c r="B85" s="38"/>
      <c r="C85" s="39"/>
      <c r="D85" s="39"/>
      <c r="E85" s="410" t="str">
        <f>E7</f>
        <v>Udržovací práce na objektu stodoly v obci Malšovice</v>
      </c>
      <c r="F85" s="411"/>
      <c r="G85" s="411"/>
      <c r="H85" s="411"/>
      <c r="I85" s="118"/>
      <c r="J85" s="39"/>
      <c r="K85" s="39"/>
      <c r="L85" s="119"/>
      <c r="S85" s="37"/>
      <c r="T85" s="37"/>
      <c r="U85" s="37"/>
      <c r="V85" s="37"/>
      <c r="W85" s="37"/>
      <c r="X85" s="37"/>
      <c r="Y85" s="37"/>
      <c r="Z85" s="37"/>
      <c r="AA85" s="37"/>
      <c r="AB85" s="37"/>
      <c r="AC85" s="37"/>
      <c r="AD85" s="37"/>
      <c r="AE85" s="37"/>
    </row>
    <row r="86" spans="1:31" s="1" customFormat="1" ht="12" customHeight="1">
      <c r="B86" s="23"/>
      <c r="C86" s="31" t="s">
        <v>106</v>
      </c>
      <c r="D86" s="24"/>
      <c r="E86" s="24"/>
      <c r="F86" s="24"/>
      <c r="G86" s="24"/>
      <c r="H86" s="24"/>
      <c r="I86" s="111"/>
      <c r="J86" s="24"/>
      <c r="K86" s="24"/>
      <c r="L86" s="22"/>
    </row>
    <row r="87" spans="1:31" s="2" customFormat="1" ht="16.5" customHeight="1">
      <c r="A87" s="37"/>
      <c r="B87" s="38"/>
      <c r="C87" s="39"/>
      <c r="D87" s="39"/>
      <c r="E87" s="410" t="s">
        <v>107</v>
      </c>
      <c r="F87" s="409"/>
      <c r="G87" s="409"/>
      <c r="H87" s="409"/>
      <c r="I87" s="118"/>
      <c r="J87" s="39"/>
      <c r="K87" s="39"/>
      <c r="L87" s="119"/>
      <c r="S87" s="37"/>
      <c r="T87" s="37"/>
      <c r="U87" s="37"/>
      <c r="V87" s="37"/>
      <c r="W87" s="37"/>
      <c r="X87" s="37"/>
      <c r="Y87" s="37"/>
      <c r="Z87" s="37"/>
      <c r="AA87" s="37"/>
      <c r="AB87" s="37"/>
      <c r="AC87" s="37"/>
      <c r="AD87" s="37"/>
      <c r="AE87" s="37"/>
    </row>
    <row r="88" spans="1:31" s="2" customFormat="1" ht="12" customHeight="1">
      <c r="A88" s="37"/>
      <c r="B88" s="38"/>
      <c r="C88" s="31" t="s">
        <v>108</v>
      </c>
      <c r="D88" s="39"/>
      <c r="E88" s="39"/>
      <c r="F88" s="39"/>
      <c r="G88" s="39"/>
      <c r="H88" s="39"/>
      <c r="I88" s="118"/>
      <c r="J88" s="39"/>
      <c r="K88" s="39"/>
      <c r="L88" s="119"/>
      <c r="S88" s="37"/>
      <c r="T88" s="37"/>
      <c r="U88" s="37"/>
      <c r="V88" s="37"/>
      <c r="W88" s="37"/>
      <c r="X88" s="37"/>
      <c r="Y88" s="37"/>
      <c r="Z88" s="37"/>
      <c r="AA88" s="37"/>
      <c r="AB88" s="37"/>
      <c r="AC88" s="37"/>
      <c r="AD88" s="37"/>
      <c r="AE88" s="37"/>
    </row>
    <row r="89" spans="1:31" s="2" customFormat="1" ht="16.5" customHeight="1">
      <c r="A89" s="37"/>
      <c r="B89" s="38"/>
      <c r="C89" s="39"/>
      <c r="D89" s="39"/>
      <c r="E89" s="398" t="str">
        <f>E11</f>
        <v>SO 01.3 - Oprava vněj. omítek, dřevěné opláštění a výplně otvorů</v>
      </c>
      <c r="F89" s="409"/>
      <c r="G89" s="409"/>
      <c r="H89" s="409"/>
      <c r="I89" s="118"/>
      <c r="J89" s="39"/>
      <c r="K89" s="39"/>
      <c r="L89" s="119"/>
      <c r="S89" s="37"/>
      <c r="T89" s="37"/>
      <c r="U89" s="37"/>
      <c r="V89" s="37"/>
      <c r="W89" s="37"/>
      <c r="X89" s="37"/>
      <c r="Y89" s="37"/>
      <c r="Z89" s="37"/>
      <c r="AA89" s="37"/>
      <c r="AB89" s="37"/>
      <c r="AC89" s="37"/>
      <c r="AD89" s="37"/>
      <c r="AE89" s="37"/>
    </row>
    <row r="90" spans="1:31" s="2" customFormat="1" ht="6.9" customHeight="1">
      <c r="A90" s="37"/>
      <c r="B90" s="38"/>
      <c r="C90" s="39"/>
      <c r="D90" s="39"/>
      <c r="E90" s="39"/>
      <c r="F90" s="39"/>
      <c r="G90" s="39"/>
      <c r="H90" s="39"/>
      <c r="I90" s="118"/>
      <c r="J90" s="39"/>
      <c r="K90" s="39"/>
      <c r="L90" s="119"/>
      <c r="S90" s="37"/>
      <c r="T90" s="37"/>
      <c r="U90" s="37"/>
      <c r="V90" s="37"/>
      <c r="W90" s="37"/>
      <c r="X90" s="37"/>
      <c r="Y90" s="37"/>
      <c r="Z90" s="37"/>
      <c r="AA90" s="37"/>
      <c r="AB90" s="37"/>
      <c r="AC90" s="37"/>
      <c r="AD90" s="37"/>
      <c r="AE90" s="37"/>
    </row>
    <row r="91" spans="1:31" s="2" customFormat="1" ht="12" customHeight="1">
      <c r="A91" s="37"/>
      <c r="B91" s="38"/>
      <c r="C91" s="31" t="s">
        <v>22</v>
      </c>
      <c r="D91" s="39"/>
      <c r="E91" s="39"/>
      <c r="F91" s="29" t="str">
        <f>F14</f>
        <v>Malšovice, okr. Děčín</v>
      </c>
      <c r="G91" s="39"/>
      <c r="H91" s="39"/>
      <c r="I91" s="120" t="s">
        <v>24</v>
      </c>
      <c r="J91" s="62" t="str">
        <f>IF(J14="","",J14)</f>
        <v>20. 7. 2020</v>
      </c>
      <c r="K91" s="39"/>
      <c r="L91" s="119"/>
      <c r="S91" s="37"/>
      <c r="T91" s="37"/>
      <c r="U91" s="37"/>
      <c r="V91" s="37"/>
      <c r="W91" s="37"/>
      <c r="X91" s="37"/>
      <c r="Y91" s="37"/>
      <c r="Z91" s="37"/>
      <c r="AA91" s="37"/>
      <c r="AB91" s="37"/>
      <c r="AC91" s="37"/>
      <c r="AD91" s="37"/>
      <c r="AE91" s="37"/>
    </row>
    <row r="92" spans="1:31" s="2" customFormat="1" ht="6.9" customHeight="1">
      <c r="A92" s="37"/>
      <c r="B92" s="38"/>
      <c r="C92" s="39"/>
      <c r="D92" s="39"/>
      <c r="E92" s="39"/>
      <c r="F92" s="39"/>
      <c r="G92" s="39"/>
      <c r="H92" s="39"/>
      <c r="I92" s="118"/>
      <c r="J92" s="39"/>
      <c r="K92" s="39"/>
      <c r="L92" s="119"/>
      <c r="S92" s="37"/>
      <c r="T92" s="37"/>
      <c r="U92" s="37"/>
      <c r="V92" s="37"/>
      <c r="W92" s="37"/>
      <c r="X92" s="37"/>
      <c r="Y92" s="37"/>
      <c r="Z92" s="37"/>
      <c r="AA92" s="37"/>
      <c r="AB92" s="37"/>
      <c r="AC92" s="37"/>
      <c r="AD92" s="37"/>
      <c r="AE92" s="37"/>
    </row>
    <row r="93" spans="1:31" s="2" customFormat="1" ht="25.65" customHeight="1">
      <c r="A93" s="37"/>
      <c r="B93" s="38"/>
      <c r="C93" s="31" t="s">
        <v>30</v>
      </c>
      <c r="D93" s="39"/>
      <c r="E93" s="39"/>
      <c r="F93" s="29" t="str">
        <f>E17</f>
        <v>Obec Malšovice</v>
      </c>
      <c r="G93" s="39"/>
      <c r="H93" s="39"/>
      <c r="I93" s="120" t="s">
        <v>37</v>
      </c>
      <c r="J93" s="35" t="str">
        <f>E23</f>
        <v>Ing. arch. Zdeněk Havlík</v>
      </c>
      <c r="K93" s="39"/>
      <c r="L93" s="119"/>
      <c r="S93" s="37"/>
      <c r="T93" s="37"/>
      <c r="U93" s="37"/>
      <c r="V93" s="37"/>
      <c r="W93" s="37"/>
      <c r="X93" s="37"/>
      <c r="Y93" s="37"/>
      <c r="Z93" s="37"/>
      <c r="AA93" s="37"/>
      <c r="AB93" s="37"/>
      <c r="AC93" s="37"/>
      <c r="AD93" s="37"/>
      <c r="AE93" s="37"/>
    </row>
    <row r="94" spans="1:31" s="2" customFormat="1" ht="15.15" customHeight="1">
      <c r="A94" s="37"/>
      <c r="B94" s="38"/>
      <c r="C94" s="31" t="s">
        <v>35</v>
      </c>
      <c r="D94" s="39"/>
      <c r="E94" s="39"/>
      <c r="F94" s="29" t="str">
        <f>IF(E20="","",E20)</f>
        <v>Vyplň údaj</v>
      </c>
      <c r="G94" s="39"/>
      <c r="H94" s="39"/>
      <c r="I94" s="120" t="s">
        <v>40</v>
      </c>
      <c r="J94" s="35" t="str">
        <f>E26</f>
        <v>L. Štuller</v>
      </c>
      <c r="K94" s="39"/>
      <c r="L94" s="119"/>
      <c r="S94" s="37"/>
      <c r="T94" s="37"/>
      <c r="U94" s="37"/>
      <c r="V94" s="37"/>
      <c r="W94" s="37"/>
      <c r="X94" s="37"/>
      <c r="Y94" s="37"/>
      <c r="Z94" s="37"/>
      <c r="AA94" s="37"/>
      <c r="AB94" s="37"/>
      <c r="AC94" s="37"/>
      <c r="AD94" s="37"/>
      <c r="AE94" s="37"/>
    </row>
    <row r="95" spans="1:31" s="2" customFormat="1" ht="10.35" customHeight="1">
      <c r="A95" s="37"/>
      <c r="B95" s="38"/>
      <c r="C95" s="39"/>
      <c r="D95" s="39"/>
      <c r="E95" s="39"/>
      <c r="F95" s="39"/>
      <c r="G95" s="39"/>
      <c r="H95" s="39"/>
      <c r="I95" s="118"/>
      <c r="J95" s="39"/>
      <c r="K95" s="39"/>
      <c r="L95" s="119"/>
      <c r="S95" s="37"/>
      <c r="T95" s="37"/>
      <c r="U95" s="37"/>
      <c r="V95" s="37"/>
      <c r="W95" s="37"/>
      <c r="X95" s="37"/>
      <c r="Y95" s="37"/>
      <c r="Z95" s="37"/>
      <c r="AA95" s="37"/>
      <c r="AB95" s="37"/>
      <c r="AC95" s="37"/>
      <c r="AD95" s="37"/>
      <c r="AE95" s="37"/>
    </row>
    <row r="96" spans="1:31" s="11" customFormat="1" ht="29.25" customHeight="1">
      <c r="A96" s="167"/>
      <c r="B96" s="168"/>
      <c r="C96" s="169" t="s">
        <v>119</v>
      </c>
      <c r="D96" s="170" t="s">
        <v>63</v>
      </c>
      <c r="E96" s="170" t="s">
        <v>59</v>
      </c>
      <c r="F96" s="170" t="s">
        <v>60</v>
      </c>
      <c r="G96" s="170" t="s">
        <v>120</v>
      </c>
      <c r="H96" s="170" t="s">
        <v>121</v>
      </c>
      <c r="I96" s="171" t="s">
        <v>122</v>
      </c>
      <c r="J96" s="170" t="s">
        <v>112</v>
      </c>
      <c r="K96" s="172" t="s">
        <v>123</v>
      </c>
      <c r="L96" s="173"/>
      <c r="M96" s="71" t="s">
        <v>32</v>
      </c>
      <c r="N96" s="72" t="s">
        <v>48</v>
      </c>
      <c r="O96" s="72" t="s">
        <v>124</v>
      </c>
      <c r="P96" s="72" t="s">
        <v>125</v>
      </c>
      <c r="Q96" s="72" t="s">
        <v>126</v>
      </c>
      <c r="R96" s="72" t="s">
        <v>127</v>
      </c>
      <c r="S96" s="72" t="s">
        <v>128</v>
      </c>
      <c r="T96" s="73" t="s">
        <v>129</v>
      </c>
      <c r="U96" s="167"/>
      <c r="V96" s="167"/>
      <c r="W96" s="167"/>
      <c r="X96" s="167"/>
      <c r="Y96" s="167"/>
      <c r="Z96" s="167"/>
      <c r="AA96" s="167"/>
      <c r="AB96" s="167"/>
      <c r="AC96" s="167"/>
      <c r="AD96" s="167"/>
      <c r="AE96" s="167"/>
    </row>
    <row r="97" spans="1:65" s="2" customFormat="1" ht="22.8" customHeight="1">
      <c r="A97" s="37"/>
      <c r="B97" s="38"/>
      <c r="C97" s="78" t="s">
        <v>130</v>
      </c>
      <c r="D97" s="39"/>
      <c r="E97" s="39"/>
      <c r="F97" s="39"/>
      <c r="G97" s="39"/>
      <c r="H97" s="39"/>
      <c r="I97" s="118"/>
      <c r="J97" s="174">
        <f>BK97</f>
        <v>0</v>
      </c>
      <c r="K97" s="39"/>
      <c r="L97" s="42"/>
      <c r="M97" s="74"/>
      <c r="N97" s="175"/>
      <c r="O97" s="75"/>
      <c r="P97" s="176">
        <f>P98+P393</f>
        <v>0</v>
      </c>
      <c r="Q97" s="75"/>
      <c r="R97" s="176">
        <f>R98+R393</f>
        <v>9.8837809000000014</v>
      </c>
      <c r="S97" s="75"/>
      <c r="T97" s="177">
        <f>T98+T393</f>
        <v>14.46956864</v>
      </c>
      <c r="U97" s="37"/>
      <c r="V97" s="37"/>
      <c r="W97" s="37"/>
      <c r="X97" s="37"/>
      <c r="Y97" s="37"/>
      <c r="Z97" s="37"/>
      <c r="AA97" s="37"/>
      <c r="AB97" s="37"/>
      <c r="AC97" s="37"/>
      <c r="AD97" s="37"/>
      <c r="AE97" s="37"/>
      <c r="AT97" s="19" t="s">
        <v>77</v>
      </c>
      <c r="AU97" s="19" t="s">
        <v>113</v>
      </c>
      <c r="BK97" s="178">
        <f>BK98+BK393</f>
        <v>0</v>
      </c>
    </row>
    <row r="98" spans="1:65" s="12" customFormat="1" ht="25.95" customHeight="1">
      <c r="B98" s="179"/>
      <c r="C98" s="180"/>
      <c r="D98" s="181" t="s">
        <v>77</v>
      </c>
      <c r="E98" s="182" t="s">
        <v>131</v>
      </c>
      <c r="F98" s="182" t="s">
        <v>132</v>
      </c>
      <c r="G98" s="180"/>
      <c r="H98" s="180"/>
      <c r="I98" s="183"/>
      <c r="J98" s="184">
        <f>BK98</f>
        <v>0</v>
      </c>
      <c r="K98" s="180"/>
      <c r="L98" s="185"/>
      <c r="M98" s="186"/>
      <c r="N98" s="187"/>
      <c r="O98" s="187"/>
      <c r="P98" s="188">
        <f>P99+P108+P263+P376+P390</f>
        <v>0</v>
      </c>
      <c r="Q98" s="187"/>
      <c r="R98" s="188">
        <f>R99+R108+R263+R376+R390</f>
        <v>6.0827036900000007</v>
      </c>
      <c r="S98" s="187"/>
      <c r="T98" s="189">
        <f>T99+T108+T263+T376+T390</f>
        <v>10.90279464</v>
      </c>
      <c r="AR98" s="190" t="s">
        <v>85</v>
      </c>
      <c r="AT98" s="191" t="s">
        <v>77</v>
      </c>
      <c r="AU98" s="191" t="s">
        <v>78</v>
      </c>
      <c r="AY98" s="190" t="s">
        <v>133</v>
      </c>
      <c r="BK98" s="192">
        <f>BK99+BK108+BK263+BK376+BK390</f>
        <v>0</v>
      </c>
    </row>
    <row r="99" spans="1:65" s="12" customFormat="1" ht="22.8" customHeight="1">
      <c r="B99" s="179"/>
      <c r="C99" s="180"/>
      <c r="D99" s="181" t="s">
        <v>77</v>
      </c>
      <c r="E99" s="193" t="s">
        <v>150</v>
      </c>
      <c r="F99" s="193" t="s">
        <v>369</v>
      </c>
      <c r="G99" s="180"/>
      <c r="H99" s="180"/>
      <c r="I99" s="183"/>
      <c r="J99" s="194">
        <f>BK99</f>
        <v>0</v>
      </c>
      <c r="K99" s="180"/>
      <c r="L99" s="185"/>
      <c r="M99" s="186"/>
      <c r="N99" s="187"/>
      <c r="O99" s="187"/>
      <c r="P99" s="188">
        <f>SUM(P100:P107)</f>
        <v>0</v>
      </c>
      <c r="Q99" s="187"/>
      <c r="R99" s="188">
        <f>SUM(R100:R107)</f>
        <v>0.30163000000000001</v>
      </c>
      <c r="S99" s="187"/>
      <c r="T99" s="189">
        <f>SUM(T100:T107)</f>
        <v>0</v>
      </c>
      <c r="AR99" s="190" t="s">
        <v>85</v>
      </c>
      <c r="AT99" s="191" t="s">
        <v>77</v>
      </c>
      <c r="AU99" s="191" t="s">
        <v>85</v>
      </c>
      <c r="AY99" s="190" t="s">
        <v>133</v>
      </c>
      <c r="BK99" s="192">
        <f>SUM(BK100:BK107)</f>
        <v>0</v>
      </c>
    </row>
    <row r="100" spans="1:65" s="2" customFormat="1" ht="33" customHeight="1">
      <c r="A100" s="37"/>
      <c r="B100" s="38"/>
      <c r="C100" s="195" t="s">
        <v>85</v>
      </c>
      <c r="D100" s="195" t="s">
        <v>136</v>
      </c>
      <c r="E100" s="196" t="s">
        <v>370</v>
      </c>
      <c r="F100" s="197" t="s">
        <v>371</v>
      </c>
      <c r="G100" s="198" t="s">
        <v>157</v>
      </c>
      <c r="H100" s="199">
        <v>1</v>
      </c>
      <c r="I100" s="200"/>
      <c r="J100" s="201">
        <f>ROUND(I100*H100,2)</f>
        <v>0</v>
      </c>
      <c r="K100" s="197" t="s">
        <v>140</v>
      </c>
      <c r="L100" s="42"/>
      <c r="M100" s="202" t="s">
        <v>32</v>
      </c>
      <c r="N100" s="203" t="s">
        <v>49</v>
      </c>
      <c r="O100" s="67"/>
      <c r="P100" s="204">
        <f>O100*H100</f>
        <v>0</v>
      </c>
      <c r="Q100" s="204">
        <v>0.12021</v>
      </c>
      <c r="R100" s="204">
        <f>Q100*H100</f>
        <v>0.12021</v>
      </c>
      <c r="S100" s="204">
        <v>0</v>
      </c>
      <c r="T100" s="205">
        <f>S100*H100</f>
        <v>0</v>
      </c>
      <c r="U100" s="37"/>
      <c r="V100" s="37"/>
      <c r="W100" s="37"/>
      <c r="X100" s="37"/>
      <c r="Y100" s="37"/>
      <c r="Z100" s="37"/>
      <c r="AA100" s="37"/>
      <c r="AB100" s="37"/>
      <c r="AC100" s="37"/>
      <c r="AD100" s="37"/>
      <c r="AE100" s="37"/>
      <c r="AR100" s="206" t="s">
        <v>141</v>
      </c>
      <c r="AT100" s="206" t="s">
        <v>136</v>
      </c>
      <c r="AU100" s="206" t="s">
        <v>87</v>
      </c>
      <c r="AY100" s="19" t="s">
        <v>133</v>
      </c>
      <c r="BE100" s="207">
        <f>IF(N100="základní",J100,0)</f>
        <v>0</v>
      </c>
      <c r="BF100" s="207">
        <f>IF(N100="snížená",J100,0)</f>
        <v>0</v>
      </c>
      <c r="BG100" s="207">
        <f>IF(N100="zákl. přenesená",J100,0)</f>
        <v>0</v>
      </c>
      <c r="BH100" s="207">
        <f>IF(N100="sníž. přenesená",J100,0)</f>
        <v>0</v>
      </c>
      <c r="BI100" s="207">
        <f>IF(N100="nulová",J100,0)</f>
        <v>0</v>
      </c>
      <c r="BJ100" s="19" t="s">
        <v>85</v>
      </c>
      <c r="BK100" s="207">
        <f>ROUND(I100*H100,2)</f>
        <v>0</v>
      </c>
      <c r="BL100" s="19" t="s">
        <v>141</v>
      </c>
      <c r="BM100" s="206" t="s">
        <v>372</v>
      </c>
    </row>
    <row r="101" spans="1:65" s="14" customFormat="1" ht="20.399999999999999">
      <c r="B101" s="223"/>
      <c r="C101" s="224"/>
      <c r="D101" s="208" t="s">
        <v>148</v>
      </c>
      <c r="E101" s="225" t="s">
        <v>32</v>
      </c>
      <c r="F101" s="226" t="s">
        <v>373</v>
      </c>
      <c r="G101" s="224"/>
      <c r="H101" s="225" t="s">
        <v>32</v>
      </c>
      <c r="I101" s="227"/>
      <c r="J101" s="224"/>
      <c r="K101" s="224"/>
      <c r="L101" s="228"/>
      <c r="M101" s="229"/>
      <c r="N101" s="230"/>
      <c r="O101" s="230"/>
      <c r="P101" s="230"/>
      <c r="Q101" s="230"/>
      <c r="R101" s="230"/>
      <c r="S101" s="230"/>
      <c r="T101" s="231"/>
      <c r="AT101" s="232" t="s">
        <v>148</v>
      </c>
      <c r="AU101" s="232" t="s">
        <v>87</v>
      </c>
      <c r="AV101" s="14" t="s">
        <v>85</v>
      </c>
      <c r="AW101" s="14" t="s">
        <v>39</v>
      </c>
      <c r="AX101" s="14" t="s">
        <v>78</v>
      </c>
      <c r="AY101" s="232" t="s">
        <v>133</v>
      </c>
    </row>
    <row r="102" spans="1:65" s="13" customFormat="1" ht="20.399999999999999">
      <c r="B102" s="212"/>
      <c r="C102" s="213"/>
      <c r="D102" s="208" t="s">
        <v>148</v>
      </c>
      <c r="E102" s="214" t="s">
        <v>32</v>
      </c>
      <c r="F102" s="215" t="s">
        <v>374</v>
      </c>
      <c r="G102" s="213"/>
      <c r="H102" s="216">
        <v>1</v>
      </c>
      <c r="I102" s="217"/>
      <c r="J102" s="213"/>
      <c r="K102" s="213"/>
      <c r="L102" s="218"/>
      <c r="M102" s="219"/>
      <c r="N102" s="220"/>
      <c r="O102" s="220"/>
      <c r="P102" s="220"/>
      <c r="Q102" s="220"/>
      <c r="R102" s="220"/>
      <c r="S102" s="220"/>
      <c r="T102" s="221"/>
      <c r="AT102" s="222" t="s">
        <v>148</v>
      </c>
      <c r="AU102" s="222" t="s">
        <v>87</v>
      </c>
      <c r="AV102" s="13" t="s">
        <v>87</v>
      </c>
      <c r="AW102" s="13" t="s">
        <v>39</v>
      </c>
      <c r="AX102" s="13" t="s">
        <v>78</v>
      </c>
      <c r="AY102" s="222" t="s">
        <v>133</v>
      </c>
    </row>
    <row r="103" spans="1:65" s="16" customFormat="1">
      <c r="B103" s="244"/>
      <c r="C103" s="245"/>
      <c r="D103" s="208" t="s">
        <v>148</v>
      </c>
      <c r="E103" s="246" t="s">
        <v>32</v>
      </c>
      <c r="F103" s="247" t="s">
        <v>168</v>
      </c>
      <c r="G103" s="245"/>
      <c r="H103" s="248">
        <v>1</v>
      </c>
      <c r="I103" s="249"/>
      <c r="J103" s="245"/>
      <c r="K103" s="245"/>
      <c r="L103" s="250"/>
      <c r="M103" s="251"/>
      <c r="N103" s="252"/>
      <c r="O103" s="252"/>
      <c r="P103" s="252"/>
      <c r="Q103" s="252"/>
      <c r="R103" s="252"/>
      <c r="S103" s="252"/>
      <c r="T103" s="253"/>
      <c r="AT103" s="254" t="s">
        <v>148</v>
      </c>
      <c r="AU103" s="254" t="s">
        <v>87</v>
      </c>
      <c r="AV103" s="16" t="s">
        <v>141</v>
      </c>
      <c r="AW103" s="16" t="s">
        <v>39</v>
      </c>
      <c r="AX103" s="16" t="s">
        <v>85</v>
      </c>
      <c r="AY103" s="254" t="s">
        <v>133</v>
      </c>
    </row>
    <row r="104" spans="1:65" s="2" customFormat="1" ht="33" customHeight="1">
      <c r="A104" s="37"/>
      <c r="B104" s="38"/>
      <c r="C104" s="195" t="s">
        <v>87</v>
      </c>
      <c r="D104" s="195" t="s">
        <v>136</v>
      </c>
      <c r="E104" s="196" t="s">
        <v>375</v>
      </c>
      <c r="F104" s="197" t="s">
        <v>376</v>
      </c>
      <c r="G104" s="198" t="s">
        <v>157</v>
      </c>
      <c r="H104" s="199">
        <v>1</v>
      </c>
      <c r="I104" s="200"/>
      <c r="J104" s="201">
        <f>ROUND(I104*H104,2)</f>
        <v>0</v>
      </c>
      <c r="K104" s="197" t="s">
        <v>140</v>
      </c>
      <c r="L104" s="42"/>
      <c r="M104" s="202" t="s">
        <v>32</v>
      </c>
      <c r="N104" s="203" t="s">
        <v>49</v>
      </c>
      <c r="O104" s="67"/>
      <c r="P104" s="204">
        <f>O104*H104</f>
        <v>0</v>
      </c>
      <c r="Q104" s="204">
        <v>0.18142</v>
      </c>
      <c r="R104" s="204">
        <f>Q104*H104</f>
        <v>0.18142</v>
      </c>
      <c r="S104" s="204">
        <v>0</v>
      </c>
      <c r="T104" s="205">
        <f>S104*H104</f>
        <v>0</v>
      </c>
      <c r="U104" s="37"/>
      <c r="V104" s="37"/>
      <c r="W104" s="37"/>
      <c r="X104" s="37"/>
      <c r="Y104" s="37"/>
      <c r="Z104" s="37"/>
      <c r="AA104" s="37"/>
      <c r="AB104" s="37"/>
      <c r="AC104" s="37"/>
      <c r="AD104" s="37"/>
      <c r="AE104" s="37"/>
      <c r="AR104" s="206" t="s">
        <v>141</v>
      </c>
      <c r="AT104" s="206" t="s">
        <v>136</v>
      </c>
      <c r="AU104" s="206" t="s">
        <v>87</v>
      </c>
      <c r="AY104" s="19" t="s">
        <v>133</v>
      </c>
      <c r="BE104" s="207">
        <f>IF(N104="základní",J104,0)</f>
        <v>0</v>
      </c>
      <c r="BF104" s="207">
        <f>IF(N104="snížená",J104,0)</f>
        <v>0</v>
      </c>
      <c r="BG104" s="207">
        <f>IF(N104="zákl. přenesená",J104,0)</f>
        <v>0</v>
      </c>
      <c r="BH104" s="207">
        <f>IF(N104="sníž. přenesená",J104,0)</f>
        <v>0</v>
      </c>
      <c r="BI104" s="207">
        <f>IF(N104="nulová",J104,0)</f>
        <v>0</v>
      </c>
      <c r="BJ104" s="19" t="s">
        <v>85</v>
      </c>
      <c r="BK104" s="207">
        <f>ROUND(I104*H104,2)</f>
        <v>0</v>
      </c>
      <c r="BL104" s="19" t="s">
        <v>141</v>
      </c>
      <c r="BM104" s="206" t="s">
        <v>377</v>
      </c>
    </row>
    <row r="105" spans="1:65" s="14" customFormat="1" ht="20.399999999999999">
      <c r="B105" s="223"/>
      <c r="C105" s="224"/>
      <c r="D105" s="208" t="s">
        <v>148</v>
      </c>
      <c r="E105" s="225" t="s">
        <v>32</v>
      </c>
      <c r="F105" s="226" t="s">
        <v>373</v>
      </c>
      <c r="G105" s="224"/>
      <c r="H105" s="225" t="s">
        <v>32</v>
      </c>
      <c r="I105" s="227"/>
      <c r="J105" s="224"/>
      <c r="K105" s="224"/>
      <c r="L105" s="228"/>
      <c r="M105" s="229"/>
      <c r="N105" s="230"/>
      <c r="O105" s="230"/>
      <c r="P105" s="230"/>
      <c r="Q105" s="230"/>
      <c r="R105" s="230"/>
      <c r="S105" s="230"/>
      <c r="T105" s="231"/>
      <c r="AT105" s="232" t="s">
        <v>148</v>
      </c>
      <c r="AU105" s="232" t="s">
        <v>87</v>
      </c>
      <c r="AV105" s="14" t="s">
        <v>85</v>
      </c>
      <c r="AW105" s="14" t="s">
        <v>39</v>
      </c>
      <c r="AX105" s="14" t="s">
        <v>78</v>
      </c>
      <c r="AY105" s="232" t="s">
        <v>133</v>
      </c>
    </row>
    <row r="106" spans="1:65" s="13" customFormat="1" ht="20.399999999999999">
      <c r="B106" s="212"/>
      <c r="C106" s="213"/>
      <c r="D106" s="208" t="s">
        <v>148</v>
      </c>
      <c r="E106" s="214" t="s">
        <v>32</v>
      </c>
      <c r="F106" s="215" t="s">
        <v>374</v>
      </c>
      <c r="G106" s="213"/>
      <c r="H106" s="216">
        <v>1</v>
      </c>
      <c r="I106" s="217"/>
      <c r="J106" s="213"/>
      <c r="K106" s="213"/>
      <c r="L106" s="218"/>
      <c r="M106" s="219"/>
      <c r="N106" s="220"/>
      <c r="O106" s="220"/>
      <c r="P106" s="220"/>
      <c r="Q106" s="220"/>
      <c r="R106" s="220"/>
      <c r="S106" s="220"/>
      <c r="T106" s="221"/>
      <c r="AT106" s="222" t="s">
        <v>148</v>
      </c>
      <c r="AU106" s="222" t="s">
        <v>87</v>
      </c>
      <c r="AV106" s="13" t="s">
        <v>87</v>
      </c>
      <c r="AW106" s="13" t="s">
        <v>39</v>
      </c>
      <c r="AX106" s="13" t="s">
        <v>78</v>
      </c>
      <c r="AY106" s="222" t="s">
        <v>133</v>
      </c>
    </row>
    <row r="107" spans="1:65" s="16" customFormat="1">
      <c r="B107" s="244"/>
      <c r="C107" s="245"/>
      <c r="D107" s="208" t="s">
        <v>148</v>
      </c>
      <c r="E107" s="246" t="s">
        <v>32</v>
      </c>
      <c r="F107" s="247" t="s">
        <v>168</v>
      </c>
      <c r="G107" s="245"/>
      <c r="H107" s="248">
        <v>1</v>
      </c>
      <c r="I107" s="249"/>
      <c r="J107" s="245"/>
      <c r="K107" s="245"/>
      <c r="L107" s="250"/>
      <c r="M107" s="251"/>
      <c r="N107" s="252"/>
      <c r="O107" s="252"/>
      <c r="P107" s="252"/>
      <c r="Q107" s="252"/>
      <c r="R107" s="252"/>
      <c r="S107" s="252"/>
      <c r="T107" s="253"/>
      <c r="AT107" s="254" t="s">
        <v>148</v>
      </c>
      <c r="AU107" s="254" t="s">
        <v>87</v>
      </c>
      <c r="AV107" s="16" t="s">
        <v>141</v>
      </c>
      <c r="AW107" s="16" t="s">
        <v>39</v>
      </c>
      <c r="AX107" s="16" t="s">
        <v>85</v>
      </c>
      <c r="AY107" s="254" t="s">
        <v>133</v>
      </c>
    </row>
    <row r="108" spans="1:65" s="12" customFormat="1" ht="22.8" customHeight="1">
      <c r="B108" s="179"/>
      <c r="C108" s="180"/>
      <c r="D108" s="181" t="s">
        <v>77</v>
      </c>
      <c r="E108" s="193" t="s">
        <v>179</v>
      </c>
      <c r="F108" s="193" t="s">
        <v>378</v>
      </c>
      <c r="G108" s="180"/>
      <c r="H108" s="180"/>
      <c r="I108" s="183"/>
      <c r="J108" s="194">
        <f>BK108</f>
        <v>0</v>
      </c>
      <c r="K108" s="180"/>
      <c r="L108" s="185"/>
      <c r="M108" s="186"/>
      <c r="N108" s="187"/>
      <c r="O108" s="187"/>
      <c r="P108" s="188">
        <f>SUM(P109:P262)</f>
        <v>0</v>
      </c>
      <c r="Q108" s="187"/>
      <c r="R108" s="188">
        <f>SUM(R109:R262)</f>
        <v>5.77965369</v>
      </c>
      <c r="S108" s="187"/>
      <c r="T108" s="189">
        <f>SUM(T109:T262)</f>
        <v>0</v>
      </c>
      <c r="AR108" s="190" t="s">
        <v>85</v>
      </c>
      <c r="AT108" s="191" t="s">
        <v>77</v>
      </c>
      <c r="AU108" s="191" t="s">
        <v>85</v>
      </c>
      <c r="AY108" s="190" t="s">
        <v>133</v>
      </c>
      <c r="BK108" s="192">
        <f>SUM(BK109:BK262)</f>
        <v>0</v>
      </c>
    </row>
    <row r="109" spans="1:65" s="2" customFormat="1" ht="21.75" customHeight="1">
      <c r="A109" s="37"/>
      <c r="B109" s="38"/>
      <c r="C109" s="195" t="s">
        <v>150</v>
      </c>
      <c r="D109" s="195" t="s">
        <v>136</v>
      </c>
      <c r="E109" s="196" t="s">
        <v>379</v>
      </c>
      <c r="F109" s="197" t="s">
        <v>380</v>
      </c>
      <c r="G109" s="198" t="s">
        <v>285</v>
      </c>
      <c r="H109" s="199">
        <v>29.427</v>
      </c>
      <c r="I109" s="200"/>
      <c r="J109" s="201">
        <f>ROUND(I109*H109,2)</f>
        <v>0</v>
      </c>
      <c r="K109" s="197" t="s">
        <v>140</v>
      </c>
      <c r="L109" s="42"/>
      <c r="M109" s="202" t="s">
        <v>32</v>
      </c>
      <c r="N109" s="203" t="s">
        <v>49</v>
      </c>
      <c r="O109" s="67"/>
      <c r="P109" s="204">
        <f>O109*H109</f>
        <v>0</v>
      </c>
      <c r="Q109" s="204">
        <v>7.3499999999999998E-3</v>
      </c>
      <c r="R109" s="204">
        <f>Q109*H109</f>
        <v>0.21628844999999999</v>
      </c>
      <c r="S109" s="204">
        <v>0</v>
      </c>
      <c r="T109" s="205">
        <f>S109*H109</f>
        <v>0</v>
      </c>
      <c r="U109" s="37"/>
      <c r="V109" s="37"/>
      <c r="W109" s="37"/>
      <c r="X109" s="37"/>
      <c r="Y109" s="37"/>
      <c r="Z109" s="37"/>
      <c r="AA109" s="37"/>
      <c r="AB109" s="37"/>
      <c r="AC109" s="37"/>
      <c r="AD109" s="37"/>
      <c r="AE109" s="37"/>
      <c r="AR109" s="206" t="s">
        <v>141</v>
      </c>
      <c r="AT109" s="206" t="s">
        <v>136</v>
      </c>
      <c r="AU109" s="206" t="s">
        <v>87</v>
      </c>
      <c r="AY109" s="19" t="s">
        <v>133</v>
      </c>
      <c r="BE109" s="207">
        <f>IF(N109="základní",J109,0)</f>
        <v>0</v>
      </c>
      <c r="BF109" s="207">
        <f>IF(N109="snížená",J109,0)</f>
        <v>0</v>
      </c>
      <c r="BG109" s="207">
        <f>IF(N109="zákl. přenesená",J109,0)</f>
        <v>0</v>
      </c>
      <c r="BH109" s="207">
        <f>IF(N109="sníž. přenesená",J109,0)</f>
        <v>0</v>
      </c>
      <c r="BI109" s="207">
        <f>IF(N109="nulová",J109,0)</f>
        <v>0</v>
      </c>
      <c r="BJ109" s="19" t="s">
        <v>85</v>
      </c>
      <c r="BK109" s="207">
        <f>ROUND(I109*H109,2)</f>
        <v>0</v>
      </c>
      <c r="BL109" s="19" t="s">
        <v>141</v>
      </c>
      <c r="BM109" s="206" t="s">
        <v>381</v>
      </c>
    </row>
    <row r="110" spans="1:65" s="14" customFormat="1" ht="20.399999999999999">
      <c r="B110" s="223"/>
      <c r="C110" s="224"/>
      <c r="D110" s="208" t="s">
        <v>148</v>
      </c>
      <c r="E110" s="225" t="s">
        <v>32</v>
      </c>
      <c r="F110" s="226" t="s">
        <v>382</v>
      </c>
      <c r="G110" s="224"/>
      <c r="H110" s="225" t="s">
        <v>32</v>
      </c>
      <c r="I110" s="227"/>
      <c r="J110" s="224"/>
      <c r="K110" s="224"/>
      <c r="L110" s="228"/>
      <c r="M110" s="229"/>
      <c r="N110" s="230"/>
      <c r="O110" s="230"/>
      <c r="P110" s="230"/>
      <c r="Q110" s="230"/>
      <c r="R110" s="230"/>
      <c r="S110" s="230"/>
      <c r="T110" s="231"/>
      <c r="AT110" s="232" t="s">
        <v>148</v>
      </c>
      <c r="AU110" s="232" t="s">
        <v>87</v>
      </c>
      <c r="AV110" s="14" t="s">
        <v>85</v>
      </c>
      <c r="AW110" s="14" t="s">
        <v>39</v>
      </c>
      <c r="AX110" s="14" t="s">
        <v>78</v>
      </c>
      <c r="AY110" s="232" t="s">
        <v>133</v>
      </c>
    </row>
    <row r="111" spans="1:65" s="14" customFormat="1">
      <c r="B111" s="223"/>
      <c r="C111" s="224"/>
      <c r="D111" s="208" t="s">
        <v>148</v>
      </c>
      <c r="E111" s="225" t="s">
        <v>32</v>
      </c>
      <c r="F111" s="226" t="s">
        <v>383</v>
      </c>
      <c r="G111" s="224"/>
      <c r="H111" s="225" t="s">
        <v>32</v>
      </c>
      <c r="I111" s="227"/>
      <c r="J111" s="224"/>
      <c r="K111" s="224"/>
      <c r="L111" s="228"/>
      <c r="M111" s="229"/>
      <c r="N111" s="230"/>
      <c r="O111" s="230"/>
      <c r="P111" s="230"/>
      <c r="Q111" s="230"/>
      <c r="R111" s="230"/>
      <c r="S111" s="230"/>
      <c r="T111" s="231"/>
      <c r="AT111" s="232" t="s">
        <v>148</v>
      </c>
      <c r="AU111" s="232" t="s">
        <v>87</v>
      </c>
      <c r="AV111" s="14" t="s">
        <v>85</v>
      </c>
      <c r="AW111" s="14" t="s">
        <v>39</v>
      </c>
      <c r="AX111" s="14" t="s">
        <v>78</v>
      </c>
      <c r="AY111" s="232" t="s">
        <v>133</v>
      </c>
    </row>
    <row r="112" spans="1:65" s="13" customFormat="1">
      <c r="B112" s="212"/>
      <c r="C112" s="213"/>
      <c r="D112" s="208" t="s">
        <v>148</v>
      </c>
      <c r="E112" s="214" t="s">
        <v>32</v>
      </c>
      <c r="F112" s="215" t="s">
        <v>384</v>
      </c>
      <c r="G112" s="213"/>
      <c r="H112" s="216">
        <v>4.5430000000000001</v>
      </c>
      <c r="I112" s="217"/>
      <c r="J112" s="213"/>
      <c r="K112" s="213"/>
      <c r="L112" s="218"/>
      <c r="M112" s="219"/>
      <c r="N112" s="220"/>
      <c r="O112" s="220"/>
      <c r="P112" s="220"/>
      <c r="Q112" s="220"/>
      <c r="R112" s="220"/>
      <c r="S112" s="220"/>
      <c r="T112" s="221"/>
      <c r="AT112" s="222" t="s">
        <v>148</v>
      </c>
      <c r="AU112" s="222" t="s">
        <v>87</v>
      </c>
      <c r="AV112" s="13" t="s">
        <v>87</v>
      </c>
      <c r="AW112" s="13" t="s">
        <v>39</v>
      </c>
      <c r="AX112" s="13" t="s">
        <v>78</v>
      </c>
      <c r="AY112" s="222" t="s">
        <v>133</v>
      </c>
    </row>
    <row r="113" spans="1:65" s="14" customFormat="1">
      <c r="B113" s="223"/>
      <c r="C113" s="224"/>
      <c r="D113" s="208" t="s">
        <v>148</v>
      </c>
      <c r="E113" s="225" t="s">
        <v>32</v>
      </c>
      <c r="F113" s="226" t="s">
        <v>385</v>
      </c>
      <c r="G113" s="224"/>
      <c r="H113" s="225" t="s">
        <v>32</v>
      </c>
      <c r="I113" s="227"/>
      <c r="J113" s="224"/>
      <c r="K113" s="224"/>
      <c r="L113" s="228"/>
      <c r="M113" s="229"/>
      <c r="N113" s="230"/>
      <c r="O113" s="230"/>
      <c r="P113" s="230"/>
      <c r="Q113" s="230"/>
      <c r="R113" s="230"/>
      <c r="S113" s="230"/>
      <c r="T113" s="231"/>
      <c r="AT113" s="232" t="s">
        <v>148</v>
      </c>
      <c r="AU113" s="232" t="s">
        <v>87</v>
      </c>
      <c r="AV113" s="14" t="s">
        <v>85</v>
      </c>
      <c r="AW113" s="14" t="s">
        <v>39</v>
      </c>
      <c r="AX113" s="14" t="s">
        <v>78</v>
      </c>
      <c r="AY113" s="232" t="s">
        <v>133</v>
      </c>
    </row>
    <row r="114" spans="1:65" s="13" customFormat="1">
      <c r="B114" s="212"/>
      <c r="C114" s="213"/>
      <c r="D114" s="208" t="s">
        <v>148</v>
      </c>
      <c r="E114" s="214" t="s">
        <v>32</v>
      </c>
      <c r="F114" s="215" t="s">
        <v>386</v>
      </c>
      <c r="G114" s="213"/>
      <c r="H114" s="216">
        <v>2.2469999999999999</v>
      </c>
      <c r="I114" s="217"/>
      <c r="J114" s="213"/>
      <c r="K114" s="213"/>
      <c r="L114" s="218"/>
      <c r="M114" s="219"/>
      <c r="N114" s="220"/>
      <c r="O114" s="220"/>
      <c r="P114" s="220"/>
      <c r="Q114" s="220"/>
      <c r="R114" s="220"/>
      <c r="S114" s="220"/>
      <c r="T114" s="221"/>
      <c r="AT114" s="222" t="s">
        <v>148</v>
      </c>
      <c r="AU114" s="222" t="s">
        <v>87</v>
      </c>
      <c r="AV114" s="13" t="s">
        <v>87</v>
      </c>
      <c r="AW114" s="13" t="s">
        <v>39</v>
      </c>
      <c r="AX114" s="13" t="s">
        <v>78</v>
      </c>
      <c r="AY114" s="222" t="s">
        <v>133</v>
      </c>
    </row>
    <row r="115" spans="1:65" s="13" customFormat="1">
      <c r="B115" s="212"/>
      <c r="C115" s="213"/>
      <c r="D115" s="208" t="s">
        <v>148</v>
      </c>
      <c r="E115" s="214" t="s">
        <v>32</v>
      </c>
      <c r="F115" s="215" t="s">
        <v>387</v>
      </c>
      <c r="G115" s="213"/>
      <c r="H115" s="216">
        <v>4.5490000000000004</v>
      </c>
      <c r="I115" s="217"/>
      <c r="J115" s="213"/>
      <c r="K115" s="213"/>
      <c r="L115" s="218"/>
      <c r="M115" s="219"/>
      <c r="N115" s="220"/>
      <c r="O115" s="220"/>
      <c r="P115" s="220"/>
      <c r="Q115" s="220"/>
      <c r="R115" s="220"/>
      <c r="S115" s="220"/>
      <c r="T115" s="221"/>
      <c r="AT115" s="222" t="s">
        <v>148</v>
      </c>
      <c r="AU115" s="222" t="s">
        <v>87</v>
      </c>
      <c r="AV115" s="13" t="s">
        <v>87</v>
      </c>
      <c r="AW115" s="13" t="s">
        <v>39</v>
      </c>
      <c r="AX115" s="13" t="s">
        <v>78</v>
      </c>
      <c r="AY115" s="222" t="s">
        <v>133</v>
      </c>
    </row>
    <row r="116" spans="1:65" s="13" customFormat="1">
      <c r="B116" s="212"/>
      <c r="C116" s="213"/>
      <c r="D116" s="208" t="s">
        <v>148</v>
      </c>
      <c r="E116" s="214" t="s">
        <v>32</v>
      </c>
      <c r="F116" s="215" t="s">
        <v>388</v>
      </c>
      <c r="G116" s="213"/>
      <c r="H116" s="216">
        <v>4.5839999999999996</v>
      </c>
      <c r="I116" s="217"/>
      <c r="J116" s="213"/>
      <c r="K116" s="213"/>
      <c r="L116" s="218"/>
      <c r="M116" s="219"/>
      <c r="N116" s="220"/>
      <c r="O116" s="220"/>
      <c r="P116" s="220"/>
      <c r="Q116" s="220"/>
      <c r="R116" s="220"/>
      <c r="S116" s="220"/>
      <c r="T116" s="221"/>
      <c r="AT116" s="222" t="s">
        <v>148</v>
      </c>
      <c r="AU116" s="222" t="s">
        <v>87</v>
      </c>
      <c r="AV116" s="13" t="s">
        <v>87</v>
      </c>
      <c r="AW116" s="13" t="s">
        <v>39</v>
      </c>
      <c r="AX116" s="13" t="s">
        <v>78</v>
      </c>
      <c r="AY116" s="222" t="s">
        <v>133</v>
      </c>
    </row>
    <row r="117" spans="1:65" s="14" customFormat="1">
      <c r="B117" s="223"/>
      <c r="C117" s="224"/>
      <c r="D117" s="208" t="s">
        <v>148</v>
      </c>
      <c r="E117" s="225" t="s">
        <v>32</v>
      </c>
      <c r="F117" s="226" t="s">
        <v>389</v>
      </c>
      <c r="G117" s="224"/>
      <c r="H117" s="225" t="s">
        <v>32</v>
      </c>
      <c r="I117" s="227"/>
      <c r="J117" s="224"/>
      <c r="K117" s="224"/>
      <c r="L117" s="228"/>
      <c r="M117" s="229"/>
      <c r="N117" s="230"/>
      <c r="O117" s="230"/>
      <c r="P117" s="230"/>
      <c r="Q117" s="230"/>
      <c r="R117" s="230"/>
      <c r="S117" s="230"/>
      <c r="T117" s="231"/>
      <c r="AT117" s="232" t="s">
        <v>148</v>
      </c>
      <c r="AU117" s="232" t="s">
        <v>87</v>
      </c>
      <c r="AV117" s="14" t="s">
        <v>85</v>
      </c>
      <c r="AW117" s="14" t="s">
        <v>39</v>
      </c>
      <c r="AX117" s="14" t="s">
        <v>78</v>
      </c>
      <c r="AY117" s="232" t="s">
        <v>133</v>
      </c>
    </row>
    <row r="118" spans="1:65" s="13" customFormat="1">
      <c r="B118" s="212"/>
      <c r="C118" s="213"/>
      <c r="D118" s="208" t="s">
        <v>148</v>
      </c>
      <c r="E118" s="214" t="s">
        <v>32</v>
      </c>
      <c r="F118" s="215" t="s">
        <v>390</v>
      </c>
      <c r="G118" s="213"/>
      <c r="H118" s="216">
        <v>2.1549999999999998</v>
      </c>
      <c r="I118" s="217"/>
      <c r="J118" s="213"/>
      <c r="K118" s="213"/>
      <c r="L118" s="218"/>
      <c r="M118" s="219"/>
      <c r="N118" s="220"/>
      <c r="O118" s="220"/>
      <c r="P118" s="220"/>
      <c r="Q118" s="220"/>
      <c r="R118" s="220"/>
      <c r="S118" s="220"/>
      <c r="T118" s="221"/>
      <c r="AT118" s="222" t="s">
        <v>148</v>
      </c>
      <c r="AU118" s="222" t="s">
        <v>87</v>
      </c>
      <c r="AV118" s="13" t="s">
        <v>87</v>
      </c>
      <c r="AW118" s="13" t="s">
        <v>39</v>
      </c>
      <c r="AX118" s="13" t="s">
        <v>78</v>
      </c>
      <c r="AY118" s="222" t="s">
        <v>133</v>
      </c>
    </row>
    <row r="119" spans="1:65" s="13" customFormat="1">
      <c r="B119" s="212"/>
      <c r="C119" s="213"/>
      <c r="D119" s="208" t="s">
        <v>148</v>
      </c>
      <c r="E119" s="214" t="s">
        <v>32</v>
      </c>
      <c r="F119" s="215" t="s">
        <v>391</v>
      </c>
      <c r="G119" s="213"/>
      <c r="H119" s="216">
        <v>3.4279999999999999</v>
      </c>
      <c r="I119" s="217"/>
      <c r="J119" s="213"/>
      <c r="K119" s="213"/>
      <c r="L119" s="218"/>
      <c r="M119" s="219"/>
      <c r="N119" s="220"/>
      <c r="O119" s="220"/>
      <c r="P119" s="220"/>
      <c r="Q119" s="220"/>
      <c r="R119" s="220"/>
      <c r="S119" s="220"/>
      <c r="T119" s="221"/>
      <c r="AT119" s="222" t="s">
        <v>148</v>
      </c>
      <c r="AU119" s="222" t="s">
        <v>87</v>
      </c>
      <c r="AV119" s="13" t="s">
        <v>87</v>
      </c>
      <c r="AW119" s="13" t="s">
        <v>39</v>
      </c>
      <c r="AX119" s="13" t="s">
        <v>78</v>
      </c>
      <c r="AY119" s="222" t="s">
        <v>133</v>
      </c>
    </row>
    <row r="120" spans="1:65" s="14" customFormat="1">
      <c r="B120" s="223"/>
      <c r="C120" s="224"/>
      <c r="D120" s="208" t="s">
        <v>148</v>
      </c>
      <c r="E120" s="225" t="s">
        <v>32</v>
      </c>
      <c r="F120" s="226" t="s">
        <v>392</v>
      </c>
      <c r="G120" s="224"/>
      <c r="H120" s="225" t="s">
        <v>32</v>
      </c>
      <c r="I120" s="227"/>
      <c r="J120" s="224"/>
      <c r="K120" s="224"/>
      <c r="L120" s="228"/>
      <c r="M120" s="229"/>
      <c r="N120" s="230"/>
      <c r="O120" s="230"/>
      <c r="P120" s="230"/>
      <c r="Q120" s="230"/>
      <c r="R120" s="230"/>
      <c r="S120" s="230"/>
      <c r="T120" s="231"/>
      <c r="AT120" s="232" t="s">
        <v>148</v>
      </c>
      <c r="AU120" s="232" t="s">
        <v>87</v>
      </c>
      <c r="AV120" s="14" t="s">
        <v>85</v>
      </c>
      <c r="AW120" s="14" t="s">
        <v>39</v>
      </c>
      <c r="AX120" s="14" t="s">
        <v>78</v>
      </c>
      <c r="AY120" s="232" t="s">
        <v>133</v>
      </c>
    </row>
    <row r="121" spans="1:65" s="13" customFormat="1">
      <c r="B121" s="212"/>
      <c r="C121" s="213"/>
      <c r="D121" s="208" t="s">
        <v>148</v>
      </c>
      <c r="E121" s="214" t="s">
        <v>32</v>
      </c>
      <c r="F121" s="215" t="s">
        <v>393</v>
      </c>
      <c r="G121" s="213"/>
      <c r="H121" s="216">
        <v>2.8359999999999999</v>
      </c>
      <c r="I121" s="217"/>
      <c r="J121" s="213"/>
      <c r="K121" s="213"/>
      <c r="L121" s="218"/>
      <c r="M121" s="219"/>
      <c r="N121" s="220"/>
      <c r="O121" s="220"/>
      <c r="P121" s="220"/>
      <c r="Q121" s="220"/>
      <c r="R121" s="220"/>
      <c r="S121" s="220"/>
      <c r="T121" s="221"/>
      <c r="AT121" s="222" t="s">
        <v>148</v>
      </c>
      <c r="AU121" s="222" t="s">
        <v>87</v>
      </c>
      <c r="AV121" s="13" t="s">
        <v>87</v>
      </c>
      <c r="AW121" s="13" t="s">
        <v>39</v>
      </c>
      <c r="AX121" s="13" t="s">
        <v>78</v>
      </c>
      <c r="AY121" s="222" t="s">
        <v>133</v>
      </c>
    </row>
    <row r="122" spans="1:65" s="13" customFormat="1">
      <c r="B122" s="212"/>
      <c r="C122" s="213"/>
      <c r="D122" s="208" t="s">
        <v>148</v>
      </c>
      <c r="E122" s="214" t="s">
        <v>32</v>
      </c>
      <c r="F122" s="215" t="s">
        <v>394</v>
      </c>
      <c r="G122" s="213"/>
      <c r="H122" s="216">
        <v>0.80700000000000005</v>
      </c>
      <c r="I122" s="217"/>
      <c r="J122" s="213"/>
      <c r="K122" s="213"/>
      <c r="L122" s="218"/>
      <c r="M122" s="219"/>
      <c r="N122" s="220"/>
      <c r="O122" s="220"/>
      <c r="P122" s="220"/>
      <c r="Q122" s="220"/>
      <c r="R122" s="220"/>
      <c r="S122" s="220"/>
      <c r="T122" s="221"/>
      <c r="AT122" s="222" t="s">
        <v>148</v>
      </c>
      <c r="AU122" s="222" t="s">
        <v>87</v>
      </c>
      <c r="AV122" s="13" t="s">
        <v>87</v>
      </c>
      <c r="AW122" s="13" t="s">
        <v>39</v>
      </c>
      <c r="AX122" s="13" t="s">
        <v>78</v>
      </c>
      <c r="AY122" s="222" t="s">
        <v>133</v>
      </c>
    </row>
    <row r="123" spans="1:65" s="13" customFormat="1">
      <c r="B123" s="212"/>
      <c r="C123" s="213"/>
      <c r="D123" s="208" t="s">
        <v>148</v>
      </c>
      <c r="E123" s="214" t="s">
        <v>32</v>
      </c>
      <c r="F123" s="215" t="s">
        <v>395</v>
      </c>
      <c r="G123" s="213"/>
      <c r="H123" s="216">
        <v>4.2779999999999996</v>
      </c>
      <c r="I123" s="217"/>
      <c r="J123" s="213"/>
      <c r="K123" s="213"/>
      <c r="L123" s="218"/>
      <c r="M123" s="219"/>
      <c r="N123" s="220"/>
      <c r="O123" s="220"/>
      <c r="P123" s="220"/>
      <c r="Q123" s="220"/>
      <c r="R123" s="220"/>
      <c r="S123" s="220"/>
      <c r="T123" s="221"/>
      <c r="AT123" s="222" t="s">
        <v>148</v>
      </c>
      <c r="AU123" s="222" t="s">
        <v>87</v>
      </c>
      <c r="AV123" s="13" t="s">
        <v>87</v>
      </c>
      <c r="AW123" s="13" t="s">
        <v>39</v>
      </c>
      <c r="AX123" s="13" t="s">
        <v>78</v>
      </c>
      <c r="AY123" s="222" t="s">
        <v>133</v>
      </c>
    </row>
    <row r="124" spans="1:65" s="15" customFormat="1">
      <c r="B124" s="233"/>
      <c r="C124" s="234"/>
      <c r="D124" s="208" t="s">
        <v>148</v>
      </c>
      <c r="E124" s="235" t="s">
        <v>32</v>
      </c>
      <c r="F124" s="236" t="s">
        <v>396</v>
      </c>
      <c r="G124" s="234"/>
      <c r="H124" s="237">
        <v>29.426999999999996</v>
      </c>
      <c r="I124" s="238"/>
      <c r="J124" s="234"/>
      <c r="K124" s="234"/>
      <c r="L124" s="239"/>
      <c r="M124" s="240"/>
      <c r="N124" s="241"/>
      <c r="O124" s="241"/>
      <c r="P124" s="241"/>
      <c r="Q124" s="241"/>
      <c r="R124" s="241"/>
      <c r="S124" s="241"/>
      <c r="T124" s="242"/>
      <c r="AT124" s="243" t="s">
        <v>148</v>
      </c>
      <c r="AU124" s="243" t="s">
        <v>87</v>
      </c>
      <c r="AV124" s="15" t="s">
        <v>150</v>
      </c>
      <c r="AW124" s="15" t="s">
        <v>39</v>
      </c>
      <c r="AX124" s="15" t="s">
        <v>78</v>
      </c>
      <c r="AY124" s="243" t="s">
        <v>133</v>
      </c>
    </row>
    <row r="125" spans="1:65" s="16" customFormat="1">
      <c r="B125" s="244"/>
      <c r="C125" s="245"/>
      <c r="D125" s="208" t="s">
        <v>148</v>
      </c>
      <c r="E125" s="246" t="s">
        <v>32</v>
      </c>
      <c r="F125" s="247" t="s">
        <v>168</v>
      </c>
      <c r="G125" s="245"/>
      <c r="H125" s="248">
        <v>29.426999999999996</v>
      </c>
      <c r="I125" s="249"/>
      <c r="J125" s="245"/>
      <c r="K125" s="245"/>
      <c r="L125" s="250"/>
      <c r="M125" s="251"/>
      <c r="N125" s="252"/>
      <c r="O125" s="252"/>
      <c r="P125" s="252"/>
      <c r="Q125" s="252"/>
      <c r="R125" s="252"/>
      <c r="S125" s="252"/>
      <c r="T125" s="253"/>
      <c r="AT125" s="254" t="s">
        <v>148</v>
      </c>
      <c r="AU125" s="254" t="s">
        <v>87</v>
      </c>
      <c r="AV125" s="16" t="s">
        <v>141</v>
      </c>
      <c r="AW125" s="16" t="s">
        <v>39</v>
      </c>
      <c r="AX125" s="16" t="s">
        <v>85</v>
      </c>
      <c r="AY125" s="254" t="s">
        <v>133</v>
      </c>
    </row>
    <row r="126" spans="1:65" s="2" customFormat="1" ht="33" customHeight="1">
      <c r="A126" s="37"/>
      <c r="B126" s="38"/>
      <c r="C126" s="195" t="s">
        <v>141</v>
      </c>
      <c r="D126" s="195" t="s">
        <v>136</v>
      </c>
      <c r="E126" s="196" t="s">
        <v>397</v>
      </c>
      <c r="F126" s="197" t="s">
        <v>398</v>
      </c>
      <c r="G126" s="198" t="s">
        <v>285</v>
      </c>
      <c r="H126" s="199">
        <v>210.572</v>
      </c>
      <c r="I126" s="200"/>
      <c r="J126" s="201">
        <f>ROUND(I126*H126,2)</f>
        <v>0</v>
      </c>
      <c r="K126" s="197" t="s">
        <v>140</v>
      </c>
      <c r="L126" s="42"/>
      <c r="M126" s="202" t="s">
        <v>32</v>
      </c>
      <c r="N126" s="203" t="s">
        <v>49</v>
      </c>
      <c r="O126" s="67"/>
      <c r="P126" s="204">
        <f>O126*H126</f>
        <v>0</v>
      </c>
      <c r="Q126" s="204">
        <v>4.3800000000000002E-3</v>
      </c>
      <c r="R126" s="204">
        <f>Q126*H126</f>
        <v>0.92230536000000007</v>
      </c>
      <c r="S126" s="204">
        <v>0</v>
      </c>
      <c r="T126" s="205">
        <f>S126*H126</f>
        <v>0</v>
      </c>
      <c r="U126" s="37"/>
      <c r="V126" s="37"/>
      <c r="W126" s="37"/>
      <c r="X126" s="37"/>
      <c r="Y126" s="37"/>
      <c r="Z126" s="37"/>
      <c r="AA126" s="37"/>
      <c r="AB126" s="37"/>
      <c r="AC126" s="37"/>
      <c r="AD126" s="37"/>
      <c r="AE126" s="37"/>
      <c r="AR126" s="206" t="s">
        <v>141</v>
      </c>
      <c r="AT126" s="206" t="s">
        <v>136</v>
      </c>
      <c r="AU126" s="206" t="s">
        <v>87</v>
      </c>
      <c r="AY126" s="19" t="s">
        <v>133</v>
      </c>
      <c r="BE126" s="207">
        <f>IF(N126="základní",J126,0)</f>
        <v>0</v>
      </c>
      <c r="BF126" s="207">
        <f>IF(N126="snížená",J126,0)</f>
        <v>0</v>
      </c>
      <c r="BG126" s="207">
        <f>IF(N126="zákl. přenesená",J126,0)</f>
        <v>0</v>
      </c>
      <c r="BH126" s="207">
        <f>IF(N126="sníž. přenesená",J126,0)</f>
        <v>0</v>
      </c>
      <c r="BI126" s="207">
        <f>IF(N126="nulová",J126,0)</f>
        <v>0</v>
      </c>
      <c r="BJ126" s="19" t="s">
        <v>85</v>
      </c>
      <c r="BK126" s="207">
        <f>ROUND(I126*H126,2)</f>
        <v>0</v>
      </c>
      <c r="BL126" s="19" t="s">
        <v>141</v>
      </c>
      <c r="BM126" s="206" t="s">
        <v>399</v>
      </c>
    </row>
    <row r="127" spans="1:65" s="2" customFormat="1" ht="28.8">
      <c r="A127" s="37"/>
      <c r="B127" s="38"/>
      <c r="C127" s="39"/>
      <c r="D127" s="208" t="s">
        <v>143</v>
      </c>
      <c r="E127" s="39"/>
      <c r="F127" s="209" t="s">
        <v>400</v>
      </c>
      <c r="G127" s="39"/>
      <c r="H127" s="39"/>
      <c r="I127" s="118"/>
      <c r="J127" s="39"/>
      <c r="K127" s="39"/>
      <c r="L127" s="42"/>
      <c r="M127" s="210"/>
      <c r="N127" s="211"/>
      <c r="O127" s="67"/>
      <c r="P127" s="67"/>
      <c r="Q127" s="67"/>
      <c r="R127" s="67"/>
      <c r="S127" s="67"/>
      <c r="T127" s="68"/>
      <c r="U127" s="37"/>
      <c r="V127" s="37"/>
      <c r="W127" s="37"/>
      <c r="X127" s="37"/>
      <c r="Y127" s="37"/>
      <c r="Z127" s="37"/>
      <c r="AA127" s="37"/>
      <c r="AB127" s="37"/>
      <c r="AC127" s="37"/>
      <c r="AD127" s="37"/>
      <c r="AE127" s="37"/>
      <c r="AT127" s="19" t="s">
        <v>143</v>
      </c>
      <c r="AU127" s="19" t="s">
        <v>87</v>
      </c>
    </row>
    <row r="128" spans="1:65" s="14" customFormat="1">
      <c r="B128" s="223"/>
      <c r="C128" s="224"/>
      <c r="D128" s="208" t="s">
        <v>148</v>
      </c>
      <c r="E128" s="225" t="s">
        <v>32</v>
      </c>
      <c r="F128" s="226" t="s">
        <v>401</v>
      </c>
      <c r="G128" s="224"/>
      <c r="H128" s="225" t="s">
        <v>32</v>
      </c>
      <c r="I128" s="227"/>
      <c r="J128" s="224"/>
      <c r="K128" s="224"/>
      <c r="L128" s="228"/>
      <c r="M128" s="229"/>
      <c r="N128" s="230"/>
      <c r="O128" s="230"/>
      <c r="P128" s="230"/>
      <c r="Q128" s="230"/>
      <c r="R128" s="230"/>
      <c r="S128" s="230"/>
      <c r="T128" s="231"/>
      <c r="AT128" s="232" t="s">
        <v>148</v>
      </c>
      <c r="AU128" s="232" t="s">
        <v>87</v>
      </c>
      <c r="AV128" s="14" t="s">
        <v>85</v>
      </c>
      <c r="AW128" s="14" t="s">
        <v>39</v>
      </c>
      <c r="AX128" s="14" t="s">
        <v>78</v>
      </c>
      <c r="AY128" s="232" t="s">
        <v>133</v>
      </c>
    </row>
    <row r="129" spans="2:51" s="14" customFormat="1">
      <c r="B129" s="223"/>
      <c r="C129" s="224"/>
      <c r="D129" s="208" t="s">
        <v>148</v>
      </c>
      <c r="E129" s="225" t="s">
        <v>32</v>
      </c>
      <c r="F129" s="226" t="s">
        <v>383</v>
      </c>
      <c r="G129" s="224"/>
      <c r="H129" s="225" t="s">
        <v>32</v>
      </c>
      <c r="I129" s="227"/>
      <c r="J129" s="224"/>
      <c r="K129" s="224"/>
      <c r="L129" s="228"/>
      <c r="M129" s="229"/>
      <c r="N129" s="230"/>
      <c r="O129" s="230"/>
      <c r="P129" s="230"/>
      <c r="Q129" s="230"/>
      <c r="R129" s="230"/>
      <c r="S129" s="230"/>
      <c r="T129" s="231"/>
      <c r="AT129" s="232" t="s">
        <v>148</v>
      </c>
      <c r="AU129" s="232" t="s">
        <v>87</v>
      </c>
      <c r="AV129" s="14" t="s">
        <v>85</v>
      </c>
      <c r="AW129" s="14" t="s">
        <v>39</v>
      </c>
      <c r="AX129" s="14" t="s">
        <v>78</v>
      </c>
      <c r="AY129" s="232" t="s">
        <v>133</v>
      </c>
    </row>
    <row r="130" spans="2:51" s="13" customFormat="1">
      <c r="B130" s="212"/>
      <c r="C130" s="213"/>
      <c r="D130" s="208" t="s">
        <v>148</v>
      </c>
      <c r="E130" s="214" t="s">
        <v>32</v>
      </c>
      <c r="F130" s="215" t="s">
        <v>402</v>
      </c>
      <c r="G130" s="213"/>
      <c r="H130" s="216">
        <v>22.716999999999999</v>
      </c>
      <c r="I130" s="217"/>
      <c r="J130" s="213"/>
      <c r="K130" s="213"/>
      <c r="L130" s="218"/>
      <c r="M130" s="219"/>
      <c r="N130" s="220"/>
      <c r="O130" s="220"/>
      <c r="P130" s="220"/>
      <c r="Q130" s="220"/>
      <c r="R130" s="220"/>
      <c r="S130" s="220"/>
      <c r="T130" s="221"/>
      <c r="AT130" s="222" t="s">
        <v>148</v>
      </c>
      <c r="AU130" s="222" t="s">
        <v>87</v>
      </c>
      <c r="AV130" s="13" t="s">
        <v>87</v>
      </c>
      <c r="AW130" s="13" t="s">
        <v>39</v>
      </c>
      <c r="AX130" s="13" t="s">
        <v>78</v>
      </c>
      <c r="AY130" s="222" t="s">
        <v>133</v>
      </c>
    </row>
    <row r="131" spans="2:51" s="14" customFormat="1">
      <c r="B131" s="223"/>
      <c r="C131" s="224"/>
      <c r="D131" s="208" t="s">
        <v>148</v>
      </c>
      <c r="E131" s="225" t="s">
        <v>32</v>
      </c>
      <c r="F131" s="226" t="s">
        <v>385</v>
      </c>
      <c r="G131" s="224"/>
      <c r="H131" s="225" t="s">
        <v>32</v>
      </c>
      <c r="I131" s="227"/>
      <c r="J131" s="224"/>
      <c r="K131" s="224"/>
      <c r="L131" s="228"/>
      <c r="M131" s="229"/>
      <c r="N131" s="230"/>
      <c r="O131" s="230"/>
      <c r="P131" s="230"/>
      <c r="Q131" s="230"/>
      <c r="R131" s="230"/>
      <c r="S131" s="230"/>
      <c r="T131" s="231"/>
      <c r="AT131" s="232" t="s">
        <v>148</v>
      </c>
      <c r="AU131" s="232" t="s">
        <v>87</v>
      </c>
      <c r="AV131" s="14" t="s">
        <v>85</v>
      </c>
      <c r="AW131" s="14" t="s">
        <v>39</v>
      </c>
      <c r="AX131" s="14" t="s">
        <v>78</v>
      </c>
      <c r="AY131" s="232" t="s">
        <v>133</v>
      </c>
    </row>
    <row r="132" spans="2:51" s="13" customFormat="1">
      <c r="B132" s="212"/>
      <c r="C132" s="213"/>
      <c r="D132" s="208" t="s">
        <v>148</v>
      </c>
      <c r="E132" s="214" t="s">
        <v>32</v>
      </c>
      <c r="F132" s="215" t="s">
        <v>403</v>
      </c>
      <c r="G132" s="213"/>
      <c r="H132" s="216">
        <v>11.237</v>
      </c>
      <c r="I132" s="217"/>
      <c r="J132" s="213"/>
      <c r="K132" s="213"/>
      <c r="L132" s="218"/>
      <c r="M132" s="219"/>
      <c r="N132" s="220"/>
      <c r="O132" s="220"/>
      <c r="P132" s="220"/>
      <c r="Q132" s="220"/>
      <c r="R132" s="220"/>
      <c r="S132" s="220"/>
      <c r="T132" s="221"/>
      <c r="AT132" s="222" t="s">
        <v>148</v>
      </c>
      <c r="AU132" s="222" t="s">
        <v>87</v>
      </c>
      <c r="AV132" s="13" t="s">
        <v>87</v>
      </c>
      <c r="AW132" s="13" t="s">
        <v>39</v>
      </c>
      <c r="AX132" s="13" t="s">
        <v>78</v>
      </c>
      <c r="AY132" s="222" t="s">
        <v>133</v>
      </c>
    </row>
    <row r="133" spans="2:51" s="13" customFormat="1">
      <c r="B133" s="212"/>
      <c r="C133" s="213"/>
      <c r="D133" s="208" t="s">
        <v>148</v>
      </c>
      <c r="E133" s="214" t="s">
        <v>32</v>
      </c>
      <c r="F133" s="215" t="s">
        <v>404</v>
      </c>
      <c r="G133" s="213"/>
      <c r="H133" s="216">
        <v>22.745000000000001</v>
      </c>
      <c r="I133" s="217"/>
      <c r="J133" s="213"/>
      <c r="K133" s="213"/>
      <c r="L133" s="218"/>
      <c r="M133" s="219"/>
      <c r="N133" s="220"/>
      <c r="O133" s="220"/>
      <c r="P133" s="220"/>
      <c r="Q133" s="220"/>
      <c r="R133" s="220"/>
      <c r="S133" s="220"/>
      <c r="T133" s="221"/>
      <c r="AT133" s="222" t="s">
        <v>148</v>
      </c>
      <c r="AU133" s="222" t="s">
        <v>87</v>
      </c>
      <c r="AV133" s="13" t="s">
        <v>87</v>
      </c>
      <c r="AW133" s="13" t="s">
        <v>39</v>
      </c>
      <c r="AX133" s="13" t="s">
        <v>78</v>
      </c>
      <c r="AY133" s="222" t="s">
        <v>133</v>
      </c>
    </row>
    <row r="134" spans="2:51" s="13" customFormat="1">
      <c r="B134" s="212"/>
      <c r="C134" s="213"/>
      <c r="D134" s="208" t="s">
        <v>148</v>
      </c>
      <c r="E134" s="214" t="s">
        <v>32</v>
      </c>
      <c r="F134" s="215" t="s">
        <v>405</v>
      </c>
      <c r="G134" s="213"/>
      <c r="H134" s="216">
        <v>22.92</v>
      </c>
      <c r="I134" s="217"/>
      <c r="J134" s="213"/>
      <c r="K134" s="213"/>
      <c r="L134" s="218"/>
      <c r="M134" s="219"/>
      <c r="N134" s="220"/>
      <c r="O134" s="220"/>
      <c r="P134" s="220"/>
      <c r="Q134" s="220"/>
      <c r="R134" s="220"/>
      <c r="S134" s="220"/>
      <c r="T134" s="221"/>
      <c r="AT134" s="222" t="s">
        <v>148</v>
      </c>
      <c r="AU134" s="222" t="s">
        <v>87</v>
      </c>
      <c r="AV134" s="13" t="s">
        <v>87</v>
      </c>
      <c r="AW134" s="13" t="s">
        <v>39</v>
      </c>
      <c r="AX134" s="13" t="s">
        <v>78</v>
      </c>
      <c r="AY134" s="222" t="s">
        <v>133</v>
      </c>
    </row>
    <row r="135" spans="2:51" s="14" customFormat="1">
      <c r="B135" s="223"/>
      <c r="C135" s="224"/>
      <c r="D135" s="208" t="s">
        <v>148</v>
      </c>
      <c r="E135" s="225" t="s">
        <v>32</v>
      </c>
      <c r="F135" s="226" t="s">
        <v>389</v>
      </c>
      <c r="G135" s="224"/>
      <c r="H135" s="225" t="s">
        <v>32</v>
      </c>
      <c r="I135" s="227"/>
      <c r="J135" s="224"/>
      <c r="K135" s="224"/>
      <c r="L135" s="228"/>
      <c r="M135" s="229"/>
      <c r="N135" s="230"/>
      <c r="O135" s="230"/>
      <c r="P135" s="230"/>
      <c r="Q135" s="230"/>
      <c r="R135" s="230"/>
      <c r="S135" s="230"/>
      <c r="T135" s="231"/>
      <c r="AT135" s="232" t="s">
        <v>148</v>
      </c>
      <c r="AU135" s="232" t="s">
        <v>87</v>
      </c>
      <c r="AV135" s="14" t="s">
        <v>85</v>
      </c>
      <c r="AW135" s="14" t="s">
        <v>39</v>
      </c>
      <c r="AX135" s="14" t="s">
        <v>78</v>
      </c>
      <c r="AY135" s="232" t="s">
        <v>133</v>
      </c>
    </row>
    <row r="136" spans="2:51" s="13" customFormat="1">
      <c r="B136" s="212"/>
      <c r="C136" s="213"/>
      <c r="D136" s="208" t="s">
        <v>148</v>
      </c>
      <c r="E136" s="214" t="s">
        <v>32</v>
      </c>
      <c r="F136" s="215" t="s">
        <v>406</v>
      </c>
      <c r="G136" s="213"/>
      <c r="H136" s="216">
        <v>10.773999999999999</v>
      </c>
      <c r="I136" s="217"/>
      <c r="J136" s="213"/>
      <c r="K136" s="213"/>
      <c r="L136" s="218"/>
      <c r="M136" s="219"/>
      <c r="N136" s="220"/>
      <c r="O136" s="220"/>
      <c r="P136" s="220"/>
      <c r="Q136" s="220"/>
      <c r="R136" s="220"/>
      <c r="S136" s="220"/>
      <c r="T136" s="221"/>
      <c r="AT136" s="222" t="s">
        <v>148</v>
      </c>
      <c r="AU136" s="222" t="s">
        <v>87</v>
      </c>
      <c r="AV136" s="13" t="s">
        <v>87</v>
      </c>
      <c r="AW136" s="13" t="s">
        <v>39</v>
      </c>
      <c r="AX136" s="13" t="s">
        <v>78</v>
      </c>
      <c r="AY136" s="222" t="s">
        <v>133</v>
      </c>
    </row>
    <row r="137" spans="2:51" s="13" customFormat="1">
      <c r="B137" s="212"/>
      <c r="C137" s="213"/>
      <c r="D137" s="208" t="s">
        <v>148</v>
      </c>
      <c r="E137" s="214" t="s">
        <v>32</v>
      </c>
      <c r="F137" s="215" t="s">
        <v>407</v>
      </c>
      <c r="G137" s="213"/>
      <c r="H137" s="216">
        <v>17.138000000000002</v>
      </c>
      <c r="I137" s="217"/>
      <c r="J137" s="213"/>
      <c r="K137" s="213"/>
      <c r="L137" s="218"/>
      <c r="M137" s="219"/>
      <c r="N137" s="220"/>
      <c r="O137" s="220"/>
      <c r="P137" s="220"/>
      <c r="Q137" s="220"/>
      <c r="R137" s="220"/>
      <c r="S137" s="220"/>
      <c r="T137" s="221"/>
      <c r="AT137" s="222" t="s">
        <v>148</v>
      </c>
      <c r="AU137" s="222" t="s">
        <v>87</v>
      </c>
      <c r="AV137" s="13" t="s">
        <v>87</v>
      </c>
      <c r="AW137" s="13" t="s">
        <v>39</v>
      </c>
      <c r="AX137" s="13" t="s">
        <v>78</v>
      </c>
      <c r="AY137" s="222" t="s">
        <v>133</v>
      </c>
    </row>
    <row r="138" spans="2:51" s="14" customFormat="1">
      <c r="B138" s="223"/>
      <c r="C138" s="224"/>
      <c r="D138" s="208" t="s">
        <v>148</v>
      </c>
      <c r="E138" s="225" t="s">
        <v>32</v>
      </c>
      <c r="F138" s="226" t="s">
        <v>392</v>
      </c>
      <c r="G138" s="224"/>
      <c r="H138" s="225" t="s">
        <v>32</v>
      </c>
      <c r="I138" s="227"/>
      <c r="J138" s="224"/>
      <c r="K138" s="224"/>
      <c r="L138" s="228"/>
      <c r="M138" s="229"/>
      <c r="N138" s="230"/>
      <c r="O138" s="230"/>
      <c r="P138" s="230"/>
      <c r="Q138" s="230"/>
      <c r="R138" s="230"/>
      <c r="S138" s="230"/>
      <c r="T138" s="231"/>
      <c r="AT138" s="232" t="s">
        <v>148</v>
      </c>
      <c r="AU138" s="232" t="s">
        <v>87</v>
      </c>
      <c r="AV138" s="14" t="s">
        <v>85</v>
      </c>
      <c r="AW138" s="14" t="s">
        <v>39</v>
      </c>
      <c r="AX138" s="14" t="s">
        <v>78</v>
      </c>
      <c r="AY138" s="232" t="s">
        <v>133</v>
      </c>
    </row>
    <row r="139" spans="2:51" s="13" customFormat="1">
      <c r="B139" s="212"/>
      <c r="C139" s="213"/>
      <c r="D139" s="208" t="s">
        <v>148</v>
      </c>
      <c r="E139" s="214" t="s">
        <v>32</v>
      </c>
      <c r="F139" s="215" t="s">
        <v>408</v>
      </c>
      <c r="G139" s="213"/>
      <c r="H139" s="216">
        <v>14.180999999999999</v>
      </c>
      <c r="I139" s="217"/>
      <c r="J139" s="213"/>
      <c r="K139" s="213"/>
      <c r="L139" s="218"/>
      <c r="M139" s="219"/>
      <c r="N139" s="220"/>
      <c r="O139" s="220"/>
      <c r="P139" s="220"/>
      <c r="Q139" s="220"/>
      <c r="R139" s="220"/>
      <c r="S139" s="220"/>
      <c r="T139" s="221"/>
      <c r="AT139" s="222" t="s">
        <v>148</v>
      </c>
      <c r="AU139" s="222" t="s">
        <v>87</v>
      </c>
      <c r="AV139" s="13" t="s">
        <v>87</v>
      </c>
      <c r="AW139" s="13" t="s">
        <v>39</v>
      </c>
      <c r="AX139" s="13" t="s">
        <v>78</v>
      </c>
      <c r="AY139" s="222" t="s">
        <v>133</v>
      </c>
    </row>
    <row r="140" spans="2:51" s="13" customFormat="1">
      <c r="B140" s="212"/>
      <c r="C140" s="213"/>
      <c r="D140" s="208" t="s">
        <v>148</v>
      </c>
      <c r="E140" s="214" t="s">
        <v>32</v>
      </c>
      <c r="F140" s="215" t="s">
        <v>409</v>
      </c>
      <c r="G140" s="213"/>
      <c r="H140" s="216">
        <v>4.0359999999999996</v>
      </c>
      <c r="I140" s="217"/>
      <c r="J140" s="213"/>
      <c r="K140" s="213"/>
      <c r="L140" s="218"/>
      <c r="M140" s="219"/>
      <c r="N140" s="220"/>
      <c r="O140" s="220"/>
      <c r="P140" s="220"/>
      <c r="Q140" s="220"/>
      <c r="R140" s="220"/>
      <c r="S140" s="220"/>
      <c r="T140" s="221"/>
      <c r="AT140" s="222" t="s">
        <v>148</v>
      </c>
      <c r="AU140" s="222" t="s">
        <v>87</v>
      </c>
      <c r="AV140" s="13" t="s">
        <v>87</v>
      </c>
      <c r="AW140" s="13" t="s">
        <v>39</v>
      </c>
      <c r="AX140" s="13" t="s">
        <v>78</v>
      </c>
      <c r="AY140" s="222" t="s">
        <v>133</v>
      </c>
    </row>
    <row r="141" spans="2:51" s="13" customFormat="1">
      <c r="B141" s="212"/>
      <c r="C141" s="213"/>
      <c r="D141" s="208" t="s">
        <v>148</v>
      </c>
      <c r="E141" s="214" t="s">
        <v>32</v>
      </c>
      <c r="F141" s="215" t="s">
        <v>410</v>
      </c>
      <c r="G141" s="213"/>
      <c r="H141" s="216">
        <v>21.39</v>
      </c>
      <c r="I141" s="217"/>
      <c r="J141" s="213"/>
      <c r="K141" s="213"/>
      <c r="L141" s="218"/>
      <c r="M141" s="219"/>
      <c r="N141" s="220"/>
      <c r="O141" s="220"/>
      <c r="P141" s="220"/>
      <c r="Q141" s="220"/>
      <c r="R141" s="220"/>
      <c r="S141" s="220"/>
      <c r="T141" s="221"/>
      <c r="AT141" s="222" t="s">
        <v>148</v>
      </c>
      <c r="AU141" s="222" t="s">
        <v>87</v>
      </c>
      <c r="AV141" s="13" t="s">
        <v>87</v>
      </c>
      <c r="AW141" s="13" t="s">
        <v>39</v>
      </c>
      <c r="AX141" s="13" t="s">
        <v>78</v>
      </c>
      <c r="AY141" s="222" t="s">
        <v>133</v>
      </c>
    </row>
    <row r="142" spans="2:51" s="15" customFormat="1">
      <c r="B142" s="233"/>
      <c r="C142" s="234"/>
      <c r="D142" s="208" t="s">
        <v>148</v>
      </c>
      <c r="E142" s="235" t="s">
        <v>32</v>
      </c>
      <c r="F142" s="236" t="s">
        <v>396</v>
      </c>
      <c r="G142" s="234"/>
      <c r="H142" s="237">
        <v>147.13800000000001</v>
      </c>
      <c r="I142" s="238"/>
      <c r="J142" s="234"/>
      <c r="K142" s="234"/>
      <c r="L142" s="239"/>
      <c r="M142" s="240"/>
      <c r="N142" s="241"/>
      <c r="O142" s="241"/>
      <c r="P142" s="241"/>
      <c r="Q142" s="241"/>
      <c r="R142" s="241"/>
      <c r="S142" s="241"/>
      <c r="T142" s="242"/>
      <c r="AT142" s="243" t="s">
        <v>148</v>
      </c>
      <c r="AU142" s="243" t="s">
        <v>87</v>
      </c>
      <c r="AV142" s="15" t="s">
        <v>150</v>
      </c>
      <c r="AW142" s="15" t="s">
        <v>39</v>
      </c>
      <c r="AX142" s="15" t="s">
        <v>78</v>
      </c>
      <c r="AY142" s="243" t="s">
        <v>133</v>
      </c>
    </row>
    <row r="143" spans="2:51" s="14" customFormat="1">
      <c r="B143" s="223"/>
      <c r="C143" s="224"/>
      <c r="D143" s="208" t="s">
        <v>148</v>
      </c>
      <c r="E143" s="225" t="s">
        <v>32</v>
      </c>
      <c r="F143" s="226" t="s">
        <v>411</v>
      </c>
      <c r="G143" s="224"/>
      <c r="H143" s="225" t="s">
        <v>32</v>
      </c>
      <c r="I143" s="227"/>
      <c r="J143" s="224"/>
      <c r="K143" s="224"/>
      <c r="L143" s="228"/>
      <c r="M143" s="229"/>
      <c r="N143" s="230"/>
      <c r="O143" s="230"/>
      <c r="P143" s="230"/>
      <c r="Q143" s="230"/>
      <c r="R143" s="230"/>
      <c r="S143" s="230"/>
      <c r="T143" s="231"/>
      <c r="AT143" s="232" t="s">
        <v>148</v>
      </c>
      <c r="AU143" s="232" t="s">
        <v>87</v>
      </c>
      <c r="AV143" s="14" t="s">
        <v>85</v>
      </c>
      <c r="AW143" s="14" t="s">
        <v>39</v>
      </c>
      <c r="AX143" s="14" t="s">
        <v>78</v>
      </c>
      <c r="AY143" s="232" t="s">
        <v>133</v>
      </c>
    </row>
    <row r="144" spans="2:51" s="14" customFormat="1">
      <c r="B144" s="223"/>
      <c r="C144" s="224"/>
      <c r="D144" s="208" t="s">
        <v>148</v>
      </c>
      <c r="E144" s="225" t="s">
        <v>32</v>
      </c>
      <c r="F144" s="226" t="s">
        <v>383</v>
      </c>
      <c r="G144" s="224"/>
      <c r="H144" s="225" t="s">
        <v>32</v>
      </c>
      <c r="I144" s="227"/>
      <c r="J144" s="224"/>
      <c r="K144" s="224"/>
      <c r="L144" s="228"/>
      <c r="M144" s="229"/>
      <c r="N144" s="230"/>
      <c r="O144" s="230"/>
      <c r="P144" s="230"/>
      <c r="Q144" s="230"/>
      <c r="R144" s="230"/>
      <c r="S144" s="230"/>
      <c r="T144" s="231"/>
      <c r="AT144" s="232" t="s">
        <v>148</v>
      </c>
      <c r="AU144" s="232" t="s">
        <v>87</v>
      </c>
      <c r="AV144" s="14" t="s">
        <v>85</v>
      </c>
      <c r="AW144" s="14" t="s">
        <v>39</v>
      </c>
      <c r="AX144" s="14" t="s">
        <v>78</v>
      </c>
      <c r="AY144" s="232" t="s">
        <v>133</v>
      </c>
    </row>
    <row r="145" spans="1:65" s="13" customFormat="1">
      <c r="B145" s="212"/>
      <c r="C145" s="213"/>
      <c r="D145" s="208" t="s">
        <v>148</v>
      </c>
      <c r="E145" s="214" t="s">
        <v>32</v>
      </c>
      <c r="F145" s="215" t="s">
        <v>412</v>
      </c>
      <c r="G145" s="213"/>
      <c r="H145" s="216">
        <v>14.234</v>
      </c>
      <c r="I145" s="217"/>
      <c r="J145" s="213"/>
      <c r="K145" s="213"/>
      <c r="L145" s="218"/>
      <c r="M145" s="219"/>
      <c r="N145" s="220"/>
      <c r="O145" s="220"/>
      <c r="P145" s="220"/>
      <c r="Q145" s="220"/>
      <c r="R145" s="220"/>
      <c r="S145" s="220"/>
      <c r="T145" s="221"/>
      <c r="AT145" s="222" t="s">
        <v>148</v>
      </c>
      <c r="AU145" s="222" t="s">
        <v>87</v>
      </c>
      <c r="AV145" s="13" t="s">
        <v>87</v>
      </c>
      <c r="AW145" s="13" t="s">
        <v>39</v>
      </c>
      <c r="AX145" s="13" t="s">
        <v>78</v>
      </c>
      <c r="AY145" s="222" t="s">
        <v>133</v>
      </c>
    </row>
    <row r="146" spans="1:65" s="14" customFormat="1">
      <c r="B146" s="223"/>
      <c r="C146" s="224"/>
      <c r="D146" s="208" t="s">
        <v>148</v>
      </c>
      <c r="E146" s="225" t="s">
        <v>32</v>
      </c>
      <c r="F146" s="226" t="s">
        <v>385</v>
      </c>
      <c r="G146" s="224"/>
      <c r="H146" s="225" t="s">
        <v>32</v>
      </c>
      <c r="I146" s="227"/>
      <c r="J146" s="224"/>
      <c r="K146" s="224"/>
      <c r="L146" s="228"/>
      <c r="M146" s="229"/>
      <c r="N146" s="230"/>
      <c r="O146" s="230"/>
      <c r="P146" s="230"/>
      <c r="Q146" s="230"/>
      <c r="R146" s="230"/>
      <c r="S146" s="230"/>
      <c r="T146" s="231"/>
      <c r="AT146" s="232" t="s">
        <v>148</v>
      </c>
      <c r="AU146" s="232" t="s">
        <v>87</v>
      </c>
      <c r="AV146" s="14" t="s">
        <v>85</v>
      </c>
      <c r="AW146" s="14" t="s">
        <v>39</v>
      </c>
      <c r="AX146" s="14" t="s">
        <v>78</v>
      </c>
      <c r="AY146" s="232" t="s">
        <v>133</v>
      </c>
    </row>
    <row r="147" spans="1:65" s="13" customFormat="1">
      <c r="B147" s="212"/>
      <c r="C147" s="213"/>
      <c r="D147" s="208" t="s">
        <v>148</v>
      </c>
      <c r="E147" s="214" t="s">
        <v>32</v>
      </c>
      <c r="F147" s="215" t="s">
        <v>413</v>
      </c>
      <c r="G147" s="213"/>
      <c r="H147" s="216">
        <v>18</v>
      </c>
      <c r="I147" s="217"/>
      <c r="J147" s="213"/>
      <c r="K147" s="213"/>
      <c r="L147" s="218"/>
      <c r="M147" s="219"/>
      <c r="N147" s="220"/>
      <c r="O147" s="220"/>
      <c r="P147" s="220"/>
      <c r="Q147" s="220"/>
      <c r="R147" s="220"/>
      <c r="S147" s="220"/>
      <c r="T147" s="221"/>
      <c r="AT147" s="222" t="s">
        <v>148</v>
      </c>
      <c r="AU147" s="222" t="s">
        <v>87</v>
      </c>
      <c r="AV147" s="13" t="s">
        <v>87</v>
      </c>
      <c r="AW147" s="13" t="s">
        <v>39</v>
      </c>
      <c r="AX147" s="13" t="s">
        <v>78</v>
      </c>
      <c r="AY147" s="222" t="s">
        <v>133</v>
      </c>
    </row>
    <row r="148" spans="1:65" s="14" customFormat="1">
      <c r="B148" s="223"/>
      <c r="C148" s="224"/>
      <c r="D148" s="208" t="s">
        <v>148</v>
      </c>
      <c r="E148" s="225" t="s">
        <v>32</v>
      </c>
      <c r="F148" s="226" t="s">
        <v>389</v>
      </c>
      <c r="G148" s="224"/>
      <c r="H148" s="225" t="s">
        <v>32</v>
      </c>
      <c r="I148" s="227"/>
      <c r="J148" s="224"/>
      <c r="K148" s="224"/>
      <c r="L148" s="228"/>
      <c r="M148" s="229"/>
      <c r="N148" s="230"/>
      <c r="O148" s="230"/>
      <c r="P148" s="230"/>
      <c r="Q148" s="230"/>
      <c r="R148" s="230"/>
      <c r="S148" s="230"/>
      <c r="T148" s="231"/>
      <c r="AT148" s="232" t="s">
        <v>148</v>
      </c>
      <c r="AU148" s="232" t="s">
        <v>87</v>
      </c>
      <c r="AV148" s="14" t="s">
        <v>85</v>
      </c>
      <c r="AW148" s="14" t="s">
        <v>39</v>
      </c>
      <c r="AX148" s="14" t="s">
        <v>78</v>
      </c>
      <c r="AY148" s="232" t="s">
        <v>133</v>
      </c>
    </row>
    <row r="149" spans="1:65" s="13" customFormat="1">
      <c r="B149" s="212"/>
      <c r="C149" s="213"/>
      <c r="D149" s="208" t="s">
        <v>148</v>
      </c>
      <c r="E149" s="214" t="s">
        <v>32</v>
      </c>
      <c r="F149" s="215" t="s">
        <v>413</v>
      </c>
      <c r="G149" s="213"/>
      <c r="H149" s="216">
        <v>18</v>
      </c>
      <c r="I149" s="217"/>
      <c r="J149" s="213"/>
      <c r="K149" s="213"/>
      <c r="L149" s="218"/>
      <c r="M149" s="219"/>
      <c r="N149" s="220"/>
      <c r="O149" s="220"/>
      <c r="P149" s="220"/>
      <c r="Q149" s="220"/>
      <c r="R149" s="220"/>
      <c r="S149" s="220"/>
      <c r="T149" s="221"/>
      <c r="AT149" s="222" t="s">
        <v>148</v>
      </c>
      <c r="AU149" s="222" t="s">
        <v>87</v>
      </c>
      <c r="AV149" s="13" t="s">
        <v>87</v>
      </c>
      <c r="AW149" s="13" t="s">
        <v>39</v>
      </c>
      <c r="AX149" s="13" t="s">
        <v>78</v>
      </c>
      <c r="AY149" s="222" t="s">
        <v>133</v>
      </c>
    </row>
    <row r="150" spans="1:65" s="14" customFormat="1">
      <c r="B150" s="223"/>
      <c r="C150" s="224"/>
      <c r="D150" s="208" t="s">
        <v>148</v>
      </c>
      <c r="E150" s="225" t="s">
        <v>32</v>
      </c>
      <c r="F150" s="226" t="s">
        <v>392</v>
      </c>
      <c r="G150" s="224"/>
      <c r="H150" s="225" t="s">
        <v>32</v>
      </c>
      <c r="I150" s="227"/>
      <c r="J150" s="224"/>
      <c r="K150" s="224"/>
      <c r="L150" s="228"/>
      <c r="M150" s="229"/>
      <c r="N150" s="230"/>
      <c r="O150" s="230"/>
      <c r="P150" s="230"/>
      <c r="Q150" s="230"/>
      <c r="R150" s="230"/>
      <c r="S150" s="230"/>
      <c r="T150" s="231"/>
      <c r="AT150" s="232" t="s">
        <v>148</v>
      </c>
      <c r="AU150" s="232" t="s">
        <v>87</v>
      </c>
      <c r="AV150" s="14" t="s">
        <v>85</v>
      </c>
      <c r="AW150" s="14" t="s">
        <v>39</v>
      </c>
      <c r="AX150" s="14" t="s">
        <v>78</v>
      </c>
      <c r="AY150" s="232" t="s">
        <v>133</v>
      </c>
    </row>
    <row r="151" spans="1:65" s="13" customFormat="1">
      <c r="B151" s="212"/>
      <c r="C151" s="213"/>
      <c r="D151" s="208" t="s">
        <v>148</v>
      </c>
      <c r="E151" s="214" t="s">
        <v>32</v>
      </c>
      <c r="F151" s="215" t="s">
        <v>414</v>
      </c>
      <c r="G151" s="213"/>
      <c r="H151" s="216">
        <v>13.2</v>
      </c>
      <c r="I151" s="217"/>
      <c r="J151" s="213"/>
      <c r="K151" s="213"/>
      <c r="L151" s="218"/>
      <c r="M151" s="219"/>
      <c r="N151" s="220"/>
      <c r="O151" s="220"/>
      <c r="P151" s="220"/>
      <c r="Q151" s="220"/>
      <c r="R151" s="220"/>
      <c r="S151" s="220"/>
      <c r="T151" s="221"/>
      <c r="AT151" s="222" t="s">
        <v>148</v>
      </c>
      <c r="AU151" s="222" t="s">
        <v>87</v>
      </c>
      <c r="AV151" s="13" t="s">
        <v>87</v>
      </c>
      <c r="AW151" s="13" t="s">
        <v>39</v>
      </c>
      <c r="AX151" s="13" t="s">
        <v>78</v>
      </c>
      <c r="AY151" s="222" t="s">
        <v>133</v>
      </c>
    </row>
    <row r="152" spans="1:65" s="15" customFormat="1">
      <c r="B152" s="233"/>
      <c r="C152" s="234"/>
      <c r="D152" s="208" t="s">
        <v>148</v>
      </c>
      <c r="E152" s="235" t="s">
        <v>32</v>
      </c>
      <c r="F152" s="236" t="s">
        <v>415</v>
      </c>
      <c r="G152" s="234"/>
      <c r="H152" s="237">
        <v>63.433999999999997</v>
      </c>
      <c r="I152" s="238"/>
      <c r="J152" s="234"/>
      <c r="K152" s="234"/>
      <c r="L152" s="239"/>
      <c r="M152" s="240"/>
      <c r="N152" s="241"/>
      <c r="O152" s="241"/>
      <c r="P152" s="241"/>
      <c r="Q152" s="241"/>
      <c r="R152" s="241"/>
      <c r="S152" s="241"/>
      <c r="T152" s="242"/>
      <c r="AT152" s="243" t="s">
        <v>148</v>
      </c>
      <c r="AU152" s="243" t="s">
        <v>87</v>
      </c>
      <c r="AV152" s="15" t="s">
        <v>150</v>
      </c>
      <c r="AW152" s="15" t="s">
        <v>39</v>
      </c>
      <c r="AX152" s="15" t="s">
        <v>78</v>
      </c>
      <c r="AY152" s="243" t="s">
        <v>133</v>
      </c>
    </row>
    <row r="153" spans="1:65" s="16" customFormat="1">
      <c r="B153" s="244"/>
      <c r="C153" s="245"/>
      <c r="D153" s="208" t="s">
        <v>148</v>
      </c>
      <c r="E153" s="246" t="s">
        <v>32</v>
      </c>
      <c r="F153" s="247" t="s">
        <v>168</v>
      </c>
      <c r="G153" s="245"/>
      <c r="H153" s="248">
        <v>210.572</v>
      </c>
      <c r="I153" s="249"/>
      <c r="J153" s="245"/>
      <c r="K153" s="245"/>
      <c r="L153" s="250"/>
      <c r="M153" s="251"/>
      <c r="N153" s="252"/>
      <c r="O153" s="252"/>
      <c r="P153" s="252"/>
      <c r="Q153" s="252"/>
      <c r="R153" s="252"/>
      <c r="S153" s="252"/>
      <c r="T153" s="253"/>
      <c r="AT153" s="254" t="s">
        <v>148</v>
      </c>
      <c r="AU153" s="254" t="s">
        <v>87</v>
      </c>
      <c r="AV153" s="16" t="s">
        <v>141</v>
      </c>
      <c r="AW153" s="16" t="s">
        <v>39</v>
      </c>
      <c r="AX153" s="16" t="s">
        <v>85</v>
      </c>
      <c r="AY153" s="254" t="s">
        <v>133</v>
      </c>
    </row>
    <row r="154" spans="1:65" s="2" customFormat="1" ht="21.75" customHeight="1">
      <c r="A154" s="37"/>
      <c r="B154" s="38"/>
      <c r="C154" s="195" t="s">
        <v>169</v>
      </c>
      <c r="D154" s="195" t="s">
        <v>136</v>
      </c>
      <c r="E154" s="196" t="s">
        <v>416</v>
      </c>
      <c r="F154" s="197" t="s">
        <v>417</v>
      </c>
      <c r="G154" s="198" t="s">
        <v>285</v>
      </c>
      <c r="H154" s="199">
        <v>147.13800000000001</v>
      </c>
      <c r="I154" s="200"/>
      <c r="J154" s="201">
        <f>ROUND(I154*H154,2)</f>
        <v>0</v>
      </c>
      <c r="K154" s="197" t="s">
        <v>140</v>
      </c>
      <c r="L154" s="42"/>
      <c r="M154" s="202" t="s">
        <v>32</v>
      </c>
      <c r="N154" s="203" t="s">
        <v>49</v>
      </c>
      <c r="O154" s="67"/>
      <c r="P154" s="204">
        <f>O154*H154</f>
        <v>0</v>
      </c>
      <c r="Q154" s="204">
        <v>2.7299999999999998E-3</v>
      </c>
      <c r="R154" s="204">
        <f>Q154*H154</f>
        <v>0.40168673999999999</v>
      </c>
      <c r="S154" s="204">
        <v>0</v>
      </c>
      <c r="T154" s="205">
        <f>S154*H154</f>
        <v>0</v>
      </c>
      <c r="U154" s="37"/>
      <c r="V154" s="37"/>
      <c r="W154" s="37"/>
      <c r="X154" s="37"/>
      <c r="Y154" s="37"/>
      <c r="Z154" s="37"/>
      <c r="AA154" s="37"/>
      <c r="AB154" s="37"/>
      <c r="AC154" s="37"/>
      <c r="AD154" s="37"/>
      <c r="AE154" s="37"/>
      <c r="AR154" s="206" t="s">
        <v>141</v>
      </c>
      <c r="AT154" s="206" t="s">
        <v>136</v>
      </c>
      <c r="AU154" s="206" t="s">
        <v>87</v>
      </c>
      <c r="AY154" s="19" t="s">
        <v>133</v>
      </c>
      <c r="BE154" s="207">
        <f>IF(N154="základní",J154,0)</f>
        <v>0</v>
      </c>
      <c r="BF154" s="207">
        <f>IF(N154="snížená",J154,0)</f>
        <v>0</v>
      </c>
      <c r="BG154" s="207">
        <f>IF(N154="zákl. přenesená",J154,0)</f>
        <v>0</v>
      </c>
      <c r="BH154" s="207">
        <f>IF(N154="sníž. přenesená",J154,0)</f>
        <v>0</v>
      </c>
      <c r="BI154" s="207">
        <f>IF(N154="nulová",J154,0)</f>
        <v>0</v>
      </c>
      <c r="BJ154" s="19" t="s">
        <v>85</v>
      </c>
      <c r="BK154" s="207">
        <f>ROUND(I154*H154,2)</f>
        <v>0</v>
      </c>
      <c r="BL154" s="19" t="s">
        <v>141</v>
      </c>
      <c r="BM154" s="206" t="s">
        <v>418</v>
      </c>
    </row>
    <row r="155" spans="1:65" s="14" customFormat="1">
      <c r="B155" s="223"/>
      <c r="C155" s="224"/>
      <c r="D155" s="208" t="s">
        <v>148</v>
      </c>
      <c r="E155" s="225" t="s">
        <v>32</v>
      </c>
      <c r="F155" s="226" t="s">
        <v>401</v>
      </c>
      <c r="G155" s="224"/>
      <c r="H155" s="225" t="s">
        <v>32</v>
      </c>
      <c r="I155" s="227"/>
      <c r="J155" s="224"/>
      <c r="K155" s="224"/>
      <c r="L155" s="228"/>
      <c r="M155" s="229"/>
      <c r="N155" s="230"/>
      <c r="O155" s="230"/>
      <c r="P155" s="230"/>
      <c r="Q155" s="230"/>
      <c r="R155" s="230"/>
      <c r="S155" s="230"/>
      <c r="T155" s="231"/>
      <c r="AT155" s="232" t="s">
        <v>148</v>
      </c>
      <c r="AU155" s="232" t="s">
        <v>87</v>
      </c>
      <c r="AV155" s="14" t="s">
        <v>85</v>
      </c>
      <c r="AW155" s="14" t="s">
        <v>39</v>
      </c>
      <c r="AX155" s="14" t="s">
        <v>78</v>
      </c>
      <c r="AY155" s="232" t="s">
        <v>133</v>
      </c>
    </row>
    <row r="156" spans="1:65" s="14" customFormat="1">
      <c r="B156" s="223"/>
      <c r="C156" s="224"/>
      <c r="D156" s="208" t="s">
        <v>148</v>
      </c>
      <c r="E156" s="225" t="s">
        <v>32</v>
      </c>
      <c r="F156" s="226" t="s">
        <v>383</v>
      </c>
      <c r="G156" s="224"/>
      <c r="H156" s="225" t="s">
        <v>32</v>
      </c>
      <c r="I156" s="227"/>
      <c r="J156" s="224"/>
      <c r="K156" s="224"/>
      <c r="L156" s="228"/>
      <c r="M156" s="229"/>
      <c r="N156" s="230"/>
      <c r="O156" s="230"/>
      <c r="P156" s="230"/>
      <c r="Q156" s="230"/>
      <c r="R156" s="230"/>
      <c r="S156" s="230"/>
      <c r="T156" s="231"/>
      <c r="AT156" s="232" t="s">
        <v>148</v>
      </c>
      <c r="AU156" s="232" t="s">
        <v>87</v>
      </c>
      <c r="AV156" s="14" t="s">
        <v>85</v>
      </c>
      <c r="AW156" s="14" t="s">
        <v>39</v>
      </c>
      <c r="AX156" s="14" t="s">
        <v>78</v>
      </c>
      <c r="AY156" s="232" t="s">
        <v>133</v>
      </c>
    </row>
    <row r="157" spans="1:65" s="13" customFormat="1">
      <c r="B157" s="212"/>
      <c r="C157" s="213"/>
      <c r="D157" s="208" t="s">
        <v>148</v>
      </c>
      <c r="E157" s="214" t="s">
        <v>32</v>
      </c>
      <c r="F157" s="215" t="s">
        <v>402</v>
      </c>
      <c r="G157" s="213"/>
      <c r="H157" s="216">
        <v>22.716999999999999</v>
      </c>
      <c r="I157" s="217"/>
      <c r="J157" s="213"/>
      <c r="K157" s="213"/>
      <c r="L157" s="218"/>
      <c r="M157" s="219"/>
      <c r="N157" s="220"/>
      <c r="O157" s="220"/>
      <c r="P157" s="220"/>
      <c r="Q157" s="220"/>
      <c r="R157" s="220"/>
      <c r="S157" s="220"/>
      <c r="T157" s="221"/>
      <c r="AT157" s="222" t="s">
        <v>148</v>
      </c>
      <c r="AU157" s="222" t="s">
        <v>87</v>
      </c>
      <c r="AV157" s="13" t="s">
        <v>87</v>
      </c>
      <c r="AW157" s="13" t="s">
        <v>39</v>
      </c>
      <c r="AX157" s="13" t="s">
        <v>78</v>
      </c>
      <c r="AY157" s="222" t="s">
        <v>133</v>
      </c>
    </row>
    <row r="158" spans="1:65" s="14" customFormat="1">
      <c r="B158" s="223"/>
      <c r="C158" s="224"/>
      <c r="D158" s="208" t="s">
        <v>148</v>
      </c>
      <c r="E158" s="225" t="s">
        <v>32</v>
      </c>
      <c r="F158" s="226" t="s">
        <v>385</v>
      </c>
      <c r="G158" s="224"/>
      <c r="H158" s="225" t="s">
        <v>32</v>
      </c>
      <c r="I158" s="227"/>
      <c r="J158" s="224"/>
      <c r="K158" s="224"/>
      <c r="L158" s="228"/>
      <c r="M158" s="229"/>
      <c r="N158" s="230"/>
      <c r="O158" s="230"/>
      <c r="P158" s="230"/>
      <c r="Q158" s="230"/>
      <c r="R158" s="230"/>
      <c r="S158" s="230"/>
      <c r="T158" s="231"/>
      <c r="AT158" s="232" t="s">
        <v>148</v>
      </c>
      <c r="AU158" s="232" t="s">
        <v>87</v>
      </c>
      <c r="AV158" s="14" t="s">
        <v>85</v>
      </c>
      <c r="AW158" s="14" t="s">
        <v>39</v>
      </c>
      <c r="AX158" s="14" t="s">
        <v>78</v>
      </c>
      <c r="AY158" s="232" t="s">
        <v>133</v>
      </c>
    </row>
    <row r="159" spans="1:65" s="13" customFormat="1">
      <c r="B159" s="212"/>
      <c r="C159" s="213"/>
      <c r="D159" s="208" t="s">
        <v>148</v>
      </c>
      <c r="E159" s="214" t="s">
        <v>32</v>
      </c>
      <c r="F159" s="215" t="s">
        <v>403</v>
      </c>
      <c r="G159" s="213"/>
      <c r="H159" s="216">
        <v>11.237</v>
      </c>
      <c r="I159" s="217"/>
      <c r="J159" s="213"/>
      <c r="K159" s="213"/>
      <c r="L159" s="218"/>
      <c r="M159" s="219"/>
      <c r="N159" s="220"/>
      <c r="O159" s="220"/>
      <c r="P159" s="220"/>
      <c r="Q159" s="220"/>
      <c r="R159" s="220"/>
      <c r="S159" s="220"/>
      <c r="T159" s="221"/>
      <c r="AT159" s="222" t="s">
        <v>148</v>
      </c>
      <c r="AU159" s="222" t="s">
        <v>87</v>
      </c>
      <c r="AV159" s="13" t="s">
        <v>87</v>
      </c>
      <c r="AW159" s="13" t="s">
        <v>39</v>
      </c>
      <c r="AX159" s="13" t="s">
        <v>78</v>
      </c>
      <c r="AY159" s="222" t="s">
        <v>133</v>
      </c>
    </row>
    <row r="160" spans="1:65" s="13" customFormat="1">
      <c r="B160" s="212"/>
      <c r="C160" s="213"/>
      <c r="D160" s="208" t="s">
        <v>148</v>
      </c>
      <c r="E160" s="214" t="s">
        <v>32</v>
      </c>
      <c r="F160" s="215" t="s">
        <v>404</v>
      </c>
      <c r="G160" s="213"/>
      <c r="H160" s="216">
        <v>22.745000000000001</v>
      </c>
      <c r="I160" s="217"/>
      <c r="J160" s="213"/>
      <c r="K160" s="213"/>
      <c r="L160" s="218"/>
      <c r="M160" s="219"/>
      <c r="N160" s="220"/>
      <c r="O160" s="220"/>
      <c r="P160" s="220"/>
      <c r="Q160" s="220"/>
      <c r="R160" s="220"/>
      <c r="S160" s="220"/>
      <c r="T160" s="221"/>
      <c r="AT160" s="222" t="s">
        <v>148</v>
      </c>
      <c r="AU160" s="222" t="s">
        <v>87</v>
      </c>
      <c r="AV160" s="13" t="s">
        <v>87</v>
      </c>
      <c r="AW160" s="13" t="s">
        <v>39</v>
      </c>
      <c r="AX160" s="13" t="s">
        <v>78</v>
      </c>
      <c r="AY160" s="222" t="s">
        <v>133</v>
      </c>
    </row>
    <row r="161" spans="1:65" s="13" customFormat="1">
      <c r="B161" s="212"/>
      <c r="C161" s="213"/>
      <c r="D161" s="208" t="s">
        <v>148</v>
      </c>
      <c r="E161" s="214" t="s">
        <v>32</v>
      </c>
      <c r="F161" s="215" t="s">
        <v>405</v>
      </c>
      <c r="G161" s="213"/>
      <c r="H161" s="216">
        <v>22.92</v>
      </c>
      <c r="I161" s="217"/>
      <c r="J161" s="213"/>
      <c r="K161" s="213"/>
      <c r="L161" s="218"/>
      <c r="M161" s="219"/>
      <c r="N161" s="220"/>
      <c r="O161" s="220"/>
      <c r="P161" s="220"/>
      <c r="Q161" s="220"/>
      <c r="R161" s="220"/>
      <c r="S161" s="220"/>
      <c r="T161" s="221"/>
      <c r="AT161" s="222" t="s">
        <v>148</v>
      </c>
      <c r="AU161" s="222" t="s">
        <v>87</v>
      </c>
      <c r="AV161" s="13" t="s">
        <v>87</v>
      </c>
      <c r="AW161" s="13" t="s">
        <v>39</v>
      </c>
      <c r="AX161" s="13" t="s">
        <v>78</v>
      </c>
      <c r="AY161" s="222" t="s">
        <v>133</v>
      </c>
    </row>
    <row r="162" spans="1:65" s="14" customFormat="1">
      <c r="B162" s="223"/>
      <c r="C162" s="224"/>
      <c r="D162" s="208" t="s">
        <v>148</v>
      </c>
      <c r="E162" s="225" t="s">
        <v>32</v>
      </c>
      <c r="F162" s="226" t="s">
        <v>389</v>
      </c>
      <c r="G162" s="224"/>
      <c r="H162" s="225" t="s">
        <v>32</v>
      </c>
      <c r="I162" s="227"/>
      <c r="J162" s="224"/>
      <c r="K162" s="224"/>
      <c r="L162" s="228"/>
      <c r="M162" s="229"/>
      <c r="N162" s="230"/>
      <c r="O162" s="230"/>
      <c r="P162" s="230"/>
      <c r="Q162" s="230"/>
      <c r="R162" s="230"/>
      <c r="S162" s="230"/>
      <c r="T162" s="231"/>
      <c r="AT162" s="232" t="s">
        <v>148</v>
      </c>
      <c r="AU162" s="232" t="s">
        <v>87</v>
      </c>
      <c r="AV162" s="14" t="s">
        <v>85</v>
      </c>
      <c r="AW162" s="14" t="s">
        <v>39</v>
      </c>
      <c r="AX162" s="14" t="s">
        <v>78</v>
      </c>
      <c r="AY162" s="232" t="s">
        <v>133</v>
      </c>
    </row>
    <row r="163" spans="1:65" s="13" customFormat="1">
      <c r="B163" s="212"/>
      <c r="C163" s="213"/>
      <c r="D163" s="208" t="s">
        <v>148</v>
      </c>
      <c r="E163" s="214" t="s">
        <v>32</v>
      </c>
      <c r="F163" s="215" t="s">
        <v>406</v>
      </c>
      <c r="G163" s="213"/>
      <c r="H163" s="216">
        <v>10.773999999999999</v>
      </c>
      <c r="I163" s="217"/>
      <c r="J163" s="213"/>
      <c r="K163" s="213"/>
      <c r="L163" s="218"/>
      <c r="M163" s="219"/>
      <c r="N163" s="220"/>
      <c r="O163" s="220"/>
      <c r="P163" s="220"/>
      <c r="Q163" s="220"/>
      <c r="R163" s="220"/>
      <c r="S163" s="220"/>
      <c r="T163" s="221"/>
      <c r="AT163" s="222" t="s">
        <v>148</v>
      </c>
      <c r="AU163" s="222" t="s">
        <v>87</v>
      </c>
      <c r="AV163" s="13" t="s">
        <v>87</v>
      </c>
      <c r="AW163" s="13" t="s">
        <v>39</v>
      </c>
      <c r="AX163" s="13" t="s">
        <v>78</v>
      </c>
      <c r="AY163" s="222" t="s">
        <v>133</v>
      </c>
    </row>
    <row r="164" spans="1:65" s="13" customFormat="1">
      <c r="B164" s="212"/>
      <c r="C164" s="213"/>
      <c r="D164" s="208" t="s">
        <v>148</v>
      </c>
      <c r="E164" s="214" t="s">
        <v>32</v>
      </c>
      <c r="F164" s="215" t="s">
        <v>407</v>
      </c>
      <c r="G164" s="213"/>
      <c r="H164" s="216">
        <v>17.138000000000002</v>
      </c>
      <c r="I164" s="217"/>
      <c r="J164" s="213"/>
      <c r="K164" s="213"/>
      <c r="L164" s="218"/>
      <c r="M164" s="219"/>
      <c r="N164" s="220"/>
      <c r="O164" s="220"/>
      <c r="P164" s="220"/>
      <c r="Q164" s="220"/>
      <c r="R164" s="220"/>
      <c r="S164" s="220"/>
      <c r="T164" s="221"/>
      <c r="AT164" s="222" t="s">
        <v>148</v>
      </c>
      <c r="AU164" s="222" t="s">
        <v>87</v>
      </c>
      <c r="AV164" s="13" t="s">
        <v>87</v>
      </c>
      <c r="AW164" s="13" t="s">
        <v>39</v>
      </c>
      <c r="AX164" s="13" t="s">
        <v>78</v>
      </c>
      <c r="AY164" s="222" t="s">
        <v>133</v>
      </c>
    </row>
    <row r="165" spans="1:65" s="14" customFormat="1">
      <c r="B165" s="223"/>
      <c r="C165" s="224"/>
      <c r="D165" s="208" t="s">
        <v>148</v>
      </c>
      <c r="E165" s="225" t="s">
        <v>32</v>
      </c>
      <c r="F165" s="226" t="s">
        <v>392</v>
      </c>
      <c r="G165" s="224"/>
      <c r="H165" s="225" t="s">
        <v>32</v>
      </c>
      <c r="I165" s="227"/>
      <c r="J165" s="224"/>
      <c r="K165" s="224"/>
      <c r="L165" s="228"/>
      <c r="M165" s="229"/>
      <c r="N165" s="230"/>
      <c r="O165" s="230"/>
      <c r="P165" s="230"/>
      <c r="Q165" s="230"/>
      <c r="R165" s="230"/>
      <c r="S165" s="230"/>
      <c r="T165" s="231"/>
      <c r="AT165" s="232" t="s">
        <v>148</v>
      </c>
      <c r="AU165" s="232" t="s">
        <v>87</v>
      </c>
      <c r="AV165" s="14" t="s">
        <v>85</v>
      </c>
      <c r="AW165" s="14" t="s">
        <v>39</v>
      </c>
      <c r="AX165" s="14" t="s">
        <v>78</v>
      </c>
      <c r="AY165" s="232" t="s">
        <v>133</v>
      </c>
    </row>
    <row r="166" spans="1:65" s="13" customFormat="1">
      <c r="B166" s="212"/>
      <c r="C166" s="213"/>
      <c r="D166" s="208" t="s">
        <v>148</v>
      </c>
      <c r="E166" s="214" t="s">
        <v>32</v>
      </c>
      <c r="F166" s="215" t="s">
        <v>408</v>
      </c>
      <c r="G166" s="213"/>
      <c r="H166" s="216">
        <v>14.180999999999999</v>
      </c>
      <c r="I166" s="217"/>
      <c r="J166" s="213"/>
      <c r="K166" s="213"/>
      <c r="L166" s="218"/>
      <c r="M166" s="219"/>
      <c r="N166" s="220"/>
      <c r="O166" s="220"/>
      <c r="P166" s="220"/>
      <c r="Q166" s="220"/>
      <c r="R166" s="220"/>
      <c r="S166" s="220"/>
      <c r="T166" s="221"/>
      <c r="AT166" s="222" t="s">
        <v>148</v>
      </c>
      <c r="AU166" s="222" t="s">
        <v>87</v>
      </c>
      <c r="AV166" s="13" t="s">
        <v>87</v>
      </c>
      <c r="AW166" s="13" t="s">
        <v>39</v>
      </c>
      <c r="AX166" s="13" t="s">
        <v>78</v>
      </c>
      <c r="AY166" s="222" t="s">
        <v>133</v>
      </c>
    </row>
    <row r="167" spans="1:65" s="13" customFormat="1">
      <c r="B167" s="212"/>
      <c r="C167" s="213"/>
      <c r="D167" s="208" t="s">
        <v>148</v>
      </c>
      <c r="E167" s="214" t="s">
        <v>32</v>
      </c>
      <c r="F167" s="215" t="s">
        <v>409</v>
      </c>
      <c r="G167" s="213"/>
      <c r="H167" s="216">
        <v>4.0359999999999996</v>
      </c>
      <c r="I167" s="217"/>
      <c r="J167" s="213"/>
      <c r="K167" s="213"/>
      <c r="L167" s="218"/>
      <c r="M167" s="219"/>
      <c r="N167" s="220"/>
      <c r="O167" s="220"/>
      <c r="P167" s="220"/>
      <c r="Q167" s="220"/>
      <c r="R167" s="220"/>
      <c r="S167" s="220"/>
      <c r="T167" s="221"/>
      <c r="AT167" s="222" t="s">
        <v>148</v>
      </c>
      <c r="AU167" s="222" t="s">
        <v>87</v>
      </c>
      <c r="AV167" s="13" t="s">
        <v>87</v>
      </c>
      <c r="AW167" s="13" t="s">
        <v>39</v>
      </c>
      <c r="AX167" s="13" t="s">
        <v>78</v>
      </c>
      <c r="AY167" s="222" t="s">
        <v>133</v>
      </c>
    </row>
    <row r="168" spans="1:65" s="13" customFormat="1">
      <c r="B168" s="212"/>
      <c r="C168" s="213"/>
      <c r="D168" s="208" t="s">
        <v>148</v>
      </c>
      <c r="E168" s="214" t="s">
        <v>32</v>
      </c>
      <c r="F168" s="215" t="s">
        <v>410</v>
      </c>
      <c r="G168" s="213"/>
      <c r="H168" s="216">
        <v>21.39</v>
      </c>
      <c r="I168" s="217"/>
      <c r="J168" s="213"/>
      <c r="K168" s="213"/>
      <c r="L168" s="218"/>
      <c r="M168" s="219"/>
      <c r="N168" s="220"/>
      <c r="O168" s="220"/>
      <c r="P168" s="220"/>
      <c r="Q168" s="220"/>
      <c r="R168" s="220"/>
      <c r="S168" s="220"/>
      <c r="T168" s="221"/>
      <c r="AT168" s="222" t="s">
        <v>148</v>
      </c>
      <c r="AU168" s="222" t="s">
        <v>87</v>
      </c>
      <c r="AV168" s="13" t="s">
        <v>87</v>
      </c>
      <c r="AW168" s="13" t="s">
        <v>39</v>
      </c>
      <c r="AX168" s="13" t="s">
        <v>78</v>
      </c>
      <c r="AY168" s="222" t="s">
        <v>133</v>
      </c>
    </row>
    <row r="169" spans="1:65" s="15" customFormat="1">
      <c r="B169" s="233"/>
      <c r="C169" s="234"/>
      <c r="D169" s="208" t="s">
        <v>148</v>
      </c>
      <c r="E169" s="235" t="s">
        <v>32</v>
      </c>
      <c r="F169" s="236" t="s">
        <v>396</v>
      </c>
      <c r="G169" s="234"/>
      <c r="H169" s="237">
        <v>147.13800000000001</v>
      </c>
      <c r="I169" s="238"/>
      <c r="J169" s="234"/>
      <c r="K169" s="234"/>
      <c r="L169" s="239"/>
      <c r="M169" s="240"/>
      <c r="N169" s="241"/>
      <c r="O169" s="241"/>
      <c r="P169" s="241"/>
      <c r="Q169" s="241"/>
      <c r="R169" s="241"/>
      <c r="S169" s="241"/>
      <c r="T169" s="242"/>
      <c r="AT169" s="243" t="s">
        <v>148</v>
      </c>
      <c r="AU169" s="243" t="s">
        <v>87</v>
      </c>
      <c r="AV169" s="15" t="s">
        <v>150</v>
      </c>
      <c r="AW169" s="15" t="s">
        <v>39</v>
      </c>
      <c r="AX169" s="15" t="s">
        <v>78</v>
      </c>
      <c r="AY169" s="243" t="s">
        <v>133</v>
      </c>
    </row>
    <row r="170" spans="1:65" s="16" customFormat="1">
      <c r="B170" s="244"/>
      <c r="C170" s="245"/>
      <c r="D170" s="208" t="s">
        <v>148</v>
      </c>
      <c r="E170" s="246" t="s">
        <v>32</v>
      </c>
      <c r="F170" s="247" t="s">
        <v>168</v>
      </c>
      <c r="G170" s="245"/>
      <c r="H170" s="248">
        <v>147.13800000000001</v>
      </c>
      <c r="I170" s="249"/>
      <c r="J170" s="245"/>
      <c r="K170" s="245"/>
      <c r="L170" s="250"/>
      <c r="M170" s="251"/>
      <c r="N170" s="252"/>
      <c r="O170" s="252"/>
      <c r="P170" s="252"/>
      <c r="Q170" s="252"/>
      <c r="R170" s="252"/>
      <c r="S170" s="252"/>
      <c r="T170" s="253"/>
      <c r="AT170" s="254" t="s">
        <v>148</v>
      </c>
      <c r="AU170" s="254" t="s">
        <v>87</v>
      </c>
      <c r="AV170" s="16" t="s">
        <v>141</v>
      </c>
      <c r="AW170" s="16" t="s">
        <v>39</v>
      </c>
      <c r="AX170" s="16" t="s">
        <v>85</v>
      </c>
      <c r="AY170" s="254" t="s">
        <v>133</v>
      </c>
    </row>
    <row r="171" spans="1:65" s="2" customFormat="1" ht="33" customHeight="1">
      <c r="A171" s="37"/>
      <c r="B171" s="38"/>
      <c r="C171" s="195" t="s">
        <v>179</v>
      </c>
      <c r="D171" s="195" t="s">
        <v>136</v>
      </c>
      <c r="E171" s="196" t="s">
        <v>419</v>
      </c>
      <c r="F171" s="197" t="s">
        <v>420</v>
      </c>
      <c r="G171" s="198" t="s">
        <v>285</v>
      </c>
      <c r="H171" s="199">
        <v>147.13800000000001</v>
      </c>
      <c r="I171" s="200"/>
      <c r="J171" s="201">
        <f>ROUND(I171*H171,2)</f>
        <v>0</v>
      </c>
      <c r="K171" s="197" t="s">
        <v>140</v>
      </c>
      <c r="L171" s="42"/>
      <c r="M171" s="202" t="s">
        <v>32</v>
      </c>
      <c r="N171" s="203" t="s">
        <v>49</v>
      </c>
      <c r="O171" s="67"/>
      <c r="P171" s="204">
        <f>O171*H171</f>
        <v>0</v>
      </c>
      <c r="Q171" s="204">
        <v>1.146E-2</v>
      </c>
      <c r="R171" s="204">
        <f>Q171*H171</f>
        <v>1.68620148</v>
      </c>
      <c r="S171" s="204">
        <v>0</v>
      </c>
      <c r="T171" s="205">
        <f>S171*H171</f>
        <v>0</v>
      </c>
      <c r="U171" s="37"/>
      <c r="V171" s="37"/>
      <c r="W171" s="37"/>
      <c r="X171" s="37"/>
      <c r="Y171" s="37"/>
      <c r="Z171" s="37"/>
      <c r="AA171" s="37"/>
      <c r="AB171" s="37"/>
      <c r="AC171" s="37"/>
      <c r="AD171" s="37"/>
      <c r="AE171" s="37"/>
      <c r="AR171" s="206" t="s">
        <v>141</v>
      </c>
      <c r="AT171" s="206" t="s">
        <v>136</v>
      </c>
      <c r="AU171" s="206" t="s">
        <v>87</v>
      </c>
      <c r="AY171" s="19" t="s">
        <v>133</v>
      </c>
      <c r="BE171" s="207">
        <f>IF(N171="základní",J171,0)</f>
        <v>0</v>
      </c>
      <c r="BF171" s="207">
        <f>IF(N171="snížená",J171,0)</f>
        <v>0</v>
      </c>
      <c r="BG171" s="207">
        <f>IF(N171="zákl. přenesená",J171,0)</f>
        <v>0</v>
      </c>
      <c r="BH171" s="207">
        <f>IF(N171="sníž. přenesená",J171,0)</f>
        <v>0</v>
      </c>
      <c r="BI171" s="207">
        <f>IF(N171="nulová",J171,0)</f>
        <v>0</v>
      </c>
      <c r="BJ171" s="19" t="s">
        <v>85</v>
      </c>
      <c r="BK171" s="207">
        <f>ROUND(I171*H171,2)</f>
        <v>0</v>
      </c>
      <c r="BL171" s="19" t="s">
        <v>141</v>
      </c>
      <c r="BM171" s="206" t="s">
        <v>421</v>
      </c>
    </row>
    <row r="172" spans="1:65" s="2" customFormat="1" ht="163.19999999999999">
      <c r="A172" s="37"/>
      <c r="B172" s="38"/>
      <c r="C172" s="39"/>
      <c r="D172" s="208" t="s">
        <v>422</v>
      </c>
      <c r="E172" s="39"/>
      <c r="F172" s="209" t="s">
        <v>423</v>
      </c>
      <c r="G172" s="39"/>
      <c r="H172" s="39"/>
      <c r="I172" s="118"/>
      <c r="J172" s="39"/>
      <c r="K172" s="39"/>
      <c r="L172" s="42"/>
      <c r="M172" s="210"/>
      <c r="N172" s="211"/>
      <c r="O172" s="67"/>
      <c r="P172" s="67"/>
      <c r="Q172" s="67"/>
      <c r="R172" s="67"/>
      <c r="S172" s="67"/>
      <c r="T172" s="68"/>
      <c r="U172" s="37"/>
      <c r="V172" s="37"/>
      <c r="W172" s="37"/>
      <c r="X172" s="37"/>
      <c r="Y172" s="37"/>
      <c r="Z172" s="37"/>
      <c r="AA172" s="37"/>
      <c r="AB172" s="37"/>
      <c r="AC172" s="37"/>
      <c r="AD172" s="37"/>
      <c r="AE172" s="37"/>
      <c r="AT172" s="19" t="s">
        <v>422</v>
      </c>
      <c r="AU172" s="19" t="s">
        <v>87</v>
      </c>
    </row>
    <row r="173" spans="1:65" s="14" customFormat="1">
      <c r="B173" s="223"/>
      <c r="C173" s="224"/>
      <c r="D173" s="208" t="s">
        <v>148</v>
      </c>
      <c r="E173" s="225" t="s">
        <v>32</v>
      </c>
      <c r="F173" s="226" t="s">
        <v>401</v>
      </c>
      <c r="G173" s="224"/>
      <c r="H173" s="225" t="s">
        <v>32</v>
      </c>
      <c r="I173" s="227"/>
      <c r="J173" s="224"/>
      <c r="K173" s="224"/>
      <c r="L173" s="228"/>
      <c r="M173" s="229"/>
      <c r="N173" s="230"/>
      <c r="O173" s="230"/>
      <c r="P173" s="230"/>
      <c r="Q173" s="230"/>
      <c r="R173" s="230"/>
      <c r="S173" s="230"/>
      <c r="T173" s="231"/>
      <c r="AT173" s="232" t="s">
        <v>148</v>
      </c>
      <c r="AU173" s="232" t="s">
        <v>87</v>
      </c>
      <c r="AV173" s="14" t="s">
        <v>85</v>
      </c>
      <c r="AW173" s="14" t="s">
        <v>39</v>
      </c>
      <c r="AX173" s="14" t="s">
        <v>78</v>
      </c>
      <c r="AY173" s="232" t="s">
        <v>133</v>
      </c>
    </row>
    <row r="174" spans="1:65" s="14" customFormat="1">
      <c r="B174" s="223"/>
      <c r="C174" s="224"/>
      <c r="D174" s="208" t="s">
        <v>148</v>
      </c>
      <c r="E174" s="225" t="s">
        <v>32</v>
      </c>
      <c r="F174" s="226" t="s">
        <v>383</v>
      </c>
      <c r="G174" s="224"/>
      <c r="H174" s="225" t="s">
        <v>32</v>
      </c>
      <c r="I174" s="227"/>
      <c r="J174" s="224"/>
      <c r="K174" s="224"/>
      <c r="L174" s="228"/>
      <c r="M174" s="229"/>
      <c r="N174" s="230"/>
      <c r="O174" s="230"/>
      <c r="P174" s="230"/>
      <c r="Q174" s="230"/>
      <c r="R174" s="230"/>
      <c r="S174" s="230"/>
      <c r="T174" s="231"/>
      <c r="AT174" s="232" t="s">
        <v>148</v>
      </c>
      <c r="AU174" s="232" t="s">
        <v>87</v>
      </c>
      <c r="AV174" s="14" t="s">
        <v>85</v>
      </c>
      <c r="AW174" s="14" t="s">
        <v>39</v>
      </c>
      <c r="AX174" s="14" t="s">
        <v>78</v>
      </c>
      <c r="AY174" s="232" t="s">
        <v>133</v>
      </c>
    </row>
    <row r="175" spans="1:65" s="13" customFormat="1">
      <c r="B175" s="212"/>
      <c r="C175" s="213"/>
      <c r="D175" s="208" t="s">
        <v>148</v>
      </c>
      <c r="E175" s="214" t="s">
        <v>32</v>
      </c>
      <c r="F175" s="215" t="s">
        <v>402</v>
      </c>
      <c r="G175" s="213"/>
      <c r="H175" s="216">
        <v>22.716999999999999</v>
      </c>
      <c r="I175" s="217"/>
      <c r="J175" s="213"/>
      <c r="K175" s="213"/>
      <c r="L175" s="218"/>
      <c r="M175" s="219"/>
      <c r="N175" s="220"/>
      <c r="O175" s="220"/>
      <c r="P175" s="220"/>
      <c r="Q175" s="220"/>
      <c r="R175" s="220"/>
      <c r="S175" s="220"/>
      <c r="T175" s="221"/>
      <c r="AT175" s="222" t="s">
        <v>148</v>
      </c>
      <c r="AU175" s="222" t="s">
        <v>87</v>
      </c>
      <c r="AV175" s="13" t="s">
        <v>87</v>
      </c>
      <c r="AW175" s="13" t="s">
        <v>39</v>
      </c>
      <c r="AX175" s="13" t="s">
        <v>78</v>
      </c>
      <c r="AY175" s="222" t="s">
        <v>133</v>
      </c>
    </row>
    <row r="176" spans="1:65" s="14" customFormat="1">
      <c r="B176" s="223"/>
      <c r="C176" s="224"/>
      <c r="D176" s="208" t="s">
        <v>148</v>
      </c>
      <c r="E176" s="225" t="s">
        <v>32</v>
      </c>
      <c r="F176" s="226" t="s">
        <v>385</v>
      </c>
      <c r="G176" s="224"/>
      <c r="H176" s="225" t="s">
        <v>32</v>
      </c>
      <c r="I176" s="227"/>
      <c r="J176" s="224"/>
      <c r="K176" s="224"/>
      <c r="L176" s="228"/>
      <c r="M176" s="229"/>
      <c r="N176" s="230"/>
      <c r="O176" s="230"/>
      <c r="P176" s="230"/>
      <c r="Q176" s="230"/>
      <c r="R176" s="230"/>
      <c r="S176" s="230"/>
      <c r="T176" s="231"/>
      <c r="AT176" s="232" t="s">
        <v>148</v>
      </c>
      <c r="AU176" s="232" t="s">
        <v>87</v>
      </c>
      <c r="AV176" s="14" t="s">
        <v>85</v>
      </c>
      <c r="AW176" s="14" t="s">
        <v>39</v>
      </c>
      <c r="AX176" s="14" t="s">
        <v>78</v>
      </c>
      <c r="AY176" s="232" t="s">
        <v>133</v>
      </c>
    </row>
    <row r="177" spans="1:65" s="13" customFormat="1">
      <c r="B177" s="212"/>
      <c r="C177" s="213"/>
      <c r="D177" s="208" t="s">
        <v>148</v>
      </c>
      <c r="E177" s="214" t="s">
        <v>32</v>
      </c>
      <c r="F177" s="215" t="s">
        <v>403</v>
      </c>
      <c r="G177" s="213"/>
      <c r="H177" s="216">
        <v>11.237</v>
      </c>
      <c r="I177" s="217"/>
      <c r="J177" s="213"/>
      <c r="K177" s="213"/>
      <c r="L177" s="218"/>
      <c r="M177" s="219"/>
      <c r="N177" s="220"/>
      <c r="O177" s="220"/>
      <c r="P177" s="220"/>
      <c r="Q177" s="220"/>
      <c r="R177" s="220"/>
      <c r="S177" s="220"/>
      <c r="T177" s="221"/>
      <c r="AT177" s="222" t="s">
        <v>148</v>
      </c>
      <c r="AU177" s="222" t="s">
        <v>87</v>
      </c>
      <c r="AV177" s="13" t="s">
        <v>87</v>
      </c>
      <c r="AW177" s="13" t="s">
        <v>39</v>
      </c>
      <c r="AX177" s="13" t="s">
        <v>78</v>
      </c>
      <c r="AY177" s="222" t="s">
        <v>133</v>
      </c>
    </row>
    <row r="178" spans="1:65" s="13" customFormat="1">
      <c r="B178" s="212"/>
      <c r="C178" s="213"/>
      <c r="D178" s="208" t="s">
        <v>148</v>
      </c>
      <c r="E178" s="214" t="s">
        <v>32</v>
      </c>
      <c r="F178" s="215" t="s">
        <v>404</v>
      </c>
      <c r="G178" s="213"/>
      <c r="H178" s="216">
        <v>22.745000000000001</v>
      </c>
      <c r="I178" s="217"/>
      <c r="J178" s="213"/>
      <c r="K178" s="213"/>
      <c r="L178" s="218"/>
      <c r="M178" s="219"/>
      <c r="N178" s="220"/>
      <c r="O178" s="220"/>
      <c r="P178" s="220"/>
      <c r="Q178" s="220"/>
      <c r="R178" s="220"/>
      <c r="S178" s="220"/>
      <c r="T178" s="221"/>
      <c r="AT178" s="222" t="s">
        <v>148</v>
      </c>
      <c r="AU178" s="222" t="s">
        <v>87</v>
      </c>
      <c r="AV178" s="13" t="s">
        <v>87</v>
      </c>
      <c r="AW178" s="13" t="s">
        <v>39</v>
      </c>
      <c r="AX178" s="13" t="s">
        <v>78</v>
      </c>
      <c r="AY178" s="222" t="s">
        <v>133</v>
      </c>
    </row>
    <row r="179" spans="1:65" s="13" customFormat="1">
      <c r="B179" s="212"/>
      <c r="C179" s="213"/>
      <c r="D179" s="208" t="s">
        <v>148</v>
      </c>
      <c r="E179" s="214" t="s">
        <v>32</v>
      </c>
      <c r="F179" s="215" t="s">
        <v>405</v>
      </c>
      <c r="G179" s="213"/>
      <c r="H179" s="216">
        <v>22.92</v>
      </c>
      <c r="I179" s="217"/>
      <c r="J179" s="213"/>
      <c r="K179" s="213"/>
      <c r="L179" s="218"/>
      <c r="M179" s="219"/>
      <c r="N179" s="220"/>
      <c r="O179" s="220"/>
      <c r="P179" s="220"/>
      <c r="Q179" s="220"/>
      <c r="R179" s="220"/>
      <c r="S179" s="220"/>
      <c r="T179" s="221"/>
      <c r="AT179" s="222" t="s">
        <v>148</v>
      </c>
      <c r="AU179" s="222" t="s">
        <v>87</v>
      </c>
      <c r="AV179" s="13" t="s">
        <v>87</v>
      </c>
      <c r="AW179" s="13" t="s">
        <v>39</v>
      </c>
      <c r="AX179" s="13" t="s">
        <v>78</v>
      </c>
      <c r="AY179" s="222" t="s">
        <v>133</v>
      </c>
    </row>
    <row r="180" spans="1:65" s="14" customFormat="1">
      <c r="B180" s="223"/>
      <c r="C180" s="224"/>
      <c r="D180" s="208" t="s">
        <v>148</v>
      </c>
      <c r="E180" s="225" t="s">
        <v>32</v>
      </c>
      <c r="F180" s="226" t="s">
        <v>389</v>
      </c>
      <c r="G180" s="224"/>
      <c r="H180" s="225" t="s">
        <v>32</v>
      </c>
      <c r="I180" s="227"/>
      <c r="J180" s="224"/>
      <c r="K180" s="224"/>
      <c r="L180" s="228"/>
      <c r="M180" s="229"/>
      <c r="N180" s="230"/>
      <c r="O180" s="230"/>
      <c r="P180" s="230"/>
      <c r="Q180" s="230"/>
      <c r="R180" s="230"/>
      <c r="S180" s="230"/>
      <c r="T180" s="231"/>
      <c r="AT180" s="232" t="s">
        <v>148</v>
      </c>
      <c r="AU180" s="232" t="s">
        <v>87</v>
      </c>
      <c r="AV180" s="14" t="s">
        <v>85</v>
      </c>
      <c r="AW180" s="14" t="s">
        <v>39</v>
      </c>
      <c r="AX180" s="14" t="s">
        <v>78</v>
      </c>
      <c r="AY180" s="232" t="s">
        <v>133</v>
      </c>
    </row>
    <row r="181" spans="1:65" s="13" customFormat="1">
      <c r="B181" s="212"/>
      <c r="C181" s="213"/>
      <c r="D181" s="208" t="s">
        <v>148</v>
      </c>
      <c r="E181" s="214" t="s">
        <v>32</v>
      </c>
      <c r="F181" s="215" t="s">
        <v>406</v>
      </c>
      <c r="G181" s="213"/>
      <c r="H181" s="216">
        <v>10.773999999999999</v>
      </c>
      <c r="I181" s="217"/>
      <c r="J181" s="213"/>
      <c r="K181" s="213"/>
      <c r="L181" s="218"/>
      <c r="M181" s="219"/>
      <c r="N181" s="220"/>
      <c r="O181" s="220"/>
      <c r="P181" s="220"/>
      <c r="Q181" s="220"/>
      <c r="R181" s="220"/>
      <c r="S181" s="220"/>
      <c r="T181" s="221"/>
      <c r="AT181" s="222" t="s">
        <v>148</v>
      </c>
      <c r="AU181" s="222" t="s">
        <v>87</v>
      </c>
      <c r="AV181" s="13" t="s">
        <v>87</v>
      </c>
      <c r="AW181" s="13" t="s">
        <v>39</v>
      </c>
      <c r="AX181" s="13" t="s">
        <v>78</v>
      </c>
      <c r="AY181" s="222" t="s">
        <v>133</v>
      </c>
    </row>
    <row r="182" spans="1:65" s="13" customFormat="1">
      <c r="B182" s="212"/>
      <c r="C182" s="213"/>
      <c r="D182" s="208" t="s">
        <v>148</v>
      </c>
      <c r="E182" s="214" t="s">
        <v>32</v>
      </c>
      <c r="F182" s="215" t="s">
        <v>407</v>
      </c>
      <c r="G182" s="213"/>
      <c r="H182" s="216">
        <v>17.138000000000002</v>
      </c>
      <c r="I182" s="217"/>
      <c r="J182" s="213"/>
      <c r="K182" s="213"/>
      <c r="L182" s="218"/>
      <c r="M182" s="219"/>
      <c r="N182" s="220"/>
      <c r="O182" s="220"/>
      <c r="P182" s="220"/>
      <c r="Q182" s="220"/>
      <c r="R182" s="220"/>
      <c r="S182" s="220"/>
      <c r="T182" s="221"/>
      <c r="AT182" s="222" t="s">
        <v>148</v>
      </c>
      <c r="AU182" s="222" t="s">
        <v>87</v>
      </c>
      <c r="AV182" s="13" t="s">
        <v>87</v>
      </c>
      <c r="AW182" s="13" t="s">
        <v>39</v>
      </c>
      <c r="AX182" s="13" t="s">
        <v>78</v>
      </c>
      <c r="AY182" s="222" t="s">
        <v>133</v>
      </c>
    </row>
    <row r="183" spans="1:65" s="14" customFormat="1">
      <c r="B183" s="223"/>
      <c r="C183" s="224"/>
      <c r="D183" s="208" t="s">
        <v>148</v>
      </c>
      <c r="E183" s="225" t="s">
        <v>32</v>
      </c>
      <c r="F183" s="226" t="s">
        <v>392</v>
      </c>
      <c r="G183" s="224"/>
      <c r="H183" s="225" t="s">
        <v>32</v>
      </c>
      <c r="I183" s="227"/>
      <c r="J183" s="224"/>
      <c r="K183" s="224"/>
      <c r="L183" s="228"/>
      <c r="M183" s="229"/>
      <c r="N183" s="230"/>
      <c r="O183" s="230"/>
      <c r="P183" s="230"/>
      <c r="Q183" s="230"/>
      <c r="R183" s="230"/>
      <c r="S183" s="230"/>
      <c r="T183" s="231"/>
      <c r="AT183" s="232" t="s">
        <v>148</v>
      </c>
      <c r="AU183" s="232" t="s">
        <v>87</v>
      </c>
      <c r="AV183" s="14" t="s">
        <v>85</v>
      </c>
      <c r="AW183" s="14" t="s">
        <v>39</v>
      </c>
      <c r="AX183" s="14" t="s">
        <v>78</v>
      </c>
      <c r="AY183" s="232" t="s">
        <v>133</v>
      </c>
    </row>
    <row r="184" spans="1:65" s="13" customFormat="1">
      <c r="B184" s="212"/>
      <c r="C184" s="213"/>
      <c r="D184" s="208" t="s">
        <v>148</v>
      </c>
      <c r="E184" s="214" t="s">
        <v>32</v>
      </c>
      <c r="F184" s="215" t="s">
        <v>408</v>
      </c>
      <c r="G184" s="213"/>
      <c r="H184" s="216">
        <v>14.180999999999999</v>
      </c>
      <c r="I184" s="217"/>
      <c r="J184" s="213"/>
      <c r="K184" s="213"/>
      <c r="L184" s="218"/>
      <c r="M184" s="219"/>
      <c r="N184" s="220"/>
      <c r="O184" s="220"/>
      <c r="P184" s="220"/>
      <c r="Q184" s="220"/>
      <c r="R184" s="220"/>
      <c r="S184" s="220"/>
      <c r="T184" s="221"/>
      <c r="AT184" s="222" t="s">
        <v>148</v>
      </c>
      <c r="AU184" s="222" t="s">
        <v>87</v>
      </c>
      <c r="AV184" s="13" t="s">
        <v>87</v>
      </c>
      <c r="AW184" s="13" t="s">
        <v>39</v>
      </c>
      <c r="AX184" s="13" t="s">
        <v>78</v>
      </c>
      <c r="AY184" s="222" t="s">
        <v>133</v>
      </c>
    </row>
    <row r="185" spans="1:65" s="13" customFormat="1">
      <c r="B185" s="212"/>
      <c r="C185" s="213"/>
      <c r="D185" s="208" t="s">
        <v>148</v>
      </c>
      <c r="E185" s="214" t="s">
        <v>32</v>
      </c>
      <c r="F185" s="215" t="s">
        <v>409</v>
      </c>
      <c r="G185" s="213"/>
      <c r="H185" s="216">
        <v>4.0359999999999996</v>
      </c>
      <c r="I185" s="217"/>
      <c r="J185" s="213"/>
      <c r="K185" s="213"/>
      <c r="L185" s="218"/>
      <c r="M185" s="219"/>
      <c r="N185" s="220"/>
      <c r="O185" s="220"/>
      <c r="P185" s="220"/>
      <c r="Q185" s="220"/>
      <c r="R185" s="220"/>
      <c r="S185" s="220"/>
      <c r="T185" s="221"/>
      <c r="AT185" s="222" t="s">
        <v>148</v>
      </c>
      <c r="AU185" s="222" t="s">
        <v>87</v>
      </c>
      <c r="AV185" s="13" t="s">
        <v>87</v>
      </c>
      <c r="AW185" s="13" t="s">
        <v>39</v>
      </c>
      <c r="AX185" s="13" t="s">
        <v>78</v>
      </c>
      <c r="AY185" s="222" t="s">
        <v>133</v>
      </c>
    </row>
    <row r="186" spans="1:65" s="13" customFormat="1">
      <c r="B186" s="212"/>
      <c r="C186" s="213"/>
      <c r="D186" s="208" t="s">
        <v>148</v>
      </c>
      <c r="E186" s="214" t="s">
        <v>32</v>
      </c>
      <c r="F186" s="215" t="s">
        <v>410</v>
      </c>
      <c r="G186" s="213"/>
      <c r="H186" s="216">
        <v>21.39</v>
      </c>
      <c r="I186" s="217"/>
      <c r="J186" s="213"/>
      <c r="K186" s="213"/>
      <c r="L186" s="218"/>
      <c r="M186" s="219"/>
      <c r="N186" s="220"/>
      <c r="O186" s="220"/>
      <c r="P186" s="220"/>
      <c r="Q186" s="220"/>
      <c r="R186" s="220"/>
      <c r="S186" s="220"/>
      <c r="T186" s="221"/>
      <c r="AT186" s="222" t="s">
        <v>148</v>
      </c>
      <c r="AU186" s="222" t="s">
        <v>87</v>
      </c>
      <c r="AV186" s="13" t="s">
        <v>87</v>
      </c>
      <c r="AW186" s="13" t="s">
        <v>39</v>
      </c>
      <c r="AX186" s="13" t="s">
        <v>78</v>
      </c>
      <c r="AY186" s="222" t="s">
        <v>133</v>
      </c>
    </row>
    <row r="187" spans="1:65" s="15" customFormat="1">
      <c r="B187" s="233"/>
      <c r="C187" s="234"/>
      <c r="D187" s="208" t="s">
        <v>148</v>
      </c>
      <c r="E187" s="235" t="s">
        <v>32</v>
      </c>
      <c r="F187" s="236" t="s">
        <v>396</v>
      </c>
      <c r="G187" s="234"/>
      <c r="H187" s="237">
        <v>147.13800000000001</v>
      </c>
      <c r="I187" s="238"/>
      <c r="J187" s="234"/>
      <c r="K187" s="234"/>
      <c r="L187" s="239"/>
      <c r="M187" s="240"/>
      <c r="N187" s="241"/>
      <c r="O187" s="241"/>
      <c r="P187" s="241"/>
      <c r="Q187" s="241"/>
      <c r="R187" s="241"/>
      <c r="S187" s="241"/>
      <c r="T187" s="242"/>
      <c r="AT187" s="243" t="s">
        <v>148</v>
      </c>
      <c r="AU187" s="243" t="s">
        <v>87</v>
      </c>
      <c r="AV187" s="15" t="s">
        <v>150</v>
      </c>
      <c r="AW187" s="15" t="s">
        <v>39</v>
      </c>
      <c r="AX187" s="15" t="s">
        <v>78</v>
      </c>
      <c r="AY187" s="243" t="s">
        <v>133</v>
      </c>
    </row>
    <row r="188" spans="1:65" s="16" customFormat="1">
      <c r="B188" s="244"/>
      <c r="C188" s="245"/>
      <c r="D188" s="208" t="s">
        <v>148</v>
      </c>
      <c r="E188" s="246" t="s">
        <v>32</v>
      </c>
      <c r="F188" s="247" t="s">
        <v>168</v>
      </c>
      <c r="G188" s="245"/>
      <c r="H188" s="248">
        <v>147.13800000000001</v>
      </c>
      <c r="I188" s="249"/>
      <c r="J188" s="245"/>
      <c r="K188" s="245"/>
      <c r="L188" s="250"/>
      <c r="M188" s="251"/>
      <c r="N188" s="252"/>
      <c r="O188" s="252"/>
      <c r="P188" s="252"/>
      <c r="Q188" s="252"/>
      <c r="R188" s="252"/>
      <c r="S188" s="252"/>
      <c r="T188" s="253"/>
      <c r="AT188" s="254" t="s">
        <v>148</v>
      </c>
      <c r="AU188" s="254" t="s">
        <v>87</v>
      </c>
      <c r="AV188" s="16" t="s">
        <v>141</v>
      </c>
      <c r="AW188" s="16" t="s">
        <v>39</v>
      </c>
      <c r="AX188" s="16" t="s">
        <v>85</v>
      </c>
      <c r="AY188" s="254" t="s">
        <v>133</v>
      </c>
    </row>
    <row r="189" spans="1:65" s="2" customFormat="1" ht="33" customHeight="1">
      <c r="A189" s="37"/>
      <c r="B189" s="38"/>
      <c r="C189" s="195" t="s">
        <v>190</v>
      </c>
      <c r="D189" s="195" t="s">
        <v>136</v>
      </c>
      <c r="E189" s="196" t="s">
        <v>424</v>
      </c>
      <c r="F189" s="197" t="s">
        <v>425</v>
      </c>
      <c r="G189" s="198" t="s">
        <v>285</v>
      </c>
      <c r="H189" s="199">
        <v>81.771000000000001</v>
      </c>
      <c r="I189" s="200"/>
      <c r="J189" s="201">
        <f>ROUND(I189*H189,2)</f>
        <v>0</v>
      </c>
      <c r="K189" s="197" t="s">
        <v>140</v>
      </c>
      <c r="L189" s="42"/>
      <c r="M189" s="202" t="s">
        <v>32</v>
      </c>
      <c r="N189" s="203" t="s">
        <v>49</v>
      </c>
      <c r="O189" s="67"/>
      <c r="P189" s="204">
        <f>O189*H189</f>
        <v>0</v>
      </c>
      <c r="Q189" s="204">
        <v>4.4600000000000004E-3</v>
      </c>
      <c r="R189" s="204">
        <f>Q189*H189</f>
        <v>0.36469866000000006</v>
      </c>
      <c r="S189" s="204">
        <v>0</v>
      </c>
      <c r="T189" s="205">
        <f>S189*H189</f>
        <v>0</v>
      </c>
      <c r="U189" s="37"/>
      <c r="V189" s="37"/>
      <c r="W189" s="37"/>
      <c r="X189" s="37"/>
      <c r="Y189" s="37"/>
      <c r="Z189" s="37"/>
      <c r="AA189" s="37"/>
      <c r="AB189" s="37"/>
      <c r="AC189" s="37"/>
      <c r="AD189" s="37"/>
      <c r="AE189" s="37"/>
      <c r="AR189" s="206" t="s">
        <v>141</v>
      </c>
      <c r="AT189" s="206" t="s">
        <v>136</v>
      </c>
      <c r="AU189" s="206" t="s">
        <v>87</v>
      </c>
      <c r="AY189" s="19" t="s">
        <v>133</v>
      </c>
      <c r="BE189" s="207">
        <f>IF(N189="základní",J189,0)</f>
        <v>0</v>
      </c>
      <c r="BF189" s="207">
        <f>IF(N189="snížená",J189,0)</f>
        <v>0</v>
      </c>
      <c r="BG189" s="207">
        <f>IF(N189="zákl. přenesená",J189,0)</f>
        <v>0</v>
      </c>
      <c r="BH189" s="207">
        <f>IF(N189="sníž. přenesená",J189,0)</f>
        <v>0</v>
      </c>
      <c r="BI189" s="207">
        <f>IF(N189="nulová",J189,0)</f>
        <v>0</v>
      </c>
      <c r="BJ189" s="19" t="s">
        <v>85</v>
      </c>
      <c r="BK189" s="207">
        <f>ROUND(I189*H189,2)</f>
        <v>0</v>
      </c>
      <c r="BL189" s="19" t="s">
        <v>141</v>
      </c>
      <c r="BM189" s="206" t="s">
        <v>426</v>
      </c>
    </row>
    <row r="190" spans="1:65" s="14" customFormat="1">
      <c r="B190" s="223"/>
      <c r="C190" s="224"/>
      <c r="D190" s="208" t="s">
        <v>148</v>
      </c>
      <c r="E190" s="225" t="s">
        <v>32</v>
      </c>
      <c r="F190" s="226" t="s">
        <v>427</v>
      </c>
      <c r="G190" s="224"/>
      <c r="H190" s="225" t="s">
        <v>32</v>
      </c>
      <c r="I190" s="227"/>
      <c r="J190" s="224"/>
      <c r="K190" s="224"/>
      <c r="L190" s="228"/>
      <c r="M190" s="229"/>
      <c r="N190" s="230"/>
      <c r="O190" s="230"/>
      <c r="P190" s="230"/>
      <c r="Q190" s="230"/>
      <c r="R190" s="230"/>
      <c r="S190" s="230"/>
      <c r="T190" s="231"/>
      <c r="AT190" s="232" t="s">
        <v>148</v>
      </c>
      <c r="AU190" s="232" t="s">
        <v>87</v>
      </c>
      <c r="AV190" s="14" t="s">
        <v>85</v>
      </c>
      <c r="AW190" s="14" t="s">
        <v>39</v>
      </c>
      <c r="AX190" s="14" t="s">
        <v>78</v>
      </c>
      <c r="AY190" s="232" t="s">
        <v>133</v>
      </c>
    </row>
    <row r="191" spans="1:65" s="14" customFormat="1">
      <c r="B191" s="223"/>
      <c r="C191" s="224"/>
      <c r="D191" s="208" t="s">
        <v>148</v>
      </c>
      <c r="E191" s="225" t="s">
        <v>32</v>
      </c>
      <c r="F191" s="226" t="s">
        <v>383</v>
      </c>
      <c r="G191" s="224"/>
      <c r="H191" s="225" t="s">
        <v>32</v>
      </c>
      <c r="I191" s="227"/>
      <c r="J191" s="224"/>
      <c r="K191" s="224"/>
      <c r="L191" s="228"/>
      <c r="M191" s="229"/>
      <c r="N191" s="230"/>
      <c r="O191" s="230"/>
      <c r="P191" s="230"/>
      <c r="Q191" s="230"/>
      <c r="R191" s="230"/>
      <c r="S191" s="230"/>
      <c r="T191" s="231"/>
      <c r="AT191" s="232" t="s">
        <v>148</v>
      </c>
      <c r="AU191" s="232" t="s">
        <v>87</v>
      </c>
      <c r="AV191" s="14" t="s">
        <v>85</v>
      </c>
      <c r="AW191" s="14" t="s">
        <v>39</v>
      </c>
      <c r="AX191" s="14" t="s">
        <v>78</v>
      </c>
      <c r="AY191" s="232" t="s">
        <v>133</v>
      </c>
    </row>
    <row r="192" spans="1:65" s="13" customFormat="1">
      <c r="B192" s="212"/>
      <c r="C192" s="213"/>
      <c r="D192" s="208" t="s">
        <v>148</v>
      </c>
      <c r="E192" s="214" t="s">
        <v>32</v>
      </c>
      <c r="F192" s="215" t="s">
        <v>428</v>
      </c>
      <c r="G192" s="213"/>
      <c r="H192" s="216">
        <v>18.55</v>
      </c>
      <c r="I192" s="217"/>
      <c r="J192" s="213"/>
      <c r="K192" s="213"/>
      <c r="L192" s="218"/>
      <c r="M192" s="219"/>
      <c r="N192" s="220"/>
      <c r="O192" s="220"/>
      <c r="P192" s="220"/>
      <c r="Q192" s="220"/>
      <c r="R192" s="220"/>
      <c r="S192" s="220"/>
      <c r="T192" s="221"/>
      <c r="AT192" s="222" t="s">
        <v>148</v>
      </c>
      <c r="AU192" s="222" t="s">
        <v>87</v>
      </c>
      <c r="AV192" s="13" t="s">
        <v>87</v>
      </c>
      <c r="AW192" s="13" t="s">
        <v>39</v>
      </c>
      <c r="AX192" s="13" t="s">
        <v>78</v>
      </c>
      <c r="AY192" s="222" t="s">
        <v>133</v>
      </c>
    </row>
    <row r="193" spans="1:65" s="14" customFormat="1">
      <c r="B193" s="223"/>
      <c r="C193" s="224"/>
      <c r="D193" s="208" t="s">
        <v>148</v>
      </c>
      <c r="E193" s="225" t="s">
        <v>32</v>
      </c>
      <c r="F193" s="226" t="s">
        <v>385</v>
      </c>
      <c r="G193" s="224"/>
      <c r="H193" s="225" t="s">
        <v>32</v>
      </c>
      <c r="I193" s="227"/>
      <c r="J193" s="224"/>
      <c r="K193" s="224"/>
      <c r="L193" s="228"/>
      <c r="M193" s="229"/>
      <c r="N193" s="230"/>
      <c r="O193" s="230"/>
      <c r="P193" s="230"/>
      <c r="Q193" s="230"/>
      <c r="R193" s="230"/>
      <c r="S193" s="230"/>
      <c r="T193" s="231"/>
      <c r="AT193" s="232" t="s">
        <v>148</v>
      </c>
      <c r="AU193" s="232" t="s">
        <v>87</v>
      </c>
      <c r="AV193" s="14" t="s">
        <v>85</v>
      </c>
      <c r="AW193" s="14" t="s">
        <v>39</v>
      </c>
      <c r="AX193" s="14" t="s">
        <v>78</v>
      </c>
      <c r="AY193" s="232" t="s">
        <v>133</v>
      </c>
    </row>
    <row r="194" spans="1:65" s="13" customFormat="1">
      <c r="B194" s="212"/>
      <c r="C194" s="213"/>
      <c r="D194" s="208" t="s">
        <v>148</v>
      </c>
      <c r="E194" s="214" t="s">
        <v>32</v>
      </c>
      <c r="F194" s="215" t="s">
        <v>429</v>
      </c>
      <c r="G194" s="213"/>
      <c r="H194" s="216">
        <v>9.4499999999999993</v>
      </c>
      <c r="I194" s="217"/>
      <c r="J194" s="213"/>
      <c r="K194" s="213"/>
      <c r="L194" s="218"/>
      <c r="M194" s="219"/>
      <c r="N194" s="220"/>
      <c r="O194" s="220"/>
      <c r="P194" s="220"/>
      <c r="Q194" s="220"/>
      <c r="R194" s="220"/>
      <c r="S194" s="220"/>
      <c r="T194" s="221"/>
      <c r="AT194" s="222" t="s">
        <v>148</v>
      </c>
      <c r="AU194" s="222" t="s">
        <v>87</v>
      </c>
      <c r="AV194" s="13" t="s">
        <v>87</v>
      </c>
      <c r="AW194" s="13" t="s">
        <v>39</v>
      </c>
      <c r="AX194" s="13" t="s">
        <v>78</v>
      </c>
      <c r="AY194" s="222" t="s">
        <v>133</v>
      </c>
    </row>
    <row r="195" spans="1:65" s="13" customFormat="1">
      <c r="B195" s="212"/>
      <c r="C195" s="213"/>
      <c r="D195" s="208" t="s">
        <v>148</v>
      </c>
      <c r="E195" s="214" t="s">
        <v>32</v>
      </c>
      <c r="F195" s="215" t="s">
        <v>430</v>
      </c>
      <c r="G195" s="213"/>
      <c r="H195" s="216">
        <v>7.35</v>
      </c>
      <c r="I195" s="217"/>
      <c r="J195" s="213"/>
      <c r="K195" s="213"/>
      <c r="L195" s="218"/>
      <c r="M195" s="219"/>
      <c r="N195" s="220"/>
      <c r="O195" s="220"/>
      <c r="P195" s="220"/>
      <c r="Q195" s="220"/>
      <c r="R195" s="220"/>
      <c r="S195" s="220"/>
      <c r="T195" s="221"/>
      <c r="AT195" s="222" t="s">
        <v>148</v>
      </c>
      <c r="AU195" s="222" t="s">
        <v>87</v>
      </c>
      <c r="AV195" s="13" t="s">
        <v>87</v>
      </c>
      <c r="AW195" s="13" t="s">
        <v>39</v>
      </c>
      <c r="AX195" s="13" t="s">
        <v>78</v>
      </c>
      <c r="AY195" s="222" t="s">
        <v>133</v>
      </c>
    </row>
    <row r="196" spans="1:65" s="13" customFormat="1">
      <c r="B196" s="212"/>
      <c r="C196" s="213"/>
      <c r="D196" s="208" t="s">
        <v>148</v>
      </c>
      <c r="E196" s="214" t="s">
        <v>32</v>
      </c>
      <c r="F196" s="215" t="s">
        <v>431</v>
      </c>
      <c r="G196" s="213"/>
      <c r="H196" s="216">
        <v>5.0750000000000002</v>
      </c>
      <c r="I196" s="217"/>
      <c r="J196" s="213"/>
      <c r="K196" s="213"/>
      <c r="L196" s="218"/>
      <c r="M196" s="219"/>
      <c r="N196" s="220"/>
      <c r="O196" s="220"/>
      <c r="P196" s="220"/>
      <c r="Q196" s="220"/>
      <c r="R196" s="220"/>
      <c r="S196" s="220"/>
      <c r="T196" s="221"/>
      <c r="AT196" s="222" t="s">
        <v>148</v>
      </c>
      <c r="AU196" s="222" t="s">
        <v>87</v>
      </c>
      <c r="AV196" s="13" t="s">
        <v>87</v>
      </c>
      <c r="AW196" s="13" t="s">
        <v>39</v>
      </c>
      <c r="AX196" s="13" t="s">
        <v>78</v>
      </c>
      <c r="AY196" s="222" t="s">
        <v>133</v>
      </c>
    </row>
    <row r="197" spans="1:65" s="14" customFormat="1">
      <c r="B197" s="223"/>
      <c r="C197" s="224"/>
      <c r="D197" s="208" t="s">
        <v>148</v>
      </c>
      <c r="E197" s="225" t="s">
        <v>32</v>
      </c>
      <c r="F197" s="226" t="s">
        <v>389</v>
      </c>
      <c r="G197" s="224"/>
      <c r="H197" s="225" t="s">
        <v>32</v>
      </c>
      <c r="I197" s="227"/>
      <c r="J197" s="224"/>
      <c r="K197" s="224"/>
      <c r="L197" s="228"/>
      <c r="M197" s="229"/>
      <c r="N197" s="230"/>
      <c r="O197" s="230"/>
      <c r="P197" s="230"/>
      <c r="Q197" s="230"/>
      <c r="R197" s="230"/>
      <c r="S197" s="230"/>
      <c r="T197" s="231"/>
      <c r="AT197" s="232" t="s">
        <v>148</v>
      </c>
      <c r="AU197" s="232" t="s">
        <v>87</v>
      </c>
      <c r="AV197" s="14" t="s">
        <v>85</v>
      </c>
      <c r="AW197" s="14" t="s">
        <v>39</v>
      </c>
      <c r="AX197" s="14" t="s">
        <v>78</v>
      </c>
      <c r="AY197" s="232" t="s">
        <v>133</v>
      </c>
    </row>
    <row r="198" spans="1:65" s="13" customFormat="1">
      <c r="B198" s="212"/>
      <c r="C198" s="213"/>
      <c r="D198" s="208" t="s">
        <v>148</v>
      </c>
      <c r="E198" s="214" t="s">
        <v>32</v>
      </c>
      <c r="F198" s="215" t="s">
        <v>432</v>
      </c>
      <c r="G198" s="213"/>
      <c r="H198" s="216">
        <v>7.3849999999999998</v>
      </c>
      <c r="I198" s="217"/>
      <c r="J198" s="213"/>
      <c r="K198" s="213"/>
      <c r="L198" s="218"/>
      <c r="M198" s="219"/>
      <c r="N198" s="220"/>
      <c r="O198" s="220"/>
      <c r="P198" s="220"/>
      <c r="Q198" s="220"/>
      <c r="R198" s="220"/>
      <c r="S198" s="220"/>
      <c r="T198" s="221"/>
      <c r="AT198" s="222" t="s">
        <v>148</v>
      </c>
      <c r="AU198" s="222" t="s">
        <v>87</v>
      </c>
      <c r="AV198" s="13" t="s">
        <v>87</v>
      </c>
      <c r="AW198" s="13" t="s">
        <v>39</v>
      </c>
      <c r="AX198" s="13" t="s">
        <v>78</v>
      </c>
      <c r="AY198" s="222" t="s">
        <v>133</v>
      </c>
    </row>
    <row r="199" spans="1:65" s="13" customFormat="1">
      <c r="B199" s="212"/>
      <c r="C199" s="213"/>
      <c r="D199" s="208" t="s">
        <v>148</v>
      </c>
      <c r="E199" s="214" t="s">
        <v>32</v>
      </c>
      <c r="F199" s="215" t="s">
        <v>433</v>
      </c>
      <c r="G199" s="213"/>
      <c r="H199" s="216">
        <v>2.4849999999999999</v>
      </c>
      <c r="I199" s="217"/>
      <c r="J199" s="213"/>
      <c r="K199" s="213"/>
      <c r="L199" s="218"/>
      <c r="M199" s="219"/>
      <c r="N199" s="220"/>
      <c r="O199" s="220"/>
      <c r="P199" s="220"/>
      <c r="Q199" s="220"/>
      <c r="R199" s="220"/>
      <c r="S199" s="220"/>
      <c r="T199" s="221"/>
      <c r="AT199" s="222" t="s">
        <v>148</v>
      </c>
      <c r="AU199" s="222" t="s">
        <v>87</v>
      </c>
      <c r="AV199" s="13" t="s">
        <v>87</v>
      </c>
      <c r="AW199" s="13" t="s">
        <v>39</v>
      </c>
      <c r="AX199" s="13" t="s">
        <v>78</v>
      </c>
      <c r="AY199" s="222" t="s">
        <v>133</v>
      </c>
    </row>
    <row r="200" spans="1:65" s="13" customFormat="1">
      <c r="B200" s="212"/>
      <c r="C200" s="213"/>
      <c r="D200" s="208" t="s">
        <v>148</v>
      </c>
      <c r="E200" s="214" t="s">
        <v>32</v>
      </c>
      <c r="F200" s="215" t="s">
        <v>434</v>
      </c>
      <c r="G200" s="213"/>
      <c r="H200" s="216">
        <v>8.9250000000000007</v>
      </c>
      <c r="I200" s="217"/>
      <c r="J200" s="213"/>
      <c r="K200" s="213"/>
      <c r="L200" s="218"/>
      <c r="M200" s="219"/>
      <c r="N200" s="220"/>
      <c r="O200" s="220"/>
      <c r="P200" s="220"/>
      <c r="Q200" s="220"/>
      <c r="R200" s="220"/>
      <c r="S200" s="220"/>
      <c r="T200" s="221"/>
      <c r="AT200" s="222" t="s">
        <v>148</v>
      </c>
      <c r="AU200" s="222" t="s">
        <v>87</v>
      </c>
      <c r="AV200" s="13" t="s">
        <v>87</v>
      </c>
      <c r="AW200" s="13" t="s">
        <v>39</v>
      </c>
      <c r="AX200" s="13" t="s">
        <v>78</v>
      </c>
      <c r="AY200" s="222" t="s">
        <v>133</v>
      </c>
    </row>
    <row r="201" spans="1:65" s="14" customFormat="1">
      <c r="B201" s="223"/>
      <c r="C201" s="224"/>
      <c r="D201" s="208" t="s">
        <v>148</v>
      </c>
      <c r="E201" s="225" t="s">
        <v>32</v>
      </c>
      <c r="F201" s="226" t="s">
        <v>392</v>
      </c>
      <c r="G201" s="224"/>
      <c r="H201" s="225" t="s">
        <v>32</v>
      </c>
      <c r="I201" s="227"/>
      <c r="J201" s="224"/>
      <c r="K201" s="224"/>
      <c r="L201" s="228"/>
      <c r="M201" s="229"/>
      <c r="N201" s="230"/>
      <c r="O201" s="230"/>
      <c r="P201" s="230"/>
      <c r="Q201" s="230"/>
      <c r="R201" s="230"/>
      <c r="S201" s="230"/>
      <c r="T201" s="231"/>
      <c r="AT201" s="232" t="s">
        <v>148</v>
      </c>
      <c r="AU201" s="232" t="s">
        <v>87</v>
      </c>
      <c r="AV201" s="14" t="s">
        <v>85</v>
      </c>
      <c r="AW201" s="14" t="s">
        <v>39</v>
      </c>
      <c r="AX201" s="14" t="s">
        <v>78</v>
      </c>
      <c r="AY201" s="232" t="s">
        <v>133</v>
      </c>
    </row>
    <row r="202" spans="1:65" s="13" customFormat="1">
      <c r="B202" s="212"/>
      <c r="C202" s="213"/>
      <c r="D202" s="208" t="s">
        <v>148</v>
      </c>
      <c r="E202" s="214" t="s">
        <v>32</v>
      </c>
      <c r="F202" s="215" t="s">
        <v>435</v>
      </c>
      <c r="G202" s="213"/>
      <c r="H202" s="216">
        <v>11.077999999999999</v>
      </c>
      <c r="I202" s="217"/>
      <c r="J202" s="213"/>
      <c r="K202" s="213"/>
      <c r="L202" s="218"/>
      <c r="M202" s="219"/>
      <c r="N202" s="220"/>
      <c r="O202" s="220"/>
      <c r="P202" s="220"/>
      <c r="Q202" s="220"/>
      <c r="R202" s="220"/>
      <c r="S202" s="220"/>
      <c r="T202" s="221"/>
      <c r="AT202" s="222" t="s">
        <v>148</v>
      </c>
      <c r="AU202" s="222" t="s">
        <v>87</v>
      </c>
      <c r="AV202" s="13" t="s">
        <v>87</v>
      </c>
      <c r="AW202" s="13" t="s">
        <v>39</v>
      </c>
      <c r="AX202" s="13" t="s">
        <v>78</v>
      </c>
      <c r="AY202" s="222" t="s">
        <v>133</v>
      </c>
    </row>
    <row r="203" spans="1:65" s="13" customFormat="1">
      <c r="B203" s="212"/>
      <c r="C203" s="213"/>
      <c r="D203" s="208" t="s">
        <v>148</v>
      </c>
      <c r="E203" s="214" t="s">
        <v>32</v>
      </c>
      <c r="F203" s="215" t="s">
        <v>436</v>
      </c>
      <c r="G203" s="213"/>
      <c r="H203" s="216">
        <v>6.6429999999999998</v>
      </c>
      <c r="I203" s="217"/>
      <c r="J203" s="213"/>
      <c r="K203" s="213"/>
      <c r="L203" s="218"/>
      <c r="M203" s="219"/>
      <c r="N203" s="220"/>
      <c r="O203" s="220"/>
      <c r="P203" s="220"/>
      <c r="Q203" s="220"/>
      <c r="R203" s="220"/>
      <c r="S203" s="220"/>
      <c r="T203" s="221"/>
      <c r="AT203" s="222" t="s">
        <v>148</v>
      </c>
      <c r="AU203" s="222" t="s">
        <v>87</v>
      </c>
      <c r="AV203" s="13" t="s">
        <v>87</v>
      </c>
      <c r="AW203" s="13" t="s">
        <v>39</v>
      </c>
      <c r="AX203" s="13" t="s">
        <v>78</v>
      </c>
      <c r="AY203" s="222" t="s">
        <v>133</v>
      </c>
    </row>
    <row r="204" spans="1:65" s="13" customFormat="1">
      <c r="B204" s="212"/>
      <c r="C204" s="213"/>
      <c r="D204" s="208" t="s">
        <v>148</v>
      </c>
      <c r="E204" s="214" t="s">
        <v>32</v>
      </c>
      <c r="F204" s="215" t="s">
        <v>437</v>
      </c>
      <c r="G204" s="213"/>
      <c r="H204" s="216">
        <v>4.83</v>
      </c>
      <c r="I204" s="217"/>
      <c r="J204" s="213"/>
      <c r="K204" s="213"/>
      <c r="L204" s="218"/>
      <c r="M204" s="219"/>
      <c r="N204" s="220"/>
      <c r="O204" s="220"/>
      <c r="P204" s="220"/>
      <c r="Q204" s="220"/>
      <c r="R204" s="220"/>
      <c r="S204" s="220"/>
      <c r="T204" s="221"/>
      <c r="AT204" s="222" t="s">
        <v>148</v>
      </c>
      <c r="AU204" s="222" t="s">
        <v>87</v>
      </c>
      <c r="AV204" s="13" t="s">
        <v>87</v>
      </c>
      <c r="AW204" s="13" t="s">
        <v>39</v>
      </c>
      <c r="AX204" s="13" t="s">
        <v>78</v>
      </c>
      <c r="AY204" s="222" t="s">
        <v>133</v>
      </c>
    </row>
    <row r="205" spans="1:65" s="15" customFormat="1">
      <c r="B205" s="233"/>
      <c r="C205" s="234"/>
      <c r="D205" s="208" t="s">
        <v>148</v>
      </c>
      <c r="E205" s="235" t="s">
        <v>32</v>
      </c>
      <c r="F205" s="236" t="s">
        <v>438</v>
      </c>
      <c r="G205" s="234"/>
      <c r="H205" s="237">
        <v>81.771000000000001</v>
      </c>
      <c r="I205" s="238"/>
      <c r="J205" s="234"/>
      <c r="K205" s="234"/>
      <c r="L205" s="239"/>
      <c r="M205" s="240"/>
      <c r="N205" s="241"/>
      <c r="O205" s="241"/>
      <c r="P205" s="241"/>
      <c r="Q205" s="241"/>
      <c r="R205" s="241"/>
      <c r="S205" s="241"/>
      <c r="T205" s="242"/>
      <c r="AT205" s="243" t="s">
        <v>148</v>
      </c>
      <c r="AU205" s="243" t="s">
        <v>87</v>
      </c>
      <c r="AV205" s="15" t="s">
        <v>150</v>
      </c>
      <c r="AW205" s="15" t="s">
        <v>39</v>
      </c>
      <c r="AX205" s="15" t="s">
        <v>78</v>
      </c>
      <c r="AY205" s="243" t="s">
        <v>133</v>
      </c>
    </row>
    <row r="206" spans="1:65" s="16" customFormat="1">
      <c r="B206" s="244"/>
      <c r="C206" s="245"/>
      <c r="D206" s="208" t="s">
        <v>148</v>
      </c>
      <c r="E206" s="246" t="s">
        <v>32</v>
      </c>
      <c r="F206" s="247" t="s">
        <v>168</v>
      </c>
      <c r="G206" s="245"/>
      <c r="H206" s="248">
        <v>81.771000000000001</v>
      </c>
      <c r="I206" s="249"/>
      <c r="J206" s="245"/>
      <c r="K206" s="245"/>
      <c r="L206" s="250"/>
      <c r="M206" s="251"/>
      <c r="N206" s="252"/>
      <c r="O206" s="252"/>
      <c r="P206" s="252"/>
      <c r="Q206" s="252"/>
      <c r="R206" s="252"/>
      <c r="S206" s="252"/>
      <c r="T206" s="253"/>
      <c r="AT206" s="254" t="s">
        <v>148</v>
      </c>
      <c r="AU206" s="254" t="s">
        <v>87</v>
      </c>
      <c r="AV206" s="16" t="s">
        <v>141</v>
      </c>
      <c r="AW206" s="16" t="s">
        <v>39</v>
      </c>
      <c r="AX206" s="16" t="s">
        <v>85</v>
      </c>
      <c r="AY206" s="254" t="s">
        <v>133</v>
      </c>
    </row>
    <row r="207" spans="1:65" s="2" customFormat="1" ht="33" customHeight="1">
      <c r="A207" s="37"/>
      <c r="B207" s="38"/>
      <c r="C207" s="195" t="s">
        <v>194</v>
      </c>
      <c r="D207" s="195" t="s">
        <v>136</v>
      </c>
      <c r="E207" s="196" t="s">
        <v>439</v>
      </c>
      <c r="F207" s="197" t="s">
        <v>440</v>
      </c>
      <c r="G207" s="198" t="s">
        <v>285</v>
      </c>
      <c r="H207" s="199">
        <v>63.433999999999997</v>
      </c>
      <c r="I207" s="200"/>
      <c r="J207" s="201">
        <f>ROUND(I207*H207,2)</f>
        <v>0</v>
      </c>
      <c r="K207" s="197" t="s">
        <v>140</v>
      </c>
      <c r="L207" s="42"/>
      <c r="M207" s="202" t="s">
        <v>32</v>
      </c>
      <c r="N207" s="203" t="s">
        <v>49</v>
      </c>
      <c r="O207" s="67"/>
      <c r="P207" s="204">
        <f>O207*H207</f>
        <v>0</v>
      </c>
      <c r="Q207" s="204">
        <v>3.4500000000000003E-2</v>
      </c>
      <c r="R207" s="204">
        <f>Q207*H207</f>
        <v>2.1884730000000001</v>
      </c>
      <c r="S207" s="204">
        <v>0</v>
      </c>
      <c r="T207" s="205">
        <f>S207*H207</f>
        <v>0</v>
      </c>
      <c r="U207" s="37"/>
      <c r="V207" s="37"/>
      <c r="W207" s="37"/>
      <c r="X207" s="37"/>
      <c r="Y207" s="37"/>
      <c r="Z207" s="37"/>
      <c r="AA207" s="37"/>
      <c r="AB207" s="37"/>
      <c r="AC207" s="37"/>
      <c r="AD207" s="37"/>
      <c r="AE207" s="37"/>
      <c r="AR207" s="206" t="s">
        <v>141</v>
      </c>
      <c r="AT207" s="206" t="s">
        <v>136</v>
      </c>
      <c r="AU207" s="206" t="s">
        <v>87</v>
      </c>
      <c r="AY207" s="19" t="s">
        <v>133</v>
      </c>
      <c r="BE207" s="207">
        <f>IF(N207="základní",J207,0)</f>
        <v>0</v>
      </c>
      <c r="BF207" s="207">
        <f>IF(N207="snížená",J207,0)</f>
        <v>0</v>
      </c>
      <c r="BG207" s="207">
        <f>IF(N207="zákl. přenesená",J207,0)</f>
        <v>0</v>
      </c>
      <c r="BH207" s="207">
        <f>IF(N207="sníž. přenesená",J207,0)</f>
        <v>0</v>
      </c>
      <c r="BI207" s="207">
        <f>IF(N207="nulová",J207,0)</f>
        <v>0</v>
      </c>
      <c r="BJ207" s="19" t="s">
        <v>85</v>
      </c>
      <c r="BK207" s="207">
        <f>ROUND(I207*H207,2)</f>
        <v>0</v>
      </c>
      <c r="BL207" s="19" t="s">
        <v>141</v>
      </c>
      <c r="BM207" s="206" t="s">
        <v>441</v>
      </c>
    </row>
    <row r="208" spans="1:65" s="2" customFormat="1" ht="240">
      <c r="A208" s="37"/>
      <c r="B208" s="38"/>
      <c r="C208" s="39"/>
      <c r="D208" s="208" t="s">
        <v>143</v>
      </c>
      <c r="E208" s="39"/>
      <c r="F208" s="209" t="s">
        <v>442</v>
      </c>
      <c r="G208" s="39"/>
      <c r="H208" s="39"/>
      <c r="I208" s="118"/>
      <c r="J208" s="39"/>
      <c r="K208" s="39"/>
      <c r="L208" s="42"/>
      <c r="M208" s="210"/>
      <c r="N208" s="211"/>
      <c r="O208" s="67"/>
      <c r="P208" s="67"/>
      <c r="Q208" s="67"/>
      <c r="R208" s="67"/>
      <c r="S208" s="67"/>
      <c r="T208" s="68"/>
      <c r="U208" s="37"/>
      <c r="V208" s="37"/>
      <c r="W208" s="37"/>
      <c r="X208" s="37"/>
      <c r="Y208" s="37"/>
      <c r="Z208" s="37"/>
      <c r="AA208" s="37"/>
      <c r="AB208" s="37"/>
      <c r="AC208" s="37"/>
      <c r="AD208" s="37"/>
      <c r="AE208" s="37"/>
      <c r="AT208" s="19" t="s">
        <v>143</v>
      </c>
      <c r="AU208" s="19" t="s">
        <v>87</v>
      </c>
    </row>
    <row r="209" spans="1:65" s="2" customFormat="1" ht="153.6">
      <c r="A209" s="37"/>
      <c r="B209" s="38"/>
      <c r="C209" s="39"/>
      <c r="D209" s="208" t="s">
        <v>422</v>
      </c>
      <c r="E209" s="39"/>
      <c r="F209" s="209" t="s">
        <v>443</v>
      </c>
      <c r="G209" s="39"/>
      <c r="H209" s="39"/>
      <c r="I209" s="118"/>
      <c r="J209" s="39"/>
      <c r="K209" s="39"/>
      <c r="L209" s="42"/>
      <c r="M209" s="210"/>
      <c r="N209" s="211"/>
      <c r="O209" s="67"/>
      <c r="P209" s="67"/>
      <c r="Q209" s="67"/>
      <c r="R209" s="67"/>
      <c r="S209" s="67"/>
      <c r="T209" s="68"/>
      <c r="U209" s="37"/>
      <c r="V209" s="37"/>
      <c r="W209" s="37"/>
      <c r="X209" s="37"/>
      <c r="Y209" s="37"/>
      <c r="Z209" s="37"/>
      <c r="AA209" s="37"/>
      <c r="AB209" s="37"/>
      <c r="AC209" s="37"/>
      <c r="AD209" s="37"/>
      <c r="AE209" s="37"/>
      <c r="AT209" s="19" t="s">
        <v>422</v>
      </c>
      <c r="AU209" s="19" t="s">
        <v>87</v>
      </c>
    </row>
    <row r="210" spans="1:65" s="14" customFormat="1">
      <c r="B210" s="223"/>
      <c r="C210" s="224"/>
      <c r="D210" s="208" t="s">
        <v>148</v>
      </c>
      <c r="E210" s="225" t="s">
        <v>32</v>
      </c>
      <c r="F210" s="226" t="s">
        <v>383</v>
      </c>
      <c r="G210" s="224"/>
      <c r="H210" s="225" t="s">
        <v>32</v>
      </c>
      <c r="I210" s="227"/>
      <c r="J210" s="224"/>
      <c r="K210" s="224"/>
      <c r="L210" s="228"/>
      <c r="M210" s="229"/>
      <c r="N210" s="230"/>
      <c r="O210" s="230"/>
      <c r="P210" s="230"/>
      <c r="Q210" s="230"/>
      <c r="R210" s="230"/>
      <c r="S210" s="230"/>
      <c r="T210" s="231"/>
      <c r="AT210" s="232" t="s">
        <v>148</v>
      </c>
      <c r="AU210" s="232" t="s">
        <v>87</v>
      </c>
      <c r="AV210" s="14" t="s">
        <v>85</v>
      </c>
      <c r="AW210" s="14" t="s">
        <v>39</v>
      </c>
      <c r="AX210" s="14" t="s">
        <v>78</v>
      </c>
      <c r="AY210" s="232" t="s">
        <v>133</v>
      </c>
    </row>
    <row r="211" spans="1:65" s="13" customFormat="1">
      <c r="B211" s="212"/>
      <c r="C211" s="213"/>
      <c r="D211" s="208" t="s">
        <v>148</v>
      </c>
      <c r="E211" s="214" t="s">
        <v>32</v>
      </c>
      <c r="F211" s="215" t="s">
        <v>412</v>
      </c>
      <c r="G211" s="213"/>
      <c r="H211" s="216">
        <v>14.234</v>
      </c>
      <c r="I211" s="217"/>
      <c r="J211" s="213"/>
      <c r="K211" s="213"/>
      <c r="L211" s="218"/>
      <c r="M211" s="219"/>
      <c r="N211" s="220"/>
      <c r="O211" s="220"/>
      <c r="P211" s="220"/>
      <c r="Q211" s="220"/>
      <c r="R211" s="220"/>
      <c r="S211" s="220"/>
      <c r="T211" s="221"/>
      <c r="AT211" s="222" t="s">
        <v>148</v>
      </c>
      <c r="AU211" s="222" t="s">
        <v>87</v>
      </c>
      <c r="AV211" s="13" t="s">
        <v>87</v>
      </c>
      <c r="AW211" s="13" t="s">
        <v>39</v>
      </c>
      <c r="AX211" s="13" t="s">
        <v>78</v>
      </c>
      <c r="AY211" s="222" t="s">
        <v>133</v>
      </c>
    </row>
    <row r="212" spans="1:65" s="14" customFormat="1">
      <c r="B212" s="223"/>
      <c r="C212" s="224"/>
      <c r="D212" s="208" t="s">
        <v>148</v>
      </c>
      <c r="E212" s="225" t="s">
        <v>32</v>
      </c>
      <c r="F212" s="226" t="s">
        <v>385</v>
      </c>
      <c r="G212" s="224"/>
      <c r="H212" s="225" t="s">
        <v>32</v>
      </c>
      <c r="I212" s="227"/>
      <c r="J212" s="224"/>
      <c r="K212" s="224"/>
      <c r="L212" s="228"/>
      <c r="M212" s="229"/>
      <c r="N212" s="230"/>
      <c r="O212" s="230"/>
      <c r="P212" s="230"/>
      <c r="Q212" s="230"/>
      <c r="R212" s="230"/>
      <c r="S212" s="230"/>
      <c r="T212" s="231"/>
      <c r="AT212" s="232" t="s">
        <v>148</v>
      </c>
      <c r="AU212" s="232" t="s">
        <v>87</v>
      </c>
      <c r="AV212" s="14" t="s">
        <v>85</v>
      </c>
      <c r="AW212" s="14" t="s">
        <v>39</v>
      </c>
      <c r="AX212" s="14" t="s">
        <v>78</v>
      </c>
      <c r="AY212" s="232" t="s">
        <v>133</v>
      </c>
    </row>
    <row r="213" spans="1:65" s="13" customFormat="1">
      <c r="B213" s="212"/>
      <c r="C213" s="213"/>
      <c r="D213" s="208" t="s">
        <v>148</v>
      </c>
      <c r="E213" s="214" t="s">
        <v>32</v>
      </c>
      <c r="F213" s="215" t="s">
        <v>413</v>
      </c>
      <c r="G213" s="213"/>
      <c r="H213" s="216">
        <v>18</v>
      </c>
      <c r="I213" s="217"/>
      <c r="J213" s="213"/>
      <c r="K213" s="213"/>
      <c r="L213" s="218"/>
      <c r="M213" s="219"/>
      <c r="N213" s="220"/>
      <c r="O213" s="220"/>
      <c r="P213" s="220"/>
      <c r="Q213" s="220"/>
      <c r="R213" s="220"/>
      <c r="S213" s="220"/>
      <c r="T213" s="221"/>
      <c r="AT213" s="222" t="s">
        <v>148</v>
      </c>
      <c r="AU213" s="222" t="s">
        <v>87</v>
      </c>
      <c r="AV213" s="13" t="s">
        <v>87</v>
      </c>
      <c r="AW213" s="13" t="s">
        <v>39</v>
      </c>
      <c r="AX213" s="13" t="s">
        <v>78</v>
      </c>
      <c r="AY213" s="222" t="s">
        <v>133</v>
      </c>
    </row>
    <row r="214" spans="1:65" s="14" customFormat="1">
      <c r="B214" s="223"/>
      <c r="C214" s="224"/>
      <c r="D214" s="208" t="s">
        <v>148</v>
      </c>
      <c r="E214" s="225" t="s">
        <v>32</v>
      </c>
      <c r="F214" s="226" t="s">
        <v>389</v>
      </c>
      <c r="G214" s="224"/>
      <c r="H214" s="225" t="s">
        <v>32</v>
      </c>
      <c r="I214" s="227"/>
      <c r="J214" s="224"/>
      <c r="K214" s="224"/>
      <c r="L214" s="228"/>
      <c r="M214" s="229"/>
      <c r="N214" s="230"/>
      <c r="O214" s="230"/>
      <c r="P214" s="230"/>
      <c r="Q214" s="230"/>
      <c r="R214" s="230"/>
      <c r="S214" s="230"/>
      <c r="T214" s="231"/>
      <c r="AT214" s="232" t="s">
        <v>148</v>
      </c>
      <c r="AU214" s="232" t="s">
        <v>87</v>
      </c>
      <c r="AV214" s="14" t="s">
        <v>85</v>
      </c>
      <c r="AW214" s="14" t="s">
        <v>39</v>
      </c>
      <c r="AX214" s="14" t="s">
        <v>78</v>
      </c>
      <c r="AY214" s="232" t="s">
        <v>133</v>
      </c>
    </row>
    <row r="215" spans="1:65" s="13" customFormat="1">
      <c r="B215" s="212"/>
      <c r="C215" s="213"/>
      <c r="D215" s="208" t="s">
        <v>148</v>
      </c>
      <c r="E215" s="214" t="s">
        <v>32</v>
      </c>
      <c r="F215" s="215" t="s">
        <v>413</v>
      </c>
      <c r="G215" s="213"/>
      <c r="H215" s="216">
        <v>18</v>
      </c>
      <c r="I215" s="217"/>
      <c r="J215" s="213"/>
      <c r="K215" s="213"/>
      <c r="L215" s="218"/>
      <c r="M215" s="219"/>
      <c r="N215" s="220"/>
      <c r="O215" s="220"/>
      <c r="P215" s="220"/>
      <c r="Q215" s="220"/>
      <c r="R215" s="220"/>
      <c r="S215" s="220"/>
      <c r="T215" s="221"/>
      <c r="AT215" s="222" t="s">
        <v>148</v>
      </c>
      <c r="AU215" s="222" t="s">
        <v>87</v>
      </c>
      <c r="AV215" s="13" t="s">
        <v>87</v>
      </c>
      <c r="AW215" s="13" t="s">
        <v>39</v>
      </c>
      <c r="AX215" s="13" t="s">
        <v>78</v>
      </c>
      <c r="AY215" s="222" t="s">
        <v>133</v>
      </c>
    </row>
    <row r="216" spans="1:65" s="14" customFormat="1">
      <c r="B216" s="223"/>
      <c r="C216" s="224"/>
      <c r="D216" s="208" t="s">
        <v>148</v>
      </c>
      <c r="E216" s="225" t="s">
        <v>32</v>
      </c>
      <c r="F216" s="226" t="s">
        <v>392</v>
      </c>
      <c r="G216" s="224"/>
      <c r="H216" s="225" t="s">
        <v>32</v>
      </c>
      <c r="I216" s="227"/>
      <c r="J216" s="224"/>
      <c r="K216" s="224"/>
      <c r="L216" s="228"/>
      <c r="M216" s="229"/>
      <c r="N216" s="230"/>
      <c r="O216" s="230"/>
      <c r="P216" s="230"/>
      <c r="Q216" s="230"/>
      <c r="R216" s="230"/>
      <c r="S216" s="230"/>
      <c r="T216" s="231"/>
      <c r="AT216" s="232" t="s">
        <v>148</v>
      </c>
      <c r="AU216" s="232" t="s">
        <v>87</v>
      </c>
      <c r="AV216" s="14" t="s">
        <v>85</v>
      </c>
      <c r="AW216" s="14" t="s">
        <v>39</v>
      </c>
      <c r="AX216" s="14" t="s">
        <v>78</v>
      </c>
      <c r="AY216" s="232" t="s">
        <v>133</v>
      </c>
    </row>
    <row r="217" spans="1:65" s="13" customFormat="1">
      <c r="B217" s="212"/>
      <c r="C217" s="213"/>
      <c r="D217" s="208" t="s">
        <v>148</v>
      </c>
      <c r="E217" s="214" t="s">
        <v>32</v>
      </c>
      <c r="F217" s="215" t="s">
        <v>414</v>
      </c>
      <c r="G217" s="213"/>
      <c r="H217" s="216">
        <v>13.2</v>
      </c>
      <c r="I217" s="217"/>
      <c r="J217" s="213"/>
      <c r="K217" s="213"/>
      <c r="L217" s="218"/>
      <c r="M217" s="219"/>
      <c r="N217" s="220"/>
      <c r="O217" s="220"/>
      <c r="P217" s="220"/>
      <c r="Q217" s="220"/>
      <c r="R217" s="220"/>
      <c r="S217" s="220"/>
      <c r="T217" s="221"/>
      <c r="AT217" s="222" t="s">
        <v>148</v>
      </c>
      <c r="AU217" s="222" t="s">
        <v>87</v>
      </c>
      <c r="AV217" s="13" t="s">
        <v>87</v>
      </c>
      <c r="AW217" s="13" t="s">
        <v>39</v>
      </c>
      <c r="AX217" s="13" t="s">
        <v>78</v>
      </c>
      <c r="AY217" s="222" t="s">
        <v>133</v>
      </c>
    </row>
    <row r="218" spans="1:65" s="15" customFormat="1">
      <c r="B218" s="233"/>
      <c r="C218" s="234"/>
      <c r="D218" s="208" t="s">
        <v>148</v>
      </c>
      <c r="E218" s="235" t="s">
        <v>32</v>
      </c>
      <c r="F218" s="236" t="s">
        <v>415</v>
      </c>
      <c r="G218" s="234"/>
      <c r="H218" s="237">
        <v>63.433999999999997</v>
      </c>
      <c r="I218" s="238"/>
      <c r="J218" s="234"/>
      <c r="K218" s="234"/>
      <c r="L218" s="239"/>
      <c r="M218" s="240"/>
      <c r="N218" s="241"/>
      <c r="O218" s="241"/>
      <c r="P218" s="241"/>
      <c r="Q218" s="241"/>
      <c r="R218" s="241"/>
      <c r="S218" s="241"/>
      <c r="T218" s="242"/>
      <c r="AT218" s="243" t="s">
        <v>148</v>
      </c>
      <c r="AU218" s="243" t="s">
        <v>87</v>
      </c>
      <c r="AV218" s="15" t="s">
        <v>150</v>
      </c>
      <c r="AW218" s="15" t="s">
        <v>39</v>
      </c>
      <c r="AX218" s="15" t="s">
        <v>78</v>
      </c>
      <c r="AY218" s="243" t="s">
        <v>133</v>
      </c>
    </row>
    <row r="219" spans="1:65" s="16" customFormat="1">
      <c r="B219" s="244"/>
      <c r="C219" s="245"/>
      <c r="D219" s="208" t="s">
        <v>148</v>
      </c>
      <c r="E219" s="246" t="s">
        <v>32</v>
      </c>
      <c r="F219" s="247" t="s">
        <v>168</v>
      </c>
      <c r="G219" s="245"/>
      <c r="H219" s="248">
        <v>63.433999999999997</v>
      </c>
      <c r="I219" s="249"/>
      <c r="J219" s="245"/>
      <c r="K219" s="245"/>
      <c r="L219" s="250"/>
      <c r="M219" s="251"/>
      <c r="N219" s="252"/>
      <c r="O219" s="252"/>
      <c r="P219" s="252"/>
      <c r="Q219" s="252"/>
      <c r="R219" s="252"/>
      <c r="S219" s="252"/>
      <c r="T219" s="253"/>
      <c r="AT219" s="254" t="s">
        <v>148</v>
      </c>
      <c r="AU219" s="254" t="s">
        <v>87</v>
      </c>
      <c r="AV219" s="16" t="s">
        <v>141</v>
      </c>
      <c r="AW219" s="16" t="s">
        <v>39</v>
      </c>
      <c r="AX219" s="16" t="s">
        <v>85</v>
      </c>
      <c r="AY219" s="254" t="s">
        <v>133</v>
      </c>
    </row>
    <row r="220" spans="1:65" s="2" customFormat="1" ht="16.5" customHeight="1">
      <c r="A220" s="37"/>
      <c r="B220" s="38"/>
      <c r="C220" s="195" t="s">
        <v>134</v>
      </c>
      <c r="D220" s="195" t="s">
        <v>136</v>
      </c>
      <c r="E220" s="196" t="s">
        <v>444</v>
      </c>
      <c r="F220" s="197" t="s">
        <v>445</v>
      </c>
      <c r="G220" s="198" t="s">
        <v>285</v>
      </c>
      <c r="H220" s="199">
        <v>292.34300000000002</v>
      </c>
      <c r="I220" s="200"/>
      <c r="J220" s="201">
        <f>ROUND(I220*H220,2)</f>
        <v>0</v>
      </c>
      <c r="K220" s="197" t="s">
        <v>140</v>
      </c>
      <c r="L220" s="42"/>
      <c r="M220" s="202" t="s">
        <v>32</v>
      </c>
      <c r="N220" s="203" t="s">
        <v>49</v>
      </c>
      <c r="O220" s="67"/>
      <c r="P220" s="204">
        <f>O220*H220</f>
        <v>0</v>
      </c>
      <c r="Q220" s="204">
        <v>0</v>
      </c>
      <c r="R220" s="204">
        <f>Q220*H220</f>
        <v>0</v>
      </c>
      <c r="S220" s="204">
        <v>0</v>
      </c>
      <c r="T220" s="205">
        <f>S220*H220</f>
        <v>0</v>
      </c>
      <c r="U220" s="37"/>
      <c r="V220" s="37"/>
      <c r="W220" s="37"/>
      <c r="X220" s="37"/>
      <c r="Y220" s="37"/>
      <c r="Z220" s="37"/>
      <c r="AA220" s="37"/>
      <c r="AB220" s="37"/>
      <c r="AC220" s="37"/>
      <c r="AD220" s="37"/>
      <c r="AE220" s="37"/>
      <c r="AR220" s="206" t="s">
        <v>141</v>
      </c>
      <c r="AT220" s="206" t="s">
        <v>136</v>
      </c>
      <c r="AU220" s="206" t="s">
        <v>87</v>
      </c>
      <c r="AY220" s="19" t="s">
        <v>133</v>
      </c>
      <c r="BE220" s="207">
        <f>IF(N220="základní",J220,0)</f>
        <v>0</v>
      </c>
      <c r="BF220" s="207">
        <f>IF(N220="snížená",J220,0)</f>
        <v>0</v>
      </c>
      <c r="BG220" s="207">
        <f>IF(N220="zákl. přenesená",J220,0)</f>
        <v>0</v>
      </c>
      <c r="BH220" s="207">
        <f>IF(N220="sníž. přenesená",J220,0)</f>
        <v>0</v>
      </c>
      <c r="BI220" s="207">
        <f>IF(N220="nulová",J220,0)</f>
        <v>0</v>
      </c>
      <c r="BJ220" s="19" t="s">
        <v>85</v>
      </c>
      <c r="BK220" s="207">
        <f>ROUND(I220*H220,2)</f>
        <v>0</v>
      </c>
      <c r="BL220" s="19" t="s">
        <v>141</v>
      </c>
      <c r="BM220" s="206" t="s">
        <v>446</v>
      </c>
    </row>
    <row r="221" spans="1:65" s="14" customFormat="1">
      <c r="B221" s="223"/>
      <c r="C221" s="224"/>
      <c r="D221" s="208" t="s">
        <v>148</v>
      </c>
      <c r="E221" s="225" t="s">
        <v>32</v>
      </c>
      <c r="F221" s="226" t="s">
        <v>401</v>
      </c>
      <c r="G221" s="224"/>
      <c r="H221" s="225" t="s">
        <v>32</v>
      </c>
      <c r="I221" s="227"/>
      <c r="J221" s="224"/>
      <c r="K221" s="224"/>
      <c r="L221" s="228"/>
      <c r="M221" s="229"/>
      <c r="N221" s="230"/>
      <c r="O221" s="230"/>
      <c r="P221" s="230"/>
      <c r="Q221" s="230"/>
      <c r="R221" s="230"/>
      <c r="S221" s="230"/>
      <c r="T221" s="231"/>
      <c r="AT221" s="232" t="s">
        <v>148</v>
      </c>
      <c r="AU221" s="232" t="s">
        <v>87</v>
      </c>
      <c r="AV221" s="14" t="s">
        <v>85</v>
      </c>
      <c r="AW221" s="14" t="s">
        <v>39</v>
      </c>
      <c r="AX221" s="14" t="s">
        <v>78</v>
      </c>
      <c r="AY221" s="232" t="s">
        <v>133</v>
      </c>
    </row>
    <row r="222" spans="1:65" s="14" customFormat="1">
      <c r="B222" s="223"/>
      <c r="C222" s="224"/>
      <c r="D222" s="208" t="s">
        <v>148</v>
      </c>
      <c r="E222" s="225" t="s">
        <v>32</v>
      </c>
      <c r="F222" s="226" t="s">
        <v>383</v>
      </c>
      <c r="G222" s="224"/>
      <c r="H222" s="225" t="s">
        <v>32</v>
      </c>
      <c r="I222" s="227"/>
      <c r="J222" s="224"/>
      <c r="K222" s="224"/>
      <c r="L222" s="228"/>
      <c r="M222" s="229"/>
      <c r="N222" s="230"/>
      <c r="O222" s="230"/>
      <c r="P222" s="230"/>
      <c r="Q222" s="230"/>
      <c r="R222" s="230"/>
      <c r="S222" s="230"/>
      <c r="T222" s="231"/>
      <c r="AT222" s="232" t="s">
        <v>148</v>
      </c>
      <c r="AU222" s="232" t="s">
        <v>87</v>
      </c>
      <c r="AV222" s="14" t="s">
        <v>85</v>
      </c>
      <c r="AW222" s="14" t="s">
        <v>39</v>
      </c>
      <c r="AX222" s="14" t="s">
        <v>78</v>
      </c>
      <c r="AY222" s="232" t="s">
        <v>133</v>
      </c>
    </row>
    <row r="223" spans="1:65" s="13" customFormat="1">
      <c r="B223" s="212"/>
      <c r="C223" s="213"/>
      <c r="D223" s="208" t="s">
        <v>148</v>
      </c>
      <c r="E223" s="214" t="s">
        <v>32</v>
      </c>
      <c r="F223" s="215" t="s">
        <v>402</v>
      </c>
      <c r="G223" s="213"/>
      <c r="H223" s="216">
        <v>22.716999999999999</v>
      </c>
      <c r="I223" s="217"/>
      <c r="J223" s="213"/>
      <c r="K223" s="213"/>
      <c r="L223" s="218"/>
      <c r="M223" s="219"/>
      <c r="N223" s="220"/>
      <c r="O223" s="220"/>
      <c r="P223" s="220"/>
      <c r="Q223" s="220"/>
      <c r="R223" s="220"/>
      <c r="S223" s="220"/>
      <c r="T223" s="221"/>
      <c r="AT223" s="222" t="s">
        <v>148</v>
      </c>
      <c r="AU223" s="222" t="s">
        <v>87</v>
      </c>
      <c r="AV223" s="13" t="s">
        <v>87</v>
      </c>
      <c r="AW223" s="13" t="s">
        <v>39</v>
      </c>
      <c r="AX223" s="13" t="s">
        <v>78</v>
      </c>
      <c r="AY223" s="222" t="s">
        <v>133</v>
      </c>
    </row>
    <row r="224" spans="1:65" s="14" customFormat="1">
      <c r="B224" s="223"/>
      <c r="C224" s="224"/>
      <c r="D224" s="208" t="s">
        <v>148</v>
      </c>
      <c r="E224" s="225" t="s">
        <v>32</v>
      </c>
      <c r="F224" s="226" t="s">
        <v>385</v>
      </c>
      <c r="G224" s="224"/>
      <c r="H224" s="225" t="s">
        <v>32</v>
      </c>
      <c r="I224" s="227"/>
      <c r="J224" s="224"/>
      <c r="K224" s="224"/>
      <c r="L224" s="228"/>
      <c r="M224" s="229"/>
      <c r="N224" s="230"/>
      <c r="O224" s="230"/>
      <c r="P224" s="230"/>
      <c r="Q224" s="230"/>
      <c r="R224" s="230"/>
      <c r="S224" s="230"/>
      <c r="T224" s="231"/>
      <c r="AT224" s="232" t="s">
        <v>148</v>
      </c>
      <c r="AU224" s="232" t="s">
        <v>87</v>
      </c>
      <c r="AV224" s="14" t="s">
        <v>85</v>
      </c>
      <c r="AW224" s="14" t="s">
        <v>39</v>
      </c>
      <c r="AX224" s="14" t="s">
        <v>78</v>
      </c>
      <c r="AY224" s="232" t="s">
        <v>133</v>
      </c>
    </row>
    <row r="225" spans="2:51" s="13" customFormat="1">
      <c r="B225" s="212"/>
      <c r="C225" s="213"/>
      <c r="D225" s="208" t="s">
        <v>148</v>
      </c>
      <c r="E225" s="214" t="s">
        <v>32</v>
      </c>
      <c r="F225" s="215" t="s">
        <v>403</v>
      </c>
      <c r="G225" s="213"/>
      <c r="H225" s="216">
        <v>11.237</v>
      </c>
      <c r="I225" s="217"/>
      <c r="J225" s="213"/>
      <c r="K225" s="213"/>
      <c r="L225" s="218"/>
      <c r="M225" s="219"/>
      <c r="N225" s="220"/>
      <c r="O225" s="220"/>
      <c r="P225" s="220"/>
      <c r="Q225" s="220"/>
      <c r="R225" s="220"/>
      <c r="S225" s="220"/>
      <c r="T225" s="221"/>
      <c r="AT225" s="222" t="s">
        <v>148</v>
      </c>
      <c r="AU225" s="222" t="s">
        <v>87</v>
      </c>
      <c r="AV225" s="13" t="s">
        <v>87</v>
      </c>
      <c r="AW225" s="13" t="s">
        <v>39</v>
      </c>
      <c r="AX225" s="13" t="s">
        <v>78</v>
      </c>
      <c r="AY225" s="222" t="s">
        <v>133</v>
      </c>
    </row>
    <row r="226" spans="2:51" s="13" customFormat="1">
      <c r="B226" s="212"/>
      <c r="C226" s="213"/>
      <c r="D226" s="208" t="s">
        <v>148</v>
      </c>
      <c r="E226" s="214" t="s">
        <v>32</v>
      </c>
      <c r="F226" s="215" t="s">
        <v>404</v>
      </c>
      <c r="G226" s="213"/>
      <c r="H226" s="216">
        <v>22.745000000000001</v>
      </c>
      <c r="I226" s="217"/>
      <c r="J226" s="213"/>
      <c r="K226" s="213"/>
      <c r="L226" s="218"/>
      <c r="M226" s="219"/>
      <c r="N226" s="220"/>
      <c r="O226" s="220"/>
      <c r="P226" s="220"/>
      <c r="Q226" s="220"/>
      <c r="R226" s="220"/>
      <c r="S226" s="220"/>
      <c r="T226" s="221"/>
      <c r="AT226" s="222" t="s">
        <v>148</v>
      </c>
      <c r="AU226" s="222" t="s">
        <v>87</v>
      </c>
      <c r="AV226" s="13" t="s">
        <v>87</v>
      </c>
      <c r="AW226" s="13" t="s">
        <v>39</v>
      </c>
      <c r="AX226" s="13" t="s">
        <v>78</v>
      </c>
      <c r="AY226" s="222" t="s">
        <v>133</v>
      </c>
    </row>
    <row r="227" spans="2:51" s="13" customFormat="1">
      <c r="B227" s="212"/>
      <c r="C227" s="213"/>
      <c r="D227" s="208" t="s">
        <v>148</v>
      </c>
      <c r="E227" s="214" t="s">
        <v>32</v>
      </c>
      <c r="F227" s="215" t="s">
        <v>405</v>
      </c>
      <c r="G227" s="213"/>
      <c r="H227" s="216">
        <v>22.92</v>
      </c>
      <c r="I227" s="217"/>
      <c r="J227" s="213"/>
      <c r="K227" s="213"/>
      <c r="L227" s="218"/>
      <c r="M227" s="219"/>
      <c r="N227" s="220"/>
      <c r="O227" s="220"/>
      <c r="P227" s="220"/>
      <c r="Q227" s="220"/>
      <c r="R227" s="220"/>
      <c r="S227" s="220"/>
      <c r="T227" s="221"/>
      <c r="AT227" s="222" t="s">
        <v>148</v>
      </c>
      <c r="AU227" s="222" t="s">
        <v>87</v>
      </c>
      <c r="AV227" s="13" t="s">
        <v>87</v>
      </c>
      <c r="AW227" s="13" t="s">
        <v>39</v>
      </c>
      <c r="AX227" s="13" t="s">
        <v>78</v>
      </c>
      <c r="AY227" s="222" t="s">
        <v>133</v>
      </c>
    </row>
    <row r="228" spans="2:51" s="14" customFormat="1">
      <c r="B228" s="223"/>
      <c r="C228" s="224"/>
      <c r="D228" s="208" t="s">
        <v>148</v>
      </c>
      <c r="E228" s="225" t="s">
        <v>32</v>
      </c>
      <c r="F228" s="226" t="s">
        <v>389</v>
      </c>
      <c r="G228" s="224"/>
      <c r="H228" s="225" t="s">
        <v>32</v>
      </c>
      <c r="I228" s="227"/>
      <c r="J228" s="224"/>
      <c r="K228" s="224"/>
      <c r="L228" s="228"/>
      <c r="M228" s="229"/>
      <c r="N228" s="230"/>
      <c r="O228" s="230"/>
      <c r="P228" s="230"/>
      <c r="Q228" s="230"/>
      <c r="R228" s="230"/>
      <c r="S228" s="230"/>
      <c r="T228" s="231"/>
      <c r="AT228" s="232" t="s">
        <v>148</v>
      </c>
      <c r="AU228" s="232" t="s">
        <v>87</v>
      </c>
      <c r="AV228" s="14" t="s">
        <v>85</v>
      </c>
      <c r="AW228" s="14" t="s">
        <v>39</v>
      </c>
      <c r="AX228" s="14" t="s">
        <v>78</v>
      </c>
      <c r="AY228" s="232" t="s">
        <v>133</v>
      </c>
    </row>
    <row r="229" spans="2:51" s="13" customFormat="1">
      <c r="B229" s="212"/>
      <c r="C229" s="213"/>
      <c r="D229" s="208" t="s">
        <v>148</v>
      </c>
      <c r="E229" s="214" t="s">
        <v>32</v>
      </c>
      <c r="F229" s="215" t="s">
        <v>406</v>
      </c>
      <c r="G229" s="213"/>
      <c r="H229" s="216">
        <v>10.773999999999999</v>
      </c>
      <c r="I229" s="217"/>
      <c r="J229" s="213"/>
      <c r="K229" s="213"/>
      <c r="L229" s="218"/>
      <c r="M229" s="219"/>
      <c r="N229" s="220"/>
      <c r="O229" s="220"/>
      <c r="P229" s="220"/>
      <c r="Q229" s="220"/>
      <c r="R229" s="220"/>
      <c r="S229" s="220"/>
      <c r="T229" s="221"/>
      <c r="AT229" s="222" t="s">
        <v>148</v>
      </c>
      <c r="AU229" s="222" t="s">
        <v>87</v>
      </c>
      <c r="AV229" s="13" t="s">
        <v>87</v>
      </c>
      <c r="AW229" s="13" t="s">
        <v>39</v>
      </c>
      <c r="AX229" s="13" t="s">
        <v>78</v>
      </c>
      <c r="AY229" s="222" t="s">
        <v>133</v>
      </c>
    </row>
    <row r="230" spans="2:51" s="13" customFormat="1">
      <c r="B230" s="212"/>
      <c r="C230" s="213"/>
      <c r="D230" s="208" t="s">
        <v>148</v>
      </c>
      <c r="E230" s="214" t="s">
        <v>32</v>
      </c>
      <c r="F230" s="215" t="s">
        <v>407</v>
      </c>
      <c r="G230" s="213"/>
      <c r="H230" s="216">
        <v>17.138000000000002</v>
      </c>
      <c r="I230" s="217"/>
      <c r="J230" s="213"/>
      <c r="K230" s="213"/>
      <c r="L230" s="218"/>
      <c r="M230" s="219"/>
      <c r="N230" s="220"/>
      <c r="O230" s="220"/>
      <c r="P230" s="220"/>
      <c r="Q230" s="220"/>
      <c r="R230" s="220"/>
      <c r="S230" s="220"/>
      <c r="T230" s="221"/>
      <c r="AT230" s="222" t="s">
        <v>148</v>
      </c>
      <c r="AU230" s="222" t="s">
        <v>87</v>
      </c>
      <c r="AV230" s="13" t="s">
        <v>87</v>
      </c>
      <c r="AW230" s="13" t="s">
        <v>39</v>
      </c>
      <c r="AX230" s="13" t="s">
        <v>78</v>
      </c>
      <c r="AY230" s="222" t="s">
        <v>133</v>
      </c>
    </row>
    <row r="231" spans="2:51" s="14" customFormat="1">
      <c r="B231" s="223"/>
      <c r="C231" s="224"/>
      <c r="D231" s="208" t="s">
        <v>148</v>
      </c>
      <c r="E231" s="225" t="s">
        <v>32</v>
      </c>
      <c r="F231" s="226" t="s">
        <v>392</v>
      </c>
      <c r="G231" s="224"/>
      <c r="H231" s="225" t="s">
        <v>32</v>
      </c>
      <c r="I231" s="227"/>
      <c r="J231" s="224"/>
      <c r="K231" s="224"/>
      <c r="L231" s="228"/>
      <c r="M231" s="229"/>
      <c r="N231" s="230"/>
      <c r="O231" s="230"/>
      <c r="P231" s="230"/>
      <c r="Q231" s="230"/>
      <c r="R231" s="230"/>
      <c r="S231" s="230"/>
      <c r="T231" s="231"/>
      <c r="AT231" s="232" t="s">
        <v>148</v>
      </c>
      <c r="AU231" s="232" t="s">
        <v>87</v>
      </c>
      <c r="AV231" s="14" t="s">
        <v>85</v>
      </c>
      <c r="AW231" s="14" t="s">
        <v>39</v>
      </c>
      <c r="AX231" s="14" t="s">
        <v>78</v>
      </c>
      <c r="AY231" s="232" t="s">
        <v>133</v>
      </c>
    </row>
    <row r="232" spans="2:51" s="13" customFormat="1">
      <c r="B232" s="212"/>
      <c r="C232" s="213"/>
      <c r="D232" s="208" t="s">
        <v>148</v>
      </c>
      <c r="E232" s="214" t="s">
        <v>32</v>
      </c>
      <c r="F232" s="215" t="s">
        <v>408</v>
      </c>
      <c r="G232" s="213"/>
      <c r="H232" s="216">
        <v>14.180999999999999</v>
      </c>
      <c r="I232" s="217"/>
      <c r="J232" s="213"/>
      <c r="K232" s="213"/>
      <c r="L232" s="218"/>
      <c r="M232" s="219"/>
      <c r="N232" s="220"/>
      <c r="O232" s="220"/>
      <c r="P232" s="220"/>
      <c r="Q232" s="220"/>
      <c r="R232" s="220"/>
      <c r="S232" s="220"/>
      <c r="T232" s="221"/>
      <c r="AT232" s="222" t="s">
        <v>148</v>
      </c>
      <c r="AU232" s="222" t="s">
        <v>87</v>
      </c>
      <c r="AV232" s="13" t="s">
        <v>87</v>
      </c>
      <c r="AW232" s="13" t="s">
        <v>39</v>
      </c>
      <c r="AX232" s="13" t="s">
        <v>78</v>
      </c>
      <c r="AY232" s="222" t="s">
        <v>133</v>
      </c>
    </row>
    <row r="233" spans="2:51" s="13" customFormat="1">
      <c r="B233" s="212"/>
      <c r="C233" s="213"/>
      <c r="D233" s="208" t="s">
        <v>148</v>
      </c>
      <c r="E233" s="214" t="s">
        <v>32</v>
      </c>
      <c r="F233" s="215" t="s">
        <v>409</v>
      </c>
      <c r="G233" s="213"/>
      <c r="H233" s="216">
        <v>4.0359999999999996</v>
      </c>
      <c r="I233" s="217"/>
      <c r="J233" s="213"/>
      <c r="K233" s="213"/>
      <c r="L233" s="218"/>
      <c r="M233" s="219"/>
      <c r="N233" s="220"/>
      <c r="O233" s="220"/>
      <c r="P233" s="220"/>
      <c r="Q233" s="220"/>
      <c r="R233" s="220"/>
      <c r="S233" s="220"/>
      <c r="T233" s="221"/>
      <c r="AT233" s="222" t="s">
        <v>148</v>
      </c>
      <c r="AU233" s="222" t="s">
        <v>87</v>
      </c>
      <c r="AV233" s="13" t="s">
        <v>87</v>
      </c>
      <c r="AW233" s="13" t="s">
        <v>39</v>
      </c>
      <c r="AX233" s="13" t="s">
        <v>78</v>
      </c>
      <c r="AY233" s="222" t="s">
        <v>133</v>
      </c>
    </row>
    <row r="234" spans="2:51" s="13" customFormat="1">
      <c r="B234" s="212"/>
      <c r="C234" s="213"/>
      <c r="D234" s="208" t="s">
        <v>148</v>
      </c>
      <c r="E234" s="214" t="s">
        <v>32</v>
      </c>
      <c r="F234" s="215" t="s">
        <v>410</v>
      </c>
      <c r="G234" s="213"/>
      <c r="H234" s="216">
        <v>21.39</v>
      </c>
      <c r="I234" s="217"/>
      <c r="J234" s="213"/>
      <c r="K234" s="213"/>
      <c r="L234" s="218"/>
      <c r="M234" s="219"/>
      <c r="N234" s="220"/>
      <c r="O234" s="220"/>
      <c r="P234" s="220"/>
      <c r="Q234" s="220"/>
      <c r="R234" s="220"/>
      <c r="S234" s="220"/>
      <c r="T234" s="221"/>
      <c r="AT234" s="222" t="s">
        <v>148</v>
      </c>
      <c r="AU234" s="222" t="s">
        <v>87</v>
      </c>
      <c r="AV234" s="13" t="s">
        <v>87</v>
      </c>
      <c r="AW234" s="13" t="s">
        <v>39</v>
      </c>
      <c r="AX234" s="13" t="s">
        <v>78</v>
      </c>
      <c r="AY234" s="222" t="s">
        <v>133</v>
      </c>
    </row>
    <row r="235" spans="2:51" s="15" customFormat="1">
      <c r="B235" s="233"/>
      <c r="C235" s="234"/>
      <c r="D235" s="208" t="s">
        <v>148</v>
      </c>
      <c r="E235" s="235" t="s">
        <v>32</v>
      </c>
      <c r="F235" s="236" t="s">
        <v>396</v>
      </c>
      <c r="G235" s="234"/>
      <c r="H235" s="237">
        <v>147.13800000000001</v>
      </c>
      <c r="I235" s="238"/>
      <c r="J235" s="234"/>
      <c r="K235" s="234"/>
      <c r="L235" s="239"/>
      <c r="M235" s="240"/>
      <c r="N235" s="241"/>
      <c r="O235" s="241"/>
      <c r="P235" s="241"/>
      <c r="Q235" s="241"/>
      <c r="R235" s="241"/>
      <c r="S235" s="241"/>
      <c r="T235" s="242"/>
      <c r="AT235" s="243" t="s">
        <v>148</v>
      </c>
      <c r="AU235" s="243" t="s">
        <v>87</v>
      </c>
      <c r="AV235" s="15" t="s">
        <v>150</v>
      </c>
      <c r="AW235" s="15" t="s">
        <v>39</v>
      </c>
      <c r="AX235" s="15" t="s">
        <v>78</v>
      </c>
      <c r="AY235" s="243" t="s">
        <v>133</v>
      </c>
    </row>
    <row r="236" spans="2:51" s="14" customFormat="1">
      <c r="B236" s="223"/>
      <c r="C236" s="224"/>
      <c r="D236" s="208" t="s">
        <v>148</v>
      </c>
      <c r="E236" s="225" t="s">
        <v>32</v>
      </c>
      <c r="F236" s="226" t="s">
        <v>411</v>
      </c>
      <c r="G236" s="224"/>
      <c r="H236" s="225" t="s">
        <v>32</v>
      </c>
      <c r="I236" s="227"/>
      <c r="J236" s="224"/>
      <c r="K236" s="224"/>
      <c r="L236" s="228"/>
      <c r="M236" s="229"/>
      <c r="N236" s="230"/>
      <c r="O236" s="230"/>
      <c r="P236" s="230"/>
      <c r="Q236" s="230"/>
      <c r="R236" s="230"/>
      <c r="S236" s="230"/>
      <c r="T236" s="231"/>
      <c r="AT236" s="232" t="s">
        <v>148</v>
      </c>
      <c r="AU236" s="232" t="s">
        <v>87</v>
      </c>
      <c r="AV236" s="14" t="s">
        <v>85</v>
      </c>
      <c r="AW236" s="14" t="s">
        <v>39</v>
      </c>
      <c r="AX236" s="14" t="s">
        <v>78</v>
      </c>
      <c r="AY236" s="232" t="s">
        <v>133</v>
      </c>
    </row>
    <row r="237" spans="2:51" s="14" customFormat="1">
      <c r="B237" s="223"/>
      <c r="C237" s="224"/>
      <c r="D237" s="208" t="s">
        <v>148</v>
      </c>
      <c r="E237" s="225" t="s">
        <v>32</v>
      </c>
      <c r="F237" s="226" t="s">
        <v>383</v>
      </c>
      <c r="G237" s="224"/>
      <c r="H237" s="225" t="s">
        <v>32</v>
      </c>
      <c r="I237" s="227"/>
      <c r="J237" s="224"/>
      <c r="K237" s="224"/>
      <c r="L237" s="228"/>
      <c r="M237" s="229"/>
      <c r="N237" s="230"/>
      <c r="O237" s="230"/>
      <c r="P237" s="230"/>
      <c r="Q237" s="230"/>
      <c r="R237" s="230"/>
      <c r="S237" s="230"/>
      <c r="T237" s="231"/>
      <c r="AT237" s="232" t="s">
        <v>148</v>
      </c>
      <c r="AU237" s="232" t="s">
        <v>87</v>
      </c>
      <c r="AV237" s="14" t="s">
        <v>85</v>
      </c>
      <c r="AW237" s="14" t="s">
        <v>39</v>
      </c>
      <c r="AX237" s="14" t="s">
        <v>78</v>
      </c>
      <c r="AY237" s="232" t="s">
        <v>133</v>
      </c>
    </row>
    <row r="238" spans="2:51" s="13" customFormat="1">
      <c r="B238" s="212"/>
      <c r="C238" s="213"/>
      <c r="D238" s="208" t="s">
        <v>148</v>
      </c>
      <c r="E238" s="214" t="s">
        <v>32</v>
      </c>
      <c r="F238" s="215" t="s">
        <v>412</v>
      </c>
      <c r="G238" s="213"/>
      <c r="H238" s="216">
        <v>14.234</v>
      </c>
      <c r="I238" s="217"/>
      <c r="J238" s="213"/>
      <c r="K238" s="213"/>
      <c r="L238" s="218"/>
      <c r="M238" s="219"/>
      <c r="N238" s="220"/>
      <c r="O238" s="220"/>
      <c r="P238" s="220"/>
      <c r="Q238" s="220"/>
      <c r="R238" s="220"/>
      <c r="S238" s="220"/>
      <c r="T238" s="221"/>
      <c r="AT238" s="222" t="s">
        <v>148</v>
      </c>
      <c r="AU238" s="222" t="s">
        <v>87</v>
      </c>
      <c r="AV238" s="13" t="s">
        <v>87</v>
      </c>
      <c r="AW238" s="13" t="s">
        <v>39</v>
      </c>
      <c r="AX238" s="13" t="s">
        <v>78</v>
      </c>
      <c r="AY238" s="222" t="s">
        <v>133</v>
      </c>
    </row>
    <row r="239" spans="2:51" s="14" customFormat="1">
      <c r="B239" s="223"/>
      <c r="C239" s="224"/>
      <c r="D239" s="208" t="s">
        <v>148</v>
      </c>
      <c r="E239" s="225" t="s">
        <v>32</v>
      </c>
      <c r="F239" s="226" t="s">
        <v>385</v>
      </c>
      <c r="G239" s="224"/>
      <c r="H239" s="225" t="s">
        <v>32</v>
      </c>
      <c r="I239" s="227"/>
      <c r="J239" s="224"/>
      <c r="K239" s="224"/>
      <c r="L239" s="228"/>
      <c r="M239" s="229"/>
      <c r="N239" s="230"/>
      <c r="O239" s="230"/>
      <c r="P239" s="230"/>
      <c r="Q239" s="230"/>
      <c r="R239" s="230"/>
      <c r="S239" s="230"/>
      <c r="T239" s="231"/>
      <c r="AT239" s="232" t="s">
        <v>148</v>
      </c>
      <c r="AU239" s="232" t="s">
        <v>87</v>
      </c>
      <c r="AV239" s="14" t="s">
        <v>85</v>
      </c>
      <c r="AW239" s="14" t="s">
        <v>39</v>
      </c>
      <c r="AX239" s="14" t="s">
        <v>78</v>
      </c>
      <c r="AY239" s="232" t="s">
        <v>133</v>
      </c>
    </row>
    <row r="240" spans="2:51" s="13" customFormat="1">
      <c r="B240" s="212"/>
      <c r="C240" s="213"/>
      <c r="D240" s="208" t="s">
        <v>148</v>
      </c>
      <c r="E240" s="214" t="s">
        <v>32</v>
      </c>
      <c r="F240" s="215" t="s">
        <v>413</v>
      </c>
      <c r="G240" s="213"/>
      <c r="H240" s="216">
        <v>18</v>
      </c>
      <c r="I240" s="217"/>
      <c r="J240" s="213"/>
      <c r="K240" s="213"/>
      <c r="L240" s="218"/>
      <c r="M240" s="219"/>
      <c r="N240" s="220"/>
      <c r="O240" s="220"/>
      <c r="P240" s="220"/>
      <c r="Q240" s="220"/>
      <c r="R240" s="220"/>
      <c r="S240" s="220"/>
      <c r="T240" s="221"/>
      <c r="AT240" s="222" t="s">
        <v>148</v>
      </c>
      <c r="AU240" s="222" t="s">
        <v>87</v>
      </c>
      <c r="AV240" s="13" t="s">
        <v>87</v>
      </c>
      <c r="AW240" s="13" t="s">
        <v>39</v>
      </c>
      <c r="AX240" s="13" t="s">
        <v>78</v>
      </c>
      <c r="AY240" s="222" t="s">
        <v>133</v>
      </c>
    </row>
    <row r="241" spans="2:51" s="14" customFormat="1">
      <c r="B241" s="223"/>
      <c r="C241" s="224"/>
      <c r="D241" s="208" t="s">
        <v>148</v>
      </c>
      <c r="E241" s="225" t="s">
        <v>32</v>
      </c>
      <c r="F241" s="226" t="s">
        <v>389</v>
      </c>
      <c r="G241" s="224"/>
      <c r="H241" s="225" t="s">
        <v>32</v>
      </c>
      <c r="I241" s="227"/>
      <c r="J241" s="224"/>
      <c r="K241" s="224"/>
      <c r="L241" s="228"/>
      <c r="M241" s="229"/>
      <c r="N241" s="230"/>
      <c r="O241" s="230"/>
      <c r="P241" s="230"/>
      <c r="Q241" s="230"/>
      <c r="R241" s="230"/>
      <c r="S241" s="230"/>
      <c r="T241" s="231"/>
      <c r="AT241" s="232" t="s">
        <v>148</v>
      </c>
      <c r="AU241" s="232" t="s">
        <v>87</v>
      </c>
      <c r="AV241" s="14" t="s">
        <v>85</v>
      </c>
      <c r="AW241" s="14" t="s">
        <v>39</v>
      </c>
      <c r="AX241" s="14" t="s">
        <v>78</v>
      </c>
      <c r="AY241" s="232" t="s">
        <v>133</v>
      </c>
    </row>
    <row r="242" spans="2:51" s="13" customFormat="1">
      <c r="B242" s="212"/>
      <c r="C242" s="213"/>
      <c r="D242" s="208" t="s">
        <v>148</v>
      </c>
      <c r="E242" s="214" t="s">
        <v>32</v>
      </c>
      <c r="F242" s="215" t="s">
        <v>413</v>
      </c>
      <c r="G242" s="213"/>
      <c r="H242" s="216">
        <v>18</v>
      </c>
      <c r="I242" s="217"/>
      <c r="J242" s="213"/>
      <c r="K242" s="213"/>
      <c r="L242" s="218"/>
      <c r="M242" s="219"/>
      <c r="N242" s="220"/>
      <c r="O242" s="220"/>
      <c r="P242" s="220"/>
      <c r="Q242" s="220"/>
      <c r="R242" s="220"/>
      <c r="S242" s="220"/>
      <c r="T242" s="221"/>
      <c r="AT242" s="222" t="s">
        <v>148</v>
      </c>
      <c r="AU242" s="222" t="s">
        <v>87</v>
      </c>
      <c r="AV242" s="13" t="s">
        <v>87</v>
      </c>
      <c r="AW242" s="13" t="s">
        <v>39</v>
      </c>
      <c r="AX242" s="13" t="s">
        <v>78</v>
      </c>
      <c r="AY242" s="222" t="s">
        <v>133</v>
      </c>
    </row>
    <row r="243" spans="2:51" s="14" customFormat="1">
      <c r="B243" s="223"/>
      <c r="C243" s="224"/>
      <c r="D243" s="208" t="s">
        <v>148</v>
      </c>
      <c r="E243" s="225" t="s">
        <v>32</v>
      </c>
      <c r="F243" s="226" t="s">
        <v>392</v>
      </c>
      <c r="G243" s="224"/>
      <c r="H243" s="225" t="s">
        <v>32</v>
      </c>
      <c r="I243" s="227"/>
      <c r="J243" s="224"/>
      <c r="K243" s="224"/>
      <c r="L243" s="228"/>
      <c r="M243" s="229"/>
      <c r="N243" s="230"/>
      <c r="O243" s="230"/>
      <c r="P243" s="230"/>
      <c r="Q243" s="230"/>
      <c r="R243" s="230"/>
      <c r="S243" s="230"/>
      <c r="T243" s="231"/>
      <c r="AT243" s="232" t="s">
        <v>148</v>
      </c>
      <c r="AU243" s="232" t="s">
        <v>87</v>
      </c>
      <c r="AV243" s="14" t="s">
        <v>85</v>
      </c>
      <c r="AW243" s="14" t="s">
        <v>39</v>
      </c>
      <c r="AX243" s="14" t="s">
        <v>78</v>
      </c>
      <c r="AY243" s="232" t="s">
        <v>133</v>
      </c>
    </row>
    <row r="244" spans="2:51" s="13" customFormat="1">
      <c r="B244" s="212"/>
      <c r="C244" s="213"/>
      <c r="D244" s="208" t="s">
        <v>148</v>
      </c>
      <c r="E244" s="214" t="s">
        <v>32</v>
      </c>
      <c r="F244" s="215" t="s">
        <v>414</v>
      </c>
      <c r="G244" s="213"/>
      <c r="H244" s="216">
        <v>13.2</v>
      </c>
      <c r="I244" s="217"/>
      <c r="J244" s="213"/>
      <c r="K244" s="213"/>
      <c r="L244" s="218"/>
      <c r="M244" s="219"/>
      <c r="N244" s="220"/>
      <c r="O244" s="220"/>
      <c r="P244" s="220"/>
      <c r="Q244" s="220"/>
      <c r="R244" s="220"/>
      <c r="S244" s="220"/>
      <c r="T244" s="221"/>
      <c r="AT244" s="222" t="s">
        <v>148</v>
      </c>
      <c r="AU244" s="222" t="s">
        <v>87</v>
      </c>
      <c r="AV244" s="13" t="s">
        <v>87</v>
      </c>
      <c r="AW244" s="13" t="s">
        <v>39</v>
      </c>
      <c r="AX244" s="13" t="s">
        <v>78</v>
      </c>
      <c r="AY244" s="222" t="s">
        <v>133</v>
      </c>
    </row>
    <row r="245" spans="2:51" s="15" customFormat="1">
      <c r="B245" s="233"/>
      <c r="C245" s="234"/>
      <c r="D245" s="208" t="s">
        <v>148</v>
      </c>
      <c r="E245" s="235" t="s">
        <v>32</v>
      </c>
      <c r="F245" s="236" t="s">
        <v>415</v>
      </c>
      <c r="G245" s="234"/>
      <c r="H245" s="237">
        <v>63.433999999999997</v>
      </c>
      <c r="I245" s="238"/>
      <c r="J245" s="234"/>
      <c r="K245" s="234"/>
      <c r="L245" s="239"/>
      <c r="M245" s="240"/>
      <c r="N245" s="241"/>
      <c r="O245" s="241"/>
      <c r="P245" s="241"/>
      <c r="Q245" s="241"/>
      <c r="R245" s="241"/>
      <c r="S245" s="241"/>
      <c r="T245" s="242"/>
      <c r="AT245" s="243" t="s">
        <v>148</v>
      </c>
      <c r="AU245" s="243" t="s">
        <v>87</v>
      </c>
      <c r="AV245" s="15" t="s">
        <v>150</v>
      </c>
      <c r="AW245" s="15" t="s">
        <v>39</v>
      </c>
      <c r="AX245" s="15" t="s">
        <v>78</v>
      </c>
      <c r="AY245" s="243" t="s">
        <v>133</v>
      </c>
    </row>
    <row r="246" spans="2:51" s="14" customFormat="1">
      <c r="B246" s="223"/>
      <c r="C246" s="224"/>
      <c r="D246" s="208" t="s">
        <v>148</v>
      </c>
      <c r="E246" s="225" t="s">
        <v>32</v>
      </c>
      <c r="F246" s="226" t="s">
        <v>427</v>
      </c>
      <c r="G246" s="224"/>
      <c r="H246" s="225" t="s">
        <v>32</v>
      </c>
      <c r="I246" s="227"/>
      <c r="J246" s="224"/>
      <c r="K246" s="224"/>
      <c r="L246" s="228"/>
      <c r="M246" s="229"/>
      <c r="N246" s="230"/>
      <c r="O246" s="230"/>
      <c r="P246" s="230"/>
      <c r="Q246" s="230"/>
      <c r="R246" s="230"/>
      <c r="S246" s="230"/>
      <c r="T246" s="231"/>
      <c r="AT246" s="232" t="s">
        <v>148</v>
      </c>
      <c r="AU246" s="232" t="s">
        <v>87</v>
      </c>
      <c r="AV246" s="14" t="s">
        <v>85</v>
      </c>
      <c r="AW246" s="14" t="s">
        <v>39</v>
      </c>
      <c r="AX246" s="14" t="s">
        <v>78</v>
      </c>
      <c r="AY246" s="232" t="s">
        <v>133</v>
      </c>
    </row>
    <row r="247" spans="2:51" s="14" customFormat="1">
      <c r="B247" s="223"/>
      <c r="C247" s="224"/>
      <c r="D247" s="208" t="s">
        <v>148</v>
      </c>
      <c r="E247" s="225" t="s">
        <v>32</v>
      </c>
      <c r="F247" s="226" t="s">
        <v>383</v>
      </c>
      <c r="G247" s="224"/>
      <c r="H247" s="225" t="s">
        <v>32</v>
      </c>
      <c r="I247" s="227"/>
      <c r="J247" s="224"/>
      <c r="K247" s="224"/>
      <c r="L247" s="228"/>
      <c r="M247" s="229"/>
      <c r="N247" s="230"/>
      <c r="O247" s="230"/>
      <c r="P247" s="230"/>
      <c r="Q247" s="230"/>
      <c r="R247" s="230"/>
      <c r="S247" s="230"/>
      <c r="T247" s="231"/>
      <c r="AT247" s="232" t="s">
        <v>148</v>
      </c>
      <c r="AU247" s="232" t="s">
        <v>87</v>
      </c>
      <c r="AV247" s="14" t="s">
        <v>85</v>
      </c>
      <c r="AW247" s="14" t="s">
        <v>39</v>
      </c>
      <c r="AX247" s="14" t="s">
        <v>78</v>
      </c>
      <c r="AY247" s="232" t="s">
        <v>133</v>
      </c>
    </row>
    <row r="248" spans="2:51" s="13" customFormat="1">
      <c r="B248" s="212"/>
      <c r="C248" s="213"/>
      <c r="D248" s="208" t="s">
        <v>148</v>
      </c>
      <c r="E248" s="214" t="s">
        <v>32</v>
      </c>
      <c r="F248" s="215" t="s">
        <v>428</v>
      </c>
      <c r="G248" s="213"/>
      <c r="H248" s="216">
        <v>18.55</v>
      </c>
      <c r="I248" s="217"/>
      <c r="J248" s="213"/>
      <c r="K248" s="213"/>
      <c r="L248" s="218"/>
      <c r="M248" s="219"/>
      <c r="N248" s="220"/>
      <c r="O248" s="220"/>
      <c r="P248" s="220"/>
      <c r="Q248" s="220"/>
      <c r="R248" s="220"/>
      <c r="S248" s="220"/>
      <c r="T248" s="221"/>
      <c r="AT248" s="222" t="s">
        <v>148</v>
      </c>
      <c r="AU248" s="222" t="s">
        <v>87</v>
      </c>
      <c r="AV248" s="13" t="s">
        <v>87</v>
      </c>
      <c r="AW248" s="13" t="s">
        <v>39</v>
      </c>
      <c r="AX248" s="13" t="s">
        <v>78</v>
      </c>
      <c r="AY248" s="222" t="s">
        <v>133</v>
      </c>
    </row>
    <row r="249" spans="2:51" s="14" customFormat="1">
      <c r="B249" s="223"/>
      <c r="C249" s="224"/>
      <c r="D249" s="208" t="s">
        <v>148</v>
      </c>
      <c r="E249" s="225" t="s">
        <v>32</v>
      </c>
      <c r="F249" s="226" t="s">
        <v>385</v>
      </c>
      <c r="G249" s="224"/>
      <c r="H249" s="225" t="s">
        <v>32</v>
      </c>
      <c r="I249" s="227"/>
      <c r="J249" s="224"/>
      <c r="K249" s="224"/>
      <c r="L249" s="228"/>
      <c r="M249" s="229"/>
      <c r="N249" s="230"/>
      <c r="O249" s="230"/>
      <c r="P249" s="230"/>
      <c r="Q249" s="230"/>
      <c r="R249" s="230"/>
      <c r="S249" s="230"/>
      <c r="T249" s="231"/>
      <c r="AT249" s="232" t="s">
        <v>148</v>
      </c>
      <c r="AU249" s="232" t="s">
        <v>87</v>
      </c>
      <c r="AV249" s="14" t="s">
        <v>85</v>
      </c>
      <c r="AW249" s="14" t="s">
        <v>39</v>
      </c>
      <c r="AX249" s="14" t="s">
        <v>78</v>
      </c>
      <c r="AY249" s="232" t="s">
        <v>133</v>
      </c>
    </row>
    <row r="250" spans="2:51" s="13" customFormat="1">
      <c r="B250" s="212"/>
      <c r="C250" s="213"/>
      <c r="D250" s="208" t="s">
        <v>148</v>
      </c>
      <c r="E250" s="214" t="s">
        <v>32</v>
      </c>
      <c r="F250" s="215" t="s">
        <v>429</v>
      </c>
      <c r="G250" s="213"/>
      <c r="H250" s="216">
        <v>9.4499999999999993</v>
      </c>
      <c r="I250" s="217"/>
      <c r="J250" s="213"/>
      <c r="K250" s="213"/>
      <c r="L250" s="218"/>
      <c r="M250" s="219"/>
      <c r="N250" s="220"/>
      <c r="O250" s="220"/>
      <c r="P250" s="220"/>
      <c r="Q250" s="220"/>
      <c r="R250" s="220"/>
      <c r="S250" s="220"/>
      <c r="T250" s="221"/>
      <c r="AT250" s="222" t="s">
        <v>148</v>
      </c>
      <c r="AU250" s="222" t="s">
        <v>87</v>
      </c>
      <c r="AV250" s="13" t="s">
        <v>87</v>
      </c>
      <c r="AW250" s="13" t="s">
        <v>39</v>
      </c>
      <c r="AX250" s="13" t="s">
        <v>78</v>
      </c>
      <c r="AY250" s="222" t="s">
        <v>133</v>
      </c>
    </row>
    <row r="251" spans="2:51" s="13" customFormat="1">
      <c r="B251" s="212"/>
      <c r="C251" s="213"/>
      <c r="D251" s="208" t="s">
        <v>148</v>
      </c>
      <c r="E251" s="214" t="s">
        <v>32</v>
      </c>
      <c r="F251" s="215" t="s">
        <v>430</v>
      </c>
      <c r="G251" s="213"/>
      <c r="H251" s="216">
        <v>7.35</v>
      </c>
      <c r="I251" s="217"/>
      <c r="J251" s="213"/>
      <c r="K251" s="213"/>
      <c r="L251" s="218"/>
      <c r="M251" s="219"/>
      <c r="N251" s="220"/>
      <c r="O251" s="220"/>
      <c r="P251" s="220"/>
      <c r="Q251" s="220"/>
      <c r="R251" s="220"/>
      <c r="S251" s="220"/>
      <c r="T251" s="221"/>
      <c r="AT251" s="222" t="s">
        <v>148</v>
      </c>
      <c r="AU251" s="222" t="s">
        <v>87</v>
      </c>
      <c r="AV251" s="13" t="s">
        <v>87</v>
      </c>
      <c r="AW251" s="13" t="s">
        <v>39</v>
      </c>
      <c r="AX251" s="13" t="s">
        <v>78</v>
      </c>
      <c r="AY251" s="222" t="s">
        <v>133</v>
      </c>
    </row>
    <row r="252" spans="2:51" s="13" customFormat="1">
      <c r="B252" s="212"/>
      <c r="C252" s="213"/>
      <c r="D252" s="208" t="s">
        <v>148</v>
      </c>
      <c r="E252" s="214" t="s">
        <v>32</v>
      </c>
      <c r="F252" s="215" t="s">
        <v>431</v>
      </c>
      <c r="G252" s="213"/>
      <c r="H252" s="216">
        <v>5.0750000000000002</v>
      </c>
      <c r="I252" s="217"/>
      <c r="J252" s="213"/>
      <c r="K252" s="213"/>
      <c r="L252" s="218"/>
      <c r="M252" s="219"/>
      <c r="N252" s="220"/>
      <c r="O252" s="220"/>
      <c r="P252" s="220"/>
      <c r="Q252" s="220"/>
      <c r="R252" s="220"/>
      <c r="S252" s="220"/>
      <c r="T252" s="221"/>
      <c r="AT252" s="222" t="s">
        <v>148</v>
      </c>
      <c r="AU252" s="222" t="s">
        <v>87</v>
      </c>
      <c r="AV252" s="13" t="s">
        <v>87</v>
      </c>
      <c r="AW252" s="13" t="s">
        <v>39</v>
      </c>
      <c r="AX252" s="13" t="s">
        <v>78</v>
      </c>
      <c r="AY252" s="222" t="s">
        <v>133</v>
      </c>
    </row>
    <row r="253" spans="2:51" s="14" customFormat="1">
      <c r="B253" s="223"/>
      <c r="C253" s="224"/>
      <c r="D253" s="208" t="s">
        <v>148</v>
      </c>
      <c r="E253" s="225" t="s">
        <v>32</v>
      </c>
      <c r="F253" s="226" t="s">
        <v>389</v>
      </c>
      <c r="G253" s="224"/>
      <c r="H253" s="225" t="s">
        <v>32</v>
      </c>
      <c r="I253" s="227"/>
      <c r="J253" s="224"/>
      <c r="K253" s="224"/>
      <c r="L253" s="228"/>
      <c r="M253" s="229"/>
      <c r="N253" s="230"/>
      <c r="O253" s="230"/>
      <c r="P253" s="230"/>
      <c r="Q253" s="230"/>
      <c r="R253" s="230"/>
      <c r="S253" s="230"/>
      <c r="T253" s="231"/>
      <c r="AT253" s="232" t="s">
        <v>148</v>
      </c>
      <c r="AU253" s="232" t="s">
        <v>87</v>
      </c>
      <c r="AV253" s="14" t="s">
        <v>85</v>
      </c>
      <c r="AW253" s="14" t="s">
        <v>39</v>
      </c>
      <c r="AX253" s="14" t="s">
        <v>78</v>
      </c>
      <c r="AY253" s="232" t="s">
        <v>133</v>
      </c>
    </row>
    <row r="254" spans="2:51" s="13" customFormat="1">
      <c r="B254" s="212"/>
      <c r="C254" s="213"/>
      <c r="D254" s="208" t="s">
        <v>148</v>
      </c>
      <c r="E254" s="214" t="s">
        <v>32</v>
      </c>
      <c r="F254" s="215" t="s">
        <v>432</v>
      </c>
      <c r="G254" s="213"/>
      <c r="H254" s="216">
        <v>7.3849999999999998</v>
      </c>
      <c r="I254" s="217"/>
      <c r="J254" s="213"/>
      <c r="K254" s="213"/>
      <c r="L254" s="218"/>
      <c r="M254" s="219"/>
      <c r="N254" s="220"/>
      <c r="O254" s="220"/>
      <c r="P254" s="220"/>
      <c r="Q254" s="220"/>
      <c r="R254" s="220"/>
      <c r="S254" s="220"/>
      <c r="T254" s="221"/>
      <c r="AT254" s="222" t="s">
        <v>148</v>
      </c>
      <c r="AU254" s="222" t="s">
        <v>87</v>
      </c>
      <c r="AV254" s="13" t="s">
        <v>87</v>
      </c>
      <c r="AW254" s="13" t="s">
        <v>39</v>
      </c>
      <c r="AX254" s="13" t="s">
        <v>78</v>
      </c>
      <c r="AY254" s="222" t="s">
        <v>133</v>
      </c>
    </row>
    <row r="255" spans="2:51" s="13" customFormat="1">
      <c r="B255" s="212"/>
      <c r="C255" s="213"/>
      <c r="D255" s="208" t="s">
        <v>148</v>
      </c>
      <c r="E255" s="214" t="s">
        <v>32</v>
      </c>
      <c r="F255" s="215" t="s">
        <v>433</v>
      </c>
      <c r="G255" s="213"/>
      <c r="H255" s="216">
        <v>2.4849999999999999</v>
      </c>
      <c r="I255" s="217"/>
      <c r="J255" s="213"/>
      <c r="K255" s="213"/>
      <c r="L255" s="218"/>
      <c r="M255" s="219"/>
      <c r="N255" s="220"/>
      <c r="O255" s="220"/>
      <c r="P255" s="220"/>
      <c r="Q255" s="220"/>
      <c r="R255" s="220"/>
      <c r="S255" s="220"/>
      <c r="T255" s="221"/>
      <c r="AT255" s="222" t="s">
        <v>148</v>
      </c>
      <c r="AU255" s="222" t="s">
        <v>87</v>
      </c>
      <c r="AV255" s="13" t="s">
        <v>87</v>
      </c>
      <c r="AW255" s="13" t="s">
        <v>39</v>
      </c>
      <c r="AX255" s="13" t="s">
        <v>78</v>
      </c>
      <c r="AY255" s="222" t="s">
        <v>133</v>
      </c>
    </row>
    <row r="256" spans="2:51" s="13" customFormat="1">
      <c r="B256" s="212"/>
      <c r="C256" s="213"/>
      <c r="D256" s="208" t="s">
        <v>148</v>
      </c>
      <c r="E256" s="214" t="s">
        <v>32</v>
      </c>
      <c r="F256" s="215" t="s">
        <v>434</v>
      </c>
      <c r="G256" s="213"/>
      <c r="H256" s="216">
        <v>8.9250000000000007</v>
      </c>
      <c r="I256" s="217"/>
      <c r="J256" s="213"/>
      <c r="K256" s="213"/>
      <c r="L256" s="218"/>
      <c r="M256" s="219"/>
      <c r="N256" s="220"/>
      <c r="O256" s="220"/>
      <c r="P256" s="220"/>
      <c r="Q256" s="220"/>
      <c r="R256" s="220"/>
      <c r="S256" s="220"/>
      <c r="T256" s="221"/>
      <c r="AT256" s="222" t="s">
        <v>148</v>
      </c>
      <c r="AU256" s="222" t="s">
        <v>87</v>
      </c>
      <c r="AV256" s="13" t="s">
        <v>87</v>
      </c>
      <c r="AW256" s="13" t="s">
        <v>39</v>
      </c>
      <c r="AX256" s="13" t="s">
        <v>78</v>
      </c>
      <c r="AY256" s="222" t="s">
        <v>133</v>
      </c>
    </row>
    <row r="257" spans="1:65" s="14" customFormat="1">
      <c r="B257" s="223"/>
      <c r="C257" s="224"/>
      <c r="D257" s="208" t="s">
        <v>148</v>
      </c>
      <c r="E257" s="225" t="s">
        <v>32</v>
      </c>
      <c r="F257" s="226" t="s">
        <v>392</v>
      </c>
      <c r="G257" s="224"/>
      <c r="H257" s="225" t="s">
        <v>32</v>
      </c>
      <c r="I257" s="227"/>
      <c r="J257" s="224"/>
      <c r="K257" s="224"/>
      <c r="L257" s="228"/>
      <c r="M257" s="229"/>
      <c r="N257" s="230"/>
      <c r="O257" s="230"/>
      <c r="P257" s="230"/>
      <c r="Q257" s="230"/>
      <c r="R257" s="230"/>
      <c r="S257" s="230"/>
      <c r="T257" s="231"/>
      <c r="AT257" s="232" t="s">
        <v>148</v>
      </c>
      <c r="AU257" s="232" t="s">
        <v>87</v>
      </c>
      <c r="AV257" s="14" t="s">
        <v>85</v>
      </c>
      <c r="AW257" s="14" t="s">
        <v>39</v>
      </c>
      <c r="AX257" s="14" t="s">
        <v>78</v>
      </c>
      <c r="AY257" s="232" t="s">
        <v>133</v>
      </c>
    </row>
    <row r="258" spans="1:65" s="13" customFormat="1">
      <c r="B258" s="212"/>
      <c r="C258" s="213"/>
      <c r="D258" s="208" t="s">
        <v>148</v>
      </c>
      <c r="E258" s="214" t="s">
        <v>32</v>
      </c>
      <c r="F258" s="215" t="s">
        <v>435</v>
      </c>
      <c r="G258" s="213"/>
      <c r="H258" s="216">
        <v>11.077999999999999</v>
      </c>
      <c r="I258" s="217"/>
      <c r="J258" s="213"/>
      <c r="K258" s="213"/>
      <c r="L258" s="218"/>
      <c r="M258" s="219"/>
      <c r="N258" s="220"/>
      <c r="O258" s="220"/>
      <c r="P258" s="220"/>
      <c r="Q258" s="220"/>
      <c r="R258" s="220"/>
      <c r="S258" s="220"/>
      <c r="T258" s="221"/>
      <c r="AT258" s="222" t="s">
        <v>148</v>
      </c>
      <c r="AU258" s="222" t="s">
        <v>87</v>
      </c>
      <c r="AV258" s="13" t="s">
        <v>87</v>
      </c>
      <c r="AW258" s="13" t="s">
        <v>39</v>
      </c>
      <c r="AX258" s="13" t="s">
        <v>78</v>
      </c>
      <c r="AY258" s="222" t="s">
        <v>133</v>
      </c>
    </row>
    <row r="259" spans="1:65" s="13" customFormat="1">
      <c r="B259" s="212"/>
      <c r="C259" s="213"/>
      <c r="D259" s="208" t="s">
        <v>148</v>
      </c>
      <c r="E259" s="214" t="s">
        <v>32</v>
      </c>
      <c r="F259" s="215" t="s">
        <v>436</v>
      </c>
      <c r="G259" s="213"/>
      <c r="H259" s="216">
        <v>6.6429999999999998</v>
      </c>
      <c r="I259" s="217"/>
      <c r="J259" s="213"/>
      <c r="K259" s="213"/>
      <c r="L259" s="218"/>
      <c r="M259" s="219"/>
      <c r="N259" s="220"/>
      <c r="O259" s="220"/>
      <c r="P259" s="220"/>
      <c r="Q259" s="220"/>
      <c r="R259" s="220"/>
      <c r="S259" s="220"/>
      <c r="T259" s="221"/>
      <c r="AT259" s="222" t="s">
        <v>148</v>
      </c>
      <c r="AU259" s="222" t="s">
        <v>87</v>
      </c>
      <c r="AV259" s="13" t="s">
        <v>87</v>
      </c>
      <c r="AW259" s="13" t="s">
        <v>39</v>
      </c>
      <c r="AX259" s="13" t="s">
        <v>78</v>
      </c>
      <c r="AY259" s="222" t="s">
        <v>133</v>
      </c>
    </row>
    <row r="260" spans="1:65" s="13" customFormat="1">
      <c r="B260" s="212"/>
      <c r="C260" s="213"/>
      <c r="D260" s="208" t="s">
        <v>148</v>
      </c>
      <c r="E260" s="214" t="s">
        <v>32</v>
      </c>
      <c r="F260" s="215" t="s">
        <v>437</v>
      </c>
      <c r="G260" s="213"/>
      <c r="H260" s="216">
        <v>4.83</v>
      </c>
      <c r="I260" s="217"/>
      <c r="J260" s="213"/>
      <c r="K260" s="213"/>
      <c r="L260" s="218"/>
      <c r="M260" s="219"/>
      <c r="N260" s="220"/>
      <c r="O260" s="220"/>
      <c r="P260" s="220"/>
      <c r="Q260" s="220"/>
      <c r="R260" s="220"/>
      <c r="S260" s="220"/>
      <c r="T260" s="221"/>
      <c r="AT260" s="222" t="s">
        <v>148</v>
      </c>
      <c r="AU260" s="222" t="s">
        <v>87</v>
      </c>
      <c r="AV260" s="13" t="s">
        <v>87</v>
      </c>
      <c r="AW260" s="13" t="s">
        <v>39</v>
      </c>
      <c r="AX260" s="13" t="s">
        <v>78</v>
      </c>
      <c r="AY260" s="222" t="s">
        <v>133</v>
      </c>
    </row>
    <row r="261" spans="1:65" s="15" customFormat="1">
      <c r="B261" s="233"/>
      <c r="C261" s="234"/>
      <c r="D261" s="208" t="s">
        <v>148</v>
      </c>
      <c r="E261" s="235" t="s">
        <v>32</v>
      </c>
      <c r="F261" s="236" t="s">
        <v>438</v>
      </c>
      <c r="G261" s="234"/>
      <c r="H261" s="237">
        <v>81.771000000000001</v>
      </c>
      <c r="I261" s="238"/>
      <c r="J261" s="234"/>
      <c r="K261" s="234"/>
      <c r="L261" s="239"/>
      <c r="M261" s="240"/>
      <c r="N261" s="241"/>
      <c r="O261" s="241"/>
      <c r="P261" s="241"/>
      <c r="Q261" s="241"/>
      <c r="R261" s="241"/>
      <c r="S261" s="241"/>
      <c r="T261" s="242"/>
      <c r="AT261" s="243" t="s">
        <v>148</v>
      </c>
      <c r="AU261" s="243" t="s">
        <v>87</v>
      </c>
      <c r="AV261" s="15" t="s">
        <v>150</v>
      </c>
      <c r="AW261" s="15" t="s">
        <v>39</v>
      </c>
      <c r="AX261" s="15" t="s">
        <v>78</v>
      </c>
      <c r="AY261" s="243" t="s">
        <v>133</v>
      </c>
    </row>
    <row r="262" spans="1:65" s="16" customFormat="1">
      <c r="B262" s="244"/>
      <c r="C262" s="245"/>
      <c r="D262" s="208" t="s">
        <v>148</v>
      </c>
      <c r="E262" s="246" t="s">
        <v>32</v>
      </c>
      <c r="F262" s="247" t="s">
        <v>168</v>
      </c>
      <c r="G262" s="245"/>
      <c r="H262" s="248">
        <v>292.34299999999996</v>
      </c>
      <c r="I262" s="249"/>
      <c r="J262" s="245"/>
      <c r="K262" s="245"/>
      <c r="L262" s="250"/>
      <c r="M262" s="251"/>
      <c r="N262" s="252"/>
      <c r="O262" s="252"/>
      <c r="P262" s="252"/>
      <c r="Q262" s="252"/>
      <c r="R262" s="252"/>
      <c r="S262" s="252"/>
      <c r="T262" s="253"/>
      <c r="AT262" s="254" t="s">
        <v>148</v>
      </c>
      <c r="AU262" s="254" t="s">
        <v>87</v>
      </c>
      <c r="AV262" s="16" t="s">
        <v>141</v>
      </c>
      <c r="AW262" s="16" t="s">
        <v>39</v>
      </c>
      <c r="AX262" s="16" t="s">
        <v>85</v>
      </c>
      <c r="AY262" s="254" t="s">
        <v>133</v>
      </c>
    </row>
    <row r="263" spans="1:65" s="12" customFormat="1" ht="22.8" customHeight="1">
      <c r="B263" s="179"/>
      <c r="C263" s="180"/>
      <c r="D263" s="181" t="s">
        <v>77</v>
      </c>
      <c r="E263" s="193" t="s">
        <v>134</v>
      </c>
      <c r="F263" s="193" t="s">
        <v>135</v>
      </c>
      <c r="G263" s="180"/>
      <c r="H263" s="180"/>
      <c r="I263" s="183"/>
      <c r="J263" s="194">
        <f>BK263</f>
        <v>0</v>
      </c>
      <c r="K263" s="180"/>
      <c r="L263" s="185"/>
      <c r="M263" s="186"/>
      <c r="N263" s="187"/>
      <c r="O263" s="187"/>
      <c r="P263" s="188">
        <f>SUM(P264:P375)</f>
        <v>0</v>
      </c>
      <c r="Q263" s="187"/>
      <c r="R263" s="188">
        <f>SUM(R264:R375)</f>
        <v>1.4199999999999998E-3</v>
      </c>
      <c r="S263" s="187"/>
      <c r="T263" s="189">
        <f>SUM(T264:T375)</f>
        <v>10.90279464</v>
      </c>
      <c r="AR263" s="190" t="s">
        <v>85</v>
      </c>
      <c r="AT263" s="191" t="s">
        <v>77</v>
      </c>
      <c r="AU263" s="191" t="s">
        <v>85</v>
      </c>
      <c r="AY263" s="190" t="s">
        <v>133</v>
      </c>
      <c r="BK263" s="192">
        <f>SUM(BK264:BK375)</f>
        <v>0</v>
      </c>
    </row>
    <row r="264" spans="1:65" s="2" customFormat="1" ht="33" customHeight="1">
      <c r="A264" s="37"/>
      <c r="B264" s="38"/>
      <c r="C264" s="195" t="s">
        <v>203</v>
      </c>
      <c r="D264" s="195" t="s">
        <v>136</v>
      </c>
      <c r="E264" s="196" t="s">
        <v>447</v>
      </c>
      <c r="F264" s="197" t="s">
        <v>448</v>
      </c>
      <c r="G264" s="198" t="s">
        <v>285</v>
      </c>
      <c r="H264" s="199">
        <v>494.39299999999997</v>
      </c>
      <c r="I264" s="200"/>
      <c r="J264" s="201">
        <f>ROUND(I264*H264,2)</f>
        <v>0</v>
      </c>
      <c r="K264" s="197" t="s">
        <v>140</v>
      </c>
      <c r="L264" s="42"/>
      <c r="M264" s="202" t="s">
        <v>32</v>
      </c>
      <c r="N264" s="203" t="s">
        <v>49</v>
      </c>
      <c r="O264" s="67"/>
      <c r="P264" s="204">
        <f>O264*H264</f>
        <v>0</v>
      </c>
      <c r="Q264" s="204">
        <v>0</v>
      </c>
      <c r="R264" s="204">
        <f>Q264*H264</f>
        <v>0</v>
      </c>
      <c r="S264" s="204">
        <v>0</v>
      </c>
      <c r="T264" s="205">
        <f>S264*H264</f>
        <v>0</v>
      </c>
      <c r="U264" s="37"/>
      <c r="V264" s="37"/>
      <c r="W264" s="37"/>
      <c r="X264" s="37"/>
      <c r="Y264" s="37"/>
      <c r="Z264" s="37"/>
      <c r="AA264" s="37"/>
      <c r="AB264" s="37"/>
      <c r="AC264" s="37"/>
      <c r="AD264" s="37"/>
      <c r="AE264" s="37"/>
      <c r="AR264" s="206" t="s">
        <v>141</v>
      </c>
      <c r="AT264" s="206" t="s">
        <v>136</v>
      </c>
      <c r="AU264" s="206" t="s">
        <v>87</v>
      </c>
      <c r="AY264" s="19" t="s">
        <v>133</v>
      </c>
      <c r="BE264" s="207">
        <f>IF(N264="základní",J264,0)</f>
        <v>0</v>
      </c>
      <c r="BF264" s="207">
        <f>IF(N264="snížená",J264,0)</f>
        <v>0</v>
      </c>
      <c r="BG264" s="207">
        <f>IF(N264="zákl. přenesená",J264,0)</f>
        <v>0</v>
      </c>
      <c r="BH264" s="207">
        <f>IF(N264="sníž. přenesená",J264,0)</f>
        <v>0</v>
      </c>
      <c r="BI264" s="207">
        <f>IF(N264="nulová",J264,0)</f>
        <v>0</v>
      </c>
      <c r="BJ264" s="19" t="s">
        <v>85</v>
      </c>
      <c r="BK264" s="207">
        <f>ROUND(I264*H264,2)</f>
        <v>0</v>
      </c>
      <c r="BL264" s="19" t="s">
        <v>141</v>
      </c>
      <c r="BM264" s="206" t="s">
        <v>449</v>
      </c>
    </row>
    <row r="265" spans="1:65" s="2" customFormat="1" ht="76.8">
      <c r="A265" s="37"/>
      <c r="B265" s="38"/>
      <c r="C265" s="39"/>
      <c r="D265" s="208" t="s">
        <v>143</v>
      </c>
      <c r="E265" s="39"/>
      <c r="F265" s="209" t="s">
        <v>450</v>
      </c>
      <c r="G265" s="39"/>
      <c r="H265" s="39"/>
      <c r="I265" s="118"/>
      <c r="J265" s="39"/>
      <c r="K265" s="39"/>
      <c r="L265" s="42"/>
      <c r="M265" s="210"/>
      <c r="N265" s="211"/>
      <c r="O265" s="67"/>
      <c r="P265" s="67"/>
      <c r="Q265" s="67"/>
      <c r="R265" s="67"/>
      <c r="S265" s="67"/>
      <c r="T265" s="68"/>
      <c r="U265" s="37"/>
      <c r="V265" s="37"/>
      <c r="W265" s="37"/>
      <c r="X265" s="37"/>
      <c r="Y265" s="37"/>
      <c r="Z265" s="37"/>
      <c r="AA265" s="37"/>
      <c r="AB265" s="37"/>
      <c r="AC265" s="37"/>
      <c r="AD265" s="37"/>
      <c r="AE265" s="37"/>
      <c r="AT265" s="19" t="s">
        <v>143</v>
      </c>
      <c r="AU265" s="19" t="s">
        <v>87</v>
      </c>
    </row>
    <row r="266" spans="1:65" s="14" customFormat="1">
      <c r="B266" s="223"/>
      <c r="C266" s="224"/>
      <c r="D266" s="208" t="s">
        <v>148</v>
      </c>
      <c r="E266" s="225" t="s">
        <v>32</v>
      </c>
      <c r="F266" s="226" t="s">
        <v>451</v>
      </c>
      <c r="G266" s="224"/>
      <c r="H266" s="225" t="s">
        <v>32</v>
      </c>
      <c r="I266" s="227"/>
      <c r="J266" s="224"/>
      <c r="K266" s="224"/>
      <c r="L266" s="228"/>
      <c r="M266" s="229"/>
      <c r="N266" s="230"/>
      <c r="O266" s="230"/>
      <c r="P266" s="230"/>
      <c r="Q266" s="230"/>
      <c r="R266" s="230"/>
      <c r="S266" s="230"/>
      <c r="T266" s="231"/>
      <c r="AT266" s="232" t="s">
        <v>148</v>
      </c>
      <c r="AU266" s="232" t="s">
        <v>87</v>
      </c>
      <c r="AV266" s="14" t="s">
        <v>85</v>
      </c>
      <c r="AW266" s="14" t="s">
        <v>39</v>
      </c>
      <c r="AX266" s="14" t="s">
        <v>78</v>
      </c>
      <c r="AY266" s="232" t="s">
        <v>133</v>
      </c>
    </row>
    <row r="267" spans="1:65" s="13" customFormat="1">
      <c r="B267" s="212"/>
      <c r="C267" s="213"/>
      <c r="D267" s="208" t="s">
        <v>148</v>
      </c>
      <c r="E267" s="214" t="s">
        <v>32</v>
      </c>
      <c r="F267" s="215" t="s">
        <v>452</v>
      </c>
      <c r="G267" s="213"/>
      <c r="H267" s="216">
        <v>56.25</v>
      </c>
      <c r="I267" s="217"/>
      <c r="J267" s="213"/>
      <c r="K267" s="213"/>
      <c r="L267" s="218"/>
      <c r="M267" s="219"/>
      <c r="N267" s="220"/>
      <c r="O267" s="220"/>
      <c r="P267" s="220"/>
      <c r="Q267" s="220"/>
      <c r="R267" s="220"/>
      <c r="S267" s="220"/>
      <c r="T267" s="221"/>
      <c r="AT267" s="222" t="s">
        <v>148</v>
      </c>
      <c r="AU267" s="222" t="s">
        <v>87</v>
      </c>
      <c r="AV267" s="13" t="s">
        <v>87</v>
      </c>
      <c r="AW267" s="13" t="s">
        <v>39</v>
      </c>
      <c r="AX267" s="13" t="s">
        <v>78</v>
      </c>
      <c r="AY267" s="222" t="s">
        <v>133</v>
      </c>
    </row>
    <row r="268" spans="1:65" s="13" customFormat="1">
      <c r="B268" s="212"/>
      <c r="C268" s="213"/>
      <c r="D268" s="208" t="s">
        <v>148</v>
      </c>
      <c r="E268" s="214" t="s">
        <v>32</v>
      </c>
      <c r="F268" s="215" t="s">
        <v>453</v>
      </c>
      <c r="G268" s="213"/>
      <c r="H268" s="216">
        <v>45.484999999999999</v>
      </c>
      <c r="I268" s="217"/>
      <c r="J268" s="213"/>
      <c r="K268" s="213"/>
      <c r="L268" s="218"/>
      <c r="M268" s="219"/>
      <c r="N268" s="220"/>
      <c r="O268" s="220"/>
      <c r="P268" s="220"/>
      <c r="Q268" s="220"/>
      <c r="R268" s="220"/>
      <c r="S268" s="220"/>
      <c r="T268" s="221"/>
      <c r="AT268" s="222" t="s">
        <v>148</v>
      </c>
      <c r="AU268" s="222" t="s">
        <v>87</v>
      </c>
      <c r="AV268" s="13" t="s">
        <v>87</v>
      </c>
      <c r="AW268" s="13" t="s">
        <v>39</v>
      </c>
      <c r="AX268" s="13" t="s">
        <v>78</v>
      </c>
      <c r="AY268" s="222" t="s">
        <v>133</v>
      </c>
    </row>
    <row r="269" spans="1:65" s="14" customFormat="1">
      <c r="B269" s="223"/>
      <c r="C269" s="224"/>
      <c r="D269" s="208" t="s">
        <v>148</v>
      </c>
      <c r="E269" s="225" t="s">
        <v>32</v>
      </c>
      <c r="F269" s="226" t="s">
        <v>454</v>
      </c>
      <c r="G269" s="224"/>
      <c r="H269" s="225" t="s">
        <v>32</v>
      </c>
      <c r="I269" s="227"/>
      <c r="J269" s="224"/>
      <c r="K269" s="224"/>
      <c r="L269" s="228"/>
      <c r="M269" s="229"/>
      <c r="N269" s="230"/>
      <c r="O269" s="230"/>
      <c r="P269" s="230"/>
      <c r="Q269" s="230"/>
      <c r="R269" s="230"/>
      <c r="S269" s="230"/>
      <c r="T269" s="231"/>
      <c r="AT269" s="232" t="s">
        <v>148</v>
      </c>
      <c r="AU269" s="232" t="s">
        <v>87</v>
      </c>
      <c r="AV269" s="14" t="s">
        <v>85</v>
      </c>
      <c r="AW269" s="14" t="s">
        <v>39</v>
      </c>
      <c r="AX269" s="14" t="s">
        <v>78</v>
      </c>
      <c r="AY269" s="232" t="s">
        <v>133</v>
      </c>
    </row>
    <row r="270" spans="1:65" s="13" customFormat="1">
      <c r="B270" s="212"/>
      <c r="C270" s="213"/>
      <c r="D270" s="208" t="s">
        <v>148</v>
      </c>
      <c r="E270" s="214" t="s">
        <v>32</v>
      </c>
      <c r="F270" s="215" t="s">
        <v>455</v>
      </c>
      <c r="G270" s="213"/>
      <c r="H270" s="216">
        <v>39.56</v>
      </c>
      <c r="I270" s="217"/>
      <c r="J270" s="213"/>
      <c r="K270" s="213"/>
      <c r="L270" s="218"/>
      <c r="M270" s="219"/>
      <c r="N270" s="220"/>
      <c r="O270" s="220"/>
      <c r="P270" s="220"/>
      <c r="Q270" s="220"/>
      <c r="R270" s="220"/>
      <c r="S270" s="220"/>
      <c r="T270" s="221"/>
      <c r="AT270" s="222" t="s">
        <v>148</v>
      </c>
      <c r="AU270" s="222" t="s">
        <v>87</v>
      </c>
      <c r="AV270" s="13" t="s">
        <v>87</v>
      </c>
      <c r="AW270" s="13" t="s">
        <v>39</v>
      </c>
      <c r="AX270" s="13" t="s">
        <v>78</v>
      </c>
      <c r="AY270" s="222" t="s">
        <v>133</v>
      </c>
    </row>
    <row r="271" spans="1:65" s="13" customFormat="1">
      <c r="B271" s="212"/>
      <c r="C271" s="213"/>
      <c r="D271" s="208" t="s">
        <v>148</v>
      </c>
      <c r="E271" s="214" t="s">
        <v>32</v>
      </c>
      <c r="F271" s="215" t="s">
        <v>456</v>
      </c>
      <c r="G271" s="213"/>
      <c r="H271" s="216">
        <v>78.813000000000002</v>
      </c>
      <c r="I271" s="217"/>
      <c r="J271" s="213"/>
      <c r="K271" s="213"/>
      <c r="L271" s="218"/>
      <c r="M271" s="219"/>
      <c r="N271" s="220"/>
      <c r="O271" s="220"/>
      <c r="P271" s="220"/>
      <c r="Q271" s="220"/>
      <c r="R271" s="220"/>
      <c r="S271" s="220"/>
      <c r="T271" s="221"/>
      <c r="AT271" s="222" t="s">
        <v>148</v>
      </c>
      <c r="AU271" s="222" t="s">
        <v>87</v>
      </c>
      <c r="AV271" s="13" t="s">
        <v>87</v>
      </c>
      <c r="AW271" s="13" t="s">
        <v>39</v>
      </c>
      <c r="AX271" s="13" t="s">
        <v>78</v>
      </c>
      <c r="AY271" s="222" t="s">
        <v>133</v>
      </c>
    </row>
    <row r="272" spans="1:65" s="14" customFormat="1">
      <c r="B272" s="223"/>
      <c r="C272" s="224"/>
      <c r="D272" s="208" t="s">
        <v>148</v>
      </c>
      <c r="E272" s="225" t="s">
        <v>32</v>
      </c>
      <c r="F272" s="226" t="s">
        <v>457</v>
      </c>
      <c r="G272" s="224"/>
      <c r="H272" s="225" t="s">
        <v>32</v>
      </c>
      <c r="I272" s="227"/>
      <c r="J272" s="224"/>
      <c r="K272" s="224"/>
      <c r="L272" s="228"/>
      <c r="M272" s="229"/>
      <c r="N272" s="230"/>
      <c r="O272" s="230"/>
      <c r="P272" s="230"/>
      <c r="Q272" s="230"/>
      <c r="R272" s="230"/>
      <c r="S272" s="230"/>
      <c r="T272" s="231"/>
      <c r="AT272" s="232" t="s">
        <v>148</v>
      </c>
      <c r="AU272" s="232" t="s">
        <v>87</v>
      </c>
      <c r="AV272" s="14" t="s">
        <v>85</v>
      </c>
      <c r="AW272" s="14" t="s">
        <v>39</v>
      </c>
      <c r="AX272" s="14" t="s">
        <v>78</v>
      </c>
      <c r="AY272" s="232" t="s">
        <v>133</v>
      </c>
    </row>
    <row r="273" spans="1:65" s="13" customFormat="1">
      <c r="B273" s="212"/>
      <c r="C273" s="213"/>
      <c r="D273" s="208" t="s">
        <v>148</v>
      </c>
      <c r="E273" s="214" t="s">
        <v>32</v>
      </c>
      <c r="F273" s="215" t="s">
        <v>458</v>
      </c>
      <c r="G273" s="213"/>
      <c r="H273" s="216">
        <v>53.36</v>
      </c>
      <c r="I273" s="217"/>
      <c r="J273" s="213"/>
      <c r="K273" s="213"/>
      <c r="L273" s="218"/>
      <c r="M273" s="219"/>
      <c r="N273" s="220"/>
      <c r="O273" s="220"/>
      <c r="P273" s="220"/>
      <c r="Q273" s="220"/>
      <c r="R273" s="220"/>
      <c r="S273" s="220"/>
      <c r="T273" s="221"/>
      <c r="AT273" s="222" t="s">
        <v>148</v>
      </c>
      <c r="AU273" s="222" t="s">
        <v>87</v>
      </c>
      <c r="AV273" s="13" t="s">
        <v>87</v>
      </c>
      <c r="AW273" s="13" t="s">
        <v>39</v>
      </c>
      <c r="AX273" s="13" t="s">
        <v>78</v>
      </c>
      <c r="AY273" s="222" t="s">
        <v>133</v>
      </c>
    </row>
    <row r="274" spans="1:65" s="13" customFormat="1">
      <c r="B274" s="212"/>
      <c r="C274" s="213"/>
      <c r="D274" s="208" t="s">
        <v>148</v>
      </c>
      <c r="E274" s="214" t="s">
        <v>32</v>
      </c>
      <c r="F274" s="215" t="s">
        <v>459</v>
      </c>
      <c r="G274" s="213"/>
      <c r="H274" s="216">
        <v>73.599999999999994</v>
      </c>
      <c r="I274" s="217"/>
      <c r="J274" s="213"/>
      <c r="K274" s="213"/>
      <c r="L274" s="218"/>
      <c r="M274" s="219"/>
      <c r="N274" s="220"/>
      <c r="O274" s="220"/>
      <c r="P274" s="220"/>
      <c r="Q274" s="220"/>
      <c r="R274" s="220"/>
      <c r="S274" s="220"/>
      <c r="T274" s="221"/>
      <c r="AT274" s="222" t="s">
        <v>148</v>
      </c>
      <c r="AU274" s="222" t="s">
        <v>87</v>
      </c>
      <c r="AV274" s="13" t="s">
        <v>87</v>
      </c>
      <c r="AW274" s="13" t="s">
        <v>39</v>
      </c>
      <c r="AX274" s="13" t="s">
        <v>78</v>
      </c>
      <c r="AY274" s="222" t="s">
        <v>133</v>
      </c>
    </row>
    <row r="275" spans="1:65" s="13" customFormat="1">
      <c r="B275" s="212"/>
      <c r="C275" s="213"/>
      <c r="D275" s="208" t="s">
        <v>148</v>
      </c>
      <c r="E275" s="214" t="s">
        <v>32</v>
      </c>
      <c r="F275" s="215" t="s">
        <v>460</v>
      </c>
      <c r="G275" s="213"/>
      <c r="H275" s="216">
        <v>20.125</v>
      </c>
      <c r="I275" s="217"/>
      <c r="J275" s="213"/>
      <c r="K275" s="213"/>
      <c r="L275" s="218"/>
      <c r="M275" s="219"/>
      <c r="N275" s="220"/>
      <c r="O275" s="220"/>
      <c r="P275" s="220"/>
      <c r="Q275" s="220"/>
      <c r="R275" s="220"/>
      <c r="S275" s="220"/>
      <c r="T275" s="221"/>
      <c r="AT275" s="222" t="s">
        <v>148</v>
      </c>
      <c r="AU275" s="222" t="s">
        <v>87</v>
      </c>
      <c r="AV275" s="13" t="s">
        <v>87</v>
      </c>
      <c r="AW275" s="13" t="s">
        <v>39</v>
      </c>
      <c r="AX275" s="13" t="s">
        <v>78</v>
      </c>
      <c r="AY275" s="222" t="s">
        <v>133</v>
      </c>
    </row>
    <row r="276" spans="1:65" s="14" customFormat="1">
      <c r="B276" s="223"/>
      <c r="C276" s="224"/>
      <c r="D276" s="208" t="s">
        <v>148</v>
      </c>
      <c r="E276" s="225" t="s">
        <v>32</v>
      </c>
      <c r="F276" s="226" t="s">
        <v>461</v>
      </c>
      <c r="G276" s="224"/>
      <c r="H276" s="225" t="s">
        <v>32</v>
      </c>
      <c r="I276" s="227"/>
      <c r="J276" s="224"/>
      <c r="K276" s="224"/>
      <c r="L276" s="228"/>
      <c r="M276" s="229"/>
      <c r="N276" s="230"/>
      <c r="O276" s="230"/>
      <c r="P276" s="230"/>
      <c r="Q276" s="230"/>
      <c r="R276" s="230"/>
      <c r="S276" s="230"/>
      <c r="T276" s="231"/>
      <c r="AT276" s="232" t="s">
        <v>148</v>
      </c>
      <c r="AU276" s="232" t="s">
        <v>87</v>
      </c>
      <c r="AV276" s="14" t="s">
        <v>85</v>
      </c>
      <c r="AW276" s="14" t="s">
        <v>39</v>
      </c>
      <c r="AX276" s="14" t="s">
        <v>78</v>
      </c>
      <c r="AY276" s="232" t="s">
        <v>133</v>
      </c>
    </row>
    <row r="277" spans="1:65" s="13" customFormat="1">
      <c r="B277" s="212"/>
      <c r="C277" s="213"/>
      <c r="D277" s="208" t="s">
        <v>148</v>
      </c>
      <c r="E277" s="214" t="s">
        <v>32</v>
      </c>
      <c r="F277" s="215" t="s">
        <v>462</v>
      </c>
      <c r="G277" s="213"/>
      <c r="H277" s="216">
        <v>44.46</v>
      </c>
      <c r="I277" s="217"/>
      <c r="J277" s="213"/>
      <c r="K277" s="213"/>
      <c r="L277" s="218"/>
      <c r="M277" s="219"/>
      <c r="N277" s="220"/>
      <c r="O277" s="220"/>
      <c r="P277" s="220"/>
      <c r="Q277" s="220"/>
      <c r="R277" s="220"/>
      <c r="S277" s="220"/>
      <c r="T277" s="221"/>
      <c r="AT277" s="222" t="s">
        <v>148</v>
      </c>
      <c r="AU277" s="222" t="s">
        <v>87</v>
      </c>
      <c r="AV277" s="13" t="s">
        <v>87</v>
      </c>
      <c r="AW277" s="13" t="s">
        <v>39</v>
      </c>
      <c r="AX277" s="13" t="s">
        <v>78</v>
      </c>
      <c r="AY277" s="222" t="s">
        <v>133</v>
      </c>
    </row>
    <row r="278" spans="1:65" s="13" customFormat="1">
      <c r="B278" s="212"/>
      <c r="C278" s="213"/>
      <c r="D278" s="208" t="s">
        <v>148</v>
      </c>
      <c r="E278" s="214" t="s">
        <v>32</v>
      </c>
      <c r="F278" s="215" t="s">
        <v>463</v>
      </c>
      <c r="G278" s="213"/>
      <c r="H278" s="216">
        <v>20.239999999999998</v>
      </c>
      <c r="I278" s="217"/>
      <c r="J278" s="213"/>
      <c r="K278" s="213"/>
      <c r="L278" s="218"/>
      <c r="M278" s="219"/>
      <c r="N278" s="220"/>
      <c r="O278" s="220"/>
      <c r="P278" s="220"/>
      <c r="Q278" s="220"/>
      <c r="R278" s="220"/>
      <c r="S278" s="220"/>
      <c r="T278" s="221"/>
      <c r="AT278" s="222" t="s">
        <v>148</v>
      </c>
      <c r="AU278" s="222" t="s">
        <v>87</v>
      </c>
      <c r="AV278" s="13" t="s">
        <v>87</v>
      </c>
      <c r="AW278" s="13" t="s">
        <v>39</v>
      </c>
      <c r="AX278" s="13" t="s">
        <v>78</v>
      </c>
      <c r="AY278" s="222" t="s">
        <v>133</v>
      </c>
    </row>
    <row r="279" spans="1:65" s="13" customFormat="1">
      <c r="B279" s="212"/>
      <c r="C279" s="213"/>
      <c r="D279" s="208" t="s">
        <v>148</v>
      </c>
      <c r="E279" s="214" t="s">
        <v>32</v>
      </c>
      <c r="F279" s="215" t="s">
        <v>464</v>
      </c>
      <c r="G279" s="213"/>
      <c r="H279" s="216">
        <v>50</v>
      </c>
      <c r="I279" s="217"/>
      <c r="J279" s="213"/>
      <c r="K279" s="213"/>
      <c r="L279" s="218"/>
      <c r="M279" s="219"/>
      <c r="N279" s="220"/>
      <c r="O279" s="220"/>
      <c r="P279" s="220"/>
      <c r="Q279" s="220"/>
      <c r="R279" s="220"/>
      <c r="S279" s="220"/>
      <c r="T279" s="221"/>
      <c r="AT279" s="222" t="s">
        <v>148</v>
      </c>
      <c r="AU279" s="222" t="s">
        <v>87</v>
      </c>
      <c r="AV279" s="13" t="s">
        <v>87</v>
      </c>
      <c r="AW279" s="13" t="s">
        <v>39</v>
      </c>
      <c r="AX279" s="13" t="s">
        <v>78</v>
      </c>
      <c r="AY279" s="222" t="s">
        <v>133</v>
      </c>
    </row>
    <row r="280" spans="1:65" s="13" customFormat="1">
      <c r="B280" s="212"/>
      <c r="C280" s="213"/>
      <c r="D280" s="208" t="s">
        <v>148</v>
      </c>
      <c r="E280" s="214" t="s">
        <v>32</v>
      </c>
      <c r="F280" s="215" t="s">
        <v>465</v>
      </c>
      <c r="G280" s="213"/>
      <c r="H280" s="216">
        <v>12.5</v>
      </c>
      <c r="I280" s="217"/>
      <c r="J280" s="213"/>
      <c r="K280" s="213"/>
      <c r="L280" s="218"/>
      <c r="M280" s="219"/>
      <c r="N280" s="220"/>
      <c r="O280" s="220"/>
      <c r="P280" s="220"/>
      <c r="Q280" s="220"/>
      <c r="R280" s="220"/>
      <c r="S280" s="220"/>
      <c r="T280" s="221"/>
      <c r="AT280" s="222" t="s">
        <v>148</v>
      </c>
      <c r="AU280" s="222" t="s">
        <v>87</v>
      </c>
      <c r="AV280" s="13" t="s">
        <v>87</v>
      </c>
      <c r="AW280" s="13" t="s">
        <v>39</v>
      </c>
      <c r="AX280" s="13" t="s">
        <v>78</v>
      </c>
      <c r="AY280" s="222" t="s">
        <v>133</v>
      </c>
    </row>
    <row r="281" spans="1:65" s="16" customFormat="1">
      <c r="B281" s="244"/>
      <c r="C281" s="245"/>
      <c r="D281" s="208" t="s">
        <v>148</v>
      </c>
      <c r="E281" s="246" t="s">
        <v>32</v>
      </c>
      <c r="F281" s="247" t="s">
        <v>168</v>
      </c>
      <c r="G281" s="245"/>
      <c r="H281" s="248">
        <v>494.39299999999997</v>
      </c>
      <c r="I281" s="249"/>
      <c r="J281" s="245"/>
      <c r="K281" s="245"/>
      <c r="L281" s="250"/>
      <c r="M281" s="251"/>
      <c r="N281" s="252"/>
      <c r="O281" s="252"/>
      <c r="P281" s="252"/>
      <c r="Q281" s="252"/>
      <c r="R281" s="252"/>
      <c r="S281" s="252"/>
      <c r="T281" s="253"/>
      <c r="AT281" s="254" t="s">
        <v>148</v>
      </c>
      <c r="AU281" s="254" t="s">
        <v>87</v>
      </c>
      <c r="AV281" s="16" t="s">
        <v>141</v>
      </c>
      <c r="AW281" s="16" t="s">
        <v>39</v>
      </c>
      <c r="AX281" s="16" t="s">
        <v>85</v>
      </c>
      <c r="AY281" s="254" t="s">
        <v>133</v>
      </c>
    </row>
    <row r="282" spans="1:65" s="2" customFormat="1" ht="44.25" customHeight="1">
      <c r="A282" s="37"/>
      <c r="B282" s="38"/>
      <c r="C282" s="195" t="s">
        <v>211</v>
      </c>
      <c r="D282" s="195" t="s">
        <v>136</v>
      </c>
      <c r="E282" s="196" t="s">
        <v>466</v>
      </c>
      <c r="F282" s="197" t="s">
        <v>467</v>
      </c>
      <c r="G282" s="198" t="s">
        <v>285</v>
      </c>
      <c r="H282" s="199">
        <v>29663.58</v>
      </c>
      <c r="I282" s="200"/>
      <c r="J282" s="201">
        <f>ROUND(I282*H282,2)</f>
        <v>0</v>
      </c>
      <c r="K282" s="197" t="s">
        <v>140</v>
      </c>
      <c r="L282" s="42"/>
      <c r="M282" s="202" t="s">
        <v>32</v>
      </c>
      <c r="N282" s="203" t="s">
        <v>49</v>
      </c>
      <c r="O282" s="67"/>
      <c r="P282" s="204">
        <f>O282*H282</f>
        <v>0</v>
      </c>
      <c r="Q282" s="204">
        <v>0</v>
      </c>
      <c r="R282" s="204">
        <f>Q282*H282</f>
        <v>0</v>
      </c>
      <c r="S282" s="204">
        <v>0</v>
      </c>
      <c r="T282" s="205">
        <f>S282*H282</f>
        <v>0</v>
      </c>
      <c r="U282" s="37"/>
      <c r="V282" s="37"/>
      <c r="W282" s="37"/>
      <c r="X282" s="37"/>
      <c r="Y282" s="37"/>
      <c r="Z282" s="37"/>
      <c r="AA282" s="37"/>
      <c r="AB282" s="37"/>
      <c r="AC282" s="37"/>
      <c r="AD282" s="37"/>
      <c r="AE282" s="37"/>
      <c r="AR282" s="206" t="s">
        <v>141</v>
      </c>
      <c r="AT282" s="206" t="s">
        <v>136</v>
      </c>
      <c r="AU282" s="206" t="s">
        <v>87</v>
      </c>
      <c r="AY282" s="19" t="s">
        <v>133</v>
      </c>
      <c r="BE282" s="207">
        <f>IF(N282="základní",J282,0)</f>
        <v>0</v>
      </c>
      <c r="BF282" s="207">
        <f>IF(N282="snížená",J282,0)</f>
        <v>0</v>
      </c>
      <c r="BG282" s="207">
        <f>IF(N282="zákl. přenesená",J282,0)</f>
        <v>0</v>
      </c>
      <c r="BH282" s="207">
        <f>IF(N282="sníž. přenesená",J282,0)</f>
        <v>0</v>
      </c>
      <c r="BI282" s="207">
        <f>IF(N282="nulová",J282,0)</f>
        <v>0</v>
      </c>
      <c r="BJ282" s="19" t="s">
        <v>85</v>
      </c>
      <c r="BK282" s="207">
        <f>ROUND(I282*H282,2)</f>
        <v>0</v>
      </c>
      <c r="BL282" s="19" t="s">
        <v>141</v>
      </c>
      <c r="BM282" s="206" t="s">
        <v>468</v>
      </c>
    </row>
    <row r="283" spans="1:65" s="2" customFormat="1" ht="76.8">
      <c r="A283" s="37"/>
      <c r="B283" s="38"/>
      <c r="C283" s="39"/>
      <c r="D283" s="208" t="s">
        <v>143</v>
      </c>
      <c r="E283" s="39"/>
      <c r="F283" s="209" t="s">
        <v>450</v>
      </c>
      <c r="G283" s="39"/>
      <c r="H283" s="39"/>
      <c r="I283" s="118"/>
      <c r="J283" s="39"/>
      <c r="K283" s="39"/>
      <c r="L283" s="42"/>
      <c r="M283" s="210"/>
      <c r="N283" s="211"/>
      <c r="O283" s="67"/>
      <c r="P283" s="67"/>
      <c r="Q283" s="67"/>
      <c r="R283" s="67"/>
      <c r="S283" s="67"/>
      <c r="T283" s="68"/>
      <c r="U283" s="37"/>
      <c r="V283" s="37"/>
      <c r="W283" s="37"/>
      <c r="X283" s="37"/>
      <c r="Y283" s="37"/>
      <c r="Z283" s="37"/>
      <c r="AA283" s="37"/>
      <c r="AB283" s="37"/>
      <c r="AC283" s="37"/>
      <c r="AD283" s="37"/>
      <c r="AE283" s="37"/>
      <c r="AT283" s="19" t="s">
        <v>143</v>
      </c>
      <c r="AU283" s="19" t="s">
        <v>87</v>
      </c>
    </row>
    <row r="284" spans="1:65" s="13" customFormat="1">
      <c r="B284" s="212"/>
      <c r="C284" s="213"/>
      <c r="D284" s="208" t="s">
        <v>148</v>
      </c>
      <c r="E284" s="214" t="s">
        <v>32</v>
      </c>
      <c r="F284" s="215" t="s">
        <v>469</v>
      </c>
      <c r="G284" s="213"/>
      <c r="H284" s="216">
        <v>29663.58</v>
      </c>
      <c r="I284" s="217"/>
      <c r="J284" s="213"/>
      <c r="K284" s="213"/>
      <c r="L284" s="218"/>
      <c r="M284" s="219"/>
      <c r="N284" s="220"/>
      <c r="O284" s="220"/>
      <c r="P284" s="220"/>
      <c r="Q284" s="220"/>
      <c r="R284" s="220"/>
      <c r="S284" s="220"/>
      <c r="T284" s="221"/>
      <c r="AT284" s="222" t="s">
        <v>148</v>
      </c>
      <c r="AU284" s="222" t="s">
        <v>87</v>
      </c>
      <c r="AV284" s="13" t="s">
        <v>87</v>
      </c>
      <c r="AW284" s="13" t="s">
        <v>39</v>
      </c>
      <c r="AX284" s="13" t="s">
        <v>85</v>
      </c>
      <c r="AY284" s="222" t="s">
        <v>133</v>
      </c>
    </row>
    <row r="285" spans="1:65" s="2" customFormat="1" ht="33" customHeight="1">
      <c r="A285" s="37"/>
      <c r="B285" s="38"/>
      <c r="C285" s="195" t="s">
        <v>215</v>
      </c>
      <c r="D285" s="195" t="s">
        <v>136</v>
      </c>
      <c r="E285" s="196" t="s">
        <v>470</v>
      </c>
      <c r="F285" s="197" t="s">
        <v>471</v>
      </c>
      <c r="G285" s="198" t="s">
        <v>285</v>
      </c>
      <c r="H285" s="199">
        <v>494.39299999999997</v>
      </c>
      <c r="I285" s="200"/>
      <c r="J285" s="201">
        <f>ROUND(I285*H285,2)</f>
        <v>0</v>
      </c>
      <c r="K285" s="197" t="s">
        <v>140</v>
      </c>
      <c r="L285" s="42"/>
      <c r="M285" s="202" t="s">
        <v>32</v>
      </c>
      <c r="N285" s="203" t="s">
        <v>49</v>
      </c>
      <c r="O285" s="67"/>
      <c r="P285" s="204">
        <f>O285*H285</f>
        <v>0</v>
      </c>
      <c r="Q285" s="204">
        <v>0</v>
      </c>
      <c r="R285" s="204">
        <f>Q285*H285</f>
        <v>0</v>
      </c>
      <c r="S285" s="204">
        <v>0</v>
      </c>
      <c r="T285" s="205">
        <f>S285*H285</f>
        <v>0</v>
      </c>
      <c r="U285" s="37"/>
      <c r="V285" s="37"/>
      <c r="W285" s="37"/>
      <c r="X285" s="37"/>
      <c r="Y285" s="37"/>
      <c r="Z285" s="37"/>
      <c r="AA285" s="37"/>
      <c r="AB285" s="37"/>
      <c r="AC285" s="37"/>
      <c r="AD285" s="37"/>
      <c r="AE285" s="37"/>
      <c r="AR285" s="206" t="s">
        <v>141</v>
      </c>
      <c r="AT285" s="206" t="s">
        <v>136</v>
      </c>
      <c r="AU285" s="206" t="s">
        <v>87</v>
      </c>
      <c r="AY285" s="19" t="s">
        <v>133</v>
      </c>
      <c r="BE285" s="207">
        <f>IF(N285="základní",J285,0)</f>
        <v>0</v>
      </c>
      <c r="BF285" s="207">
        <f>IF(N285="snížená",J285,0)</f>
        <v>0</v>
      </c>
      <c r="BG285" s="207">
        <f>IF(N285="zákl. přenesená",J285,0)</f>
        <v>0</v>
      </c>
      <c r="BH285" s="207">
        <f>IF(N285="sníž. přenesená",J285,0)</f>
        <v>0</v>
      </c>
      <c r="BI285" s="207">
        <f>IF(N285="nulová",J285,0)</f>
        <v>0</v>
      </c>
      <c r="BJ285" s="19" t="s">
        <v>85</v>
      </c>
      <c r="BK285" s="207">
        <f>ROUND(I285*H285,2)</f>
        <v>0</v>
      </c>
      <c r="BL285" s="19" t="s">
        <v>141</v>
      </c>
      <c r="BM285" s="206" t="s">
        <v>472</v>
      </c>
    </row>
    <row r="286" spans="1:65" s="2" customFormat="1" ht="38.4">
      <c r="A286" s="37"/>
      <c r="B286" s="38"/>
      <c r="C286" s="39"/>
      <c r="D286" s="208" t="s">
        <v>143</v>
      </c>
      <c r="E286" s="39"/>
      <c r="F286" s="209" t="s">
        <v>473</v>
      </c>
      <c r="G286" s="39"/>
      <c r="H286" s="39"/>
      <c r="I286" s="118"/>
      <c r="J286" s="39"/>
      <c r="K286" s="39"/>
      <c r="L286" s="42"/>
      <c r="M286" s="210"/>
      <c r="N286" s="211"/>
      <c r="O286" s="67"/>
      <c r="P286" s="67"/>
      <c r="Q286" s="67"/>
      <c r="R286" s="67"/>
      <c r="S286" s="67"/>
      <c r="T286" s="68"/>
      <c r="U286" s="37"/>
      <c r="V286" s="37"/>
      <c r="W286" s="37"/>
      <c r="X286" s="37"/>
      <c r="Y286" s="37"/>
      <c r="Z286" s="37"/>
      <c r="AA286" s="37"/>
      <c r="AB286" s="37"/>
      <c r="AC286" s="37"/>
      <c r="AD286" s="37"/>
      <c r="AE286" s="37"/>
      <c r="AT286" s="19" t="s">
        <v>143</v>
      </c>
      <c r="AU286" s="19" t="s">
        <v>87</v>
      </c>
    </row>
    <row r="287" spans="1:65" s="2" customFormat="1" ht="21.75" customHeight="1">
      <c r="A287" s="37"/>
      <c r="B287" s="38"/>
      <c r="C287" s="195" t="s">
        <v>224</v>
      </c>
      <c r="D287" s="195" t="s">
        <v>136</v>
      </c>
      <c r="E287" s="196" t="s">
        <v>474</v>
      </c>
      <c r="F287" s="197" t="s">
        <v>475</v>
      </c>
      <c r="G287" s="198" t="s">
        <v>285</v>
      </c>
      <c r="H287" s="199">
        <v>494.39299999999997</v>
      </c>
      <c r="I287" s="200"/>
      <c r="J287" s="201">
        <f>ROUND(I287*H287,2)</f>
        <v>0</v>
      </c>
      <c r="K287" s="197" t="s">
        <v>140</v>
      </c>
      <c r="L287" s="42"/>
      <c r="M287" s="202" t="s">
        <v>32</v>
      </c>
      <c r="N287" s="203" t="s">
        <v>49</v>
      </c>
      <c r="O287" s="67"/>
      <c r="P287" s="204">
        <f>O287*H287</f>
        <v>0</v>
      </c>
      <c r="Q287" s="204">
        <v>0</v>
      </c>
      <c r="R287" s="204">
        <f>Q287*H287</f>
        <v>0</v>
      </c>
      <c r="S287" s="204">
        <v>0</v>
      </c>
      <c r="T287" s="205">
        <f>S287*H287</f>
        <v>0</v>
      </c>
      <c r="U287" s="37"/>
      <c r="V287" s="37"/>
      <c r="W287" s="37"/>
      <c r="X287" s="37"/>
      <c r="Y287" s="37"/>
      <c r="Z287" s="37"/>
      <c r="AA287" s="37"/>
      <c r="AB287" s="37"/>
      <c r="AC287" s="37"/>
      <c r="AD287" s="37"/>
      <c r="AE287" s="37"/>
      <c r="AR287" s="206" t="s">
        <v>141</v>
      </c>
      <c r="AT287" s="206" t="s">
        <v>136</v>
      </c>
      <c r="AU287" s="206" t="s">
        <v>87</v>
      </c>
      <c r="AY287" s="19" t="s">
        <v>133</v>
      </c>
      <c r="BE287" s="207">
        <f>IF(N287="základní",J287,0)</f>
        <v>0</v>
      </c>
      <c r="BF287" s="207">
        <f>IF(N287="snížená",J287,0)</f>
        <v>0</v>
      </c>
      <c r="BG287" s="207">
        <f>IF(N287="zákl. přenesená",J287,0)</f>
        <v>0</v>
      </c>
      <c r="BH287" s="207">
        <f>IF(N287="sníž. přenesená",J287,0)</f>
        <v>0</v>
      </c>
      <c r="BI287" s="207">
        <f>IF(N287="nulová",J287,0)</f>
        <v>0</v>
      </c>
      <c r="BJ287" s="19" t="s">
        <v>85</v>
      </c>
      <c r="BK287" s="207">
        <f>ROUND(I287*H287,2)</f>
        <v>0</v>
      </c>
      <c r="BL287" s="19" t="s">
        <v>141</v>
      </c>
      <c r="BM287" s="206" t="s">
        <v>476</v>
      </c>
    </row>
    <row r="288" spans="1:65" s="2" customFormat="1" ht="48">
      <c r="A288" s="37"/>
      <c r="B288" s="38"/>
      <c r="C288" s="39"/>
      <c r="D288" s="208" t="s">
        <v>143</v>
      </c>
      <c r="E288" s="39"/>
      <c r="F288" s="209" t="s">
        <v>477</v>
      </c>
      <c r="G288" s="39"/>
      <c r="H288" s="39"/>
      <c r="I288" s="118"/>
      <c r="J288" s="39"/>
      <c r="K288" s="39"/>
      <c r="L288" s="42"/>
      <c r="M288" s="210"/>
      <c r="N288" s="211"/>
      <c r="O288" s="67"/>
      <c r="P288" s="67"/>
      <c r="Q288" s="67"/>
      <c r="R288" s="67"/>
      <c r="S288" s="67"/>
      <c r="T288" s="68"/>
      <c r="U288" s="37"/>
      <c r="V288" s="37"/>
      <c r="W288" s="37"/>
      <c r="X288" s="37"/>
      <c r="Y288" s="37"/>
      <c r="Z288" s="37"/>
      <c r="AA288" s="37"/>
      <c r="AB288" s="37"/>
      <c r="AC288" s="37"/>
      <c r="AD288" s="37"/>
      <c r="AE288" s="37"/>
      <c r="AT288" s="19" t="s">
        <v>143</v>
      </c>
      <c r="AU288" s="19" t="s">
        <v>87</v>
      </c>
    </row>
    <row r="289" spans="1:65" s="2" customFormat="1" ht="21.75" customHeight="1">
      <c r="A289" s="37"/>
      <c r="B289" s="38"/>
      <c r="C289" s="195" t="s">
        <v>233</v>
      </c>
      <c r="D289" s="195" t="s">
        <v>136</v>
      </c>
      <c r="E289" s="196" t="s">
        <v>478</v>
      </c>
      <c r="F289" s="197" t="s">
        <v>479</v>
      </c>
      <c r="G289" s="198" t="s">
        <v>285</v>
      </c>
      <c r="H289" s="199">
        <v>29663.58</v>
      </c>
      <c r="I289" s="200"/>
      <c r="J289" s="201">
        <f>ROUND(I289*H289,2)</f>
        <v>0</v>
      </c>
      <c r="K289" s="197" t="s">
        <v>140</v>
      </c>
      <c r="L289" s="42"/>
      <c r="M289" s="202" t="s">
        <v>32</v>
      </c>
      <c r="N289" s="203" t="s">
        <v>49</v>
      </c>
      <c r="O289" s="67"/>
      <c r="P289" s="204">
        <f>O289*H289</f>
        <v>0</v>
      </c>
      <c r="Q289" s="204">
        <v>0</v>
      </c>
      <c r="R289" s="204">
        <f>Q289*H289</f>
        <v>0</v>
      </c>
      <c r="S289" s="204">
        <v>0</v>
      </c>
      <c r="T289" s="205">
        <f>S289*H289</f>
        <v>0</v>
      </c>
      <c r="U289" s="37"/>
      <c r="V289" s="37"/>
      <c r="W289" s="37"/>
      <c r="X289" s="37"/>
      <c r="Y289" s="37"/>
      <c r="Z289" s="37"/>
      <c r="AA289" s="37"/>
      <c r="AB289" s="37"/>
      <c r="AC289" s="37"/>
      <c r="AD289" s="37"/>
      <c r="AE289" s="37"/>
      <c r="AR289" s="206" t="s">
        <v>141</v>
      </c>
      <c r="AT289" s="206" t="s">
        <v>136</v>
      </c>
      <c r="AU289" s="206" t="s">
        <v>87</v>
      </c>
      <c r="AY289" s="19" t="s">
        <v>133</v>
      </c>
      <c r="BE289" s="207">
        <f>IF(N289="základní",J289,0)</f>
        <v>0</v>
      </c>
      <c r="BF289" s="207">
        <f>IF(N289="snížená",J289,0)</f>
        <v>0</v>
      </c>
      <c r="BG289" s="207">
        <f>IF(N289="zákl. přenesená",J289,0)</f>
        <v>0</v>
      </c>
      <c r="BH289" s="207">
        <f>IF(N289="sníž. přenesená",J289,0)</f>
        <v>0</v>
      </c>
      <c r="BI289" s="207">
        <f>IF(N289="nulová",J289,0)</f>
        <v>0</v>
      </c>
      <c r="BJ289" s="19" t="s">
        <v>85</v>
      </c>
      <c r="BK289" s="207">
        <f>ROUND(I289*H289,2)</f>
        <v>0</v>
      </c>
      <c r="BL289" s="19" t="s">
        <v>141</v>
      </c>
      <c r="BM289" s="206" t="s">
        <v>480</v>
      </c>
    </row>
    <row r="290" spans="1:65" s="2" customFormat="1" ht="48">
      <c r="A290" s="37"/>
      <c r="B290" s="38"/>
      <c r="C290" s="39"/>
      <c r="D290" s="208" t="s">
        <v>143</v>
      </c>
      <c r="E290" s="39"/>
      <c r="F290" s="209" t="s">
        <v>477</v>
      </c>
      <c r="G290" s="39"/>
      <c r="H290" s="39"/>
      <c r="I290" s="118"/>
      <c r="J290" s="39"/>
      <c r="K290" s="39"/>
      <c r="L290" s="42"/>
      <c r="M290" s="210"/>
      <c r="N290" s="211"/>
      <c r="O290" s="67"/>
      <c r="P290" s="67"/>
      <c r="Q290" s="67"/>
      <c r="R290" s="67"/>
      <c r="S290" s="67"/>
      <c r="T290" s="68"/>
      <c r="U290" s="37"/>
      <c r="V290" s="37"/>
      <c r="W290" s="37"/>
      <c r="X290" s="37"/>
      <c r="Y290" s="37"/>
      <c r="Z290" s="37"/>
      <c r="AA290" s="37"/>
      <c r="AB290" s="37"/>
      <c r="AC290" s="37"/>
      <c r="AD290" s="37"/>
      <c r="AE290" s="37"/>
      <c r="AT290" s="19" t="s">
        <v>143</v>
      </c>
      <c r="AU290" s="19" t="s">
        <v>87</v>
      </c>
    </row>
    <row r="291" spans="1:65" s="13" customFormat="1">
      <c r="B291" s="212"/>
      <c r="C291" s="213"/>
      <c r="D291" s="208" t="s">
        <v>148</v>
      </c>
      <c r="E291" s="214" t="s">
        <v>32</v>
      </c>
      <c r="F291" s="215" t="s">
        <v>469</v>
      </c>
      <c r="G291" s="213"/>
      <c r="H291" s="216">
        <v>29663.58</v>
      </c>
      <c r="I291" s="217"/>
      <c r="J291" s="213"/>
      <c r="K291" s="213"/>
      <c r="L291" s="218"/>
      <c r="M291" s="219"/>
      <c r="N291" s="220"/>
      <c r="O291" s="220"/>
      <c r="P291" s="220"/>
      <c r="Q291" s="220"/>
      <c r="R291" s="220"/>
      <c r="S291" s="220"/>
      <c r="T291" s="221"/>
      <c r="AT291" s="222" t="s">
        <v>148</v>
      </c>
      <c r="AU291" s="222" t="s">
        <v>87</v>
      </c>
      <c r="AV291" s="13" t="s">
        <v>87</v>
      </c>
      <c r="AW291" s="13" t="s">
        <v>39</v>
      </c>
      <c r="AX291" s="13" t="s">
        <v>85</v>
      </c>
      <c r="AY291" s="222" t="s">
        <v>133</v>
      </c>
    </row>
    <row r="292" spans="1:65" s="2" customFormat="1" ht="21.75" customHeight="1">
      <c r="A292" s="37"/>
      <c r="B292" s="38"/>
      <c r="C292" s="195" t="s">
        <v>8</v>
      </c>
      <c r="D292" s="195" t="s">
        <v>136</v>
      </c>
      <c r="E292" s="196" t="s">
        <v>481</v>
      </c>
      <c r="F292" s="197" t="s">
        <v>482</v>
      </c>
      <c r="G292" s="198" t="s">
        <v>285</v>
      </c>
      <c r="H292" s="199">
        <v>494.39299999999997</v>
      </c>
      <c r="I292" s="200"/>
      <c r="J292" s="201">
        <f>ROUND(I292*H292,2)</f>
        <v>0</v>
      </c>
      <c r="K292" s="197" t="s">
        <v>140</v>
      </c>
      <c r="L292" s="42"/>
      <c r="M292" s="202" t="s">
        <v>32</v>
      </c>
      <c r="N292" s="203" t="s">
        <v>49</v>
      </c>
      <c r="O292" s="67"/>
      <c r="P292" s="204">
        <f>O292*H292</f>
        <v>0</v>
      </c>
      <c r="Q292" s="204">
        <v>0</v>
      </c>
      <c r="R292" s="204">
        <f>Q292*H292</f>
        <v>0</v>
      </c>
      <c r="S292" s="204">
        <v>0</v>
      </c>
      <c r="T292" s="205">
        <f>S292*H292</f>
        <v>0</v>
      </c>
      <c r="U292" s="37"/>
      <c r="V292" s="37"/>
      <c r="W292" s="37"/>
      <c r="X292" s="37"/>
      <c r="Y292" s="37"/>
      <c r="Z292" s="37"/>
      <c r="AA292" s="37"/>
      <c r="AB292" s="37"/>
      <c r="AC292" s="37"/>
      <c r="AD292" s="37"/>
      <c r="AE292" s="37"/>
      <c r="AR292" s="206" t="s">
        <v>141</v>
      </c>
      <c r="AT292" s="206" t="s">
        <v>136</v>
      </c>
      <c r="AU292" s="206" t="s">
        <v>87</v>
      </c>
      <c r="AY292" s="19" t="s">
        <v>133</v>
      </c>
      <c r="BE292" s="207">
        <f>IF(N292="základní",J292,0)</f>
        <v>0</v>
      </c>
      <c r="BF292" s="207">
        <f>IF(N292="snížená",J292,0)</f>
        <v>0</v>
      </c>
      <c r="BG292" s="207">
        <f>IF(N292="zákl. přenesená",J292,0)</f>
        <v>0</v>
      </c>
      <c r="BH292" s="207">
        <f>IF(N292="sníž. přenesená",J292,0)</f>
        <v>0</v>
      </c>
      <c r="BI292" s="207">
        <f>IF(N292="nulová",J292,0)</f>
        <v>0</v>
      </c>
      <c r="BJ292" s="19" t="s">
        <v>85</v>
      </c>
      <c r="BK292" s="207">
        <f>ROUND(I292*H292,2)</f>
        <v>0</v>
      </c>
      <c r="BL292" s="19" t="s">
        <v>141</v>
      </c>
      <c r="BM292" s="206" t="s">
        <v>483</v>
      </c>
    </row>
    <row r="293" spans="1:65" s="2" customFormat="1" ht="21.75" customHeight="1">
      <c r="A293" s="37"/>
      <c r="B293" s="38"/>
      <c r="C293" s="195" t="s">
        <v>183</v>
      </c>
      <c r="D293" s="195" t="s">
        <v>136</v>
      </c>
      <c r="E293" s="196" t="s">
        <v>484</v>
      </c>
      <c r="F293" s="197" t="s">
        <v>485</v>
      </c>
      <c r="G293" s="198" t="s">
        <v>157</v>
      </c>
      <c r="H293" s="199">
        <v>7</v>
      </c>
      <c r="I293" s="200"/>
      <c r="J293" s="201">
        <f>ROUND(I293*H293,2)</f>
        <v>0</v>
      </c>
      <c r="K293" s="197" t="s">
        <v>140</v>
      </c>
      <c r="L293" s="42"/>
      <c r="M293" s="202" t="s">
        <v>32</v>
      </c>
      <c r="N293" s="203" t="s">
        <v>49</v>
      </c>
      <c r="O293" s="67"/>
      <c r="P293" s="204">
        <f>O293*H293</f>
        <v>0</v>
      </c>
      <c r="Q293" s="204">
        <v>1.0000000000000001E-5</v>
      </c>
      <c r="R293" s="204">
        <f>Q293*H293</f>
        <v>7.0000000000000007E-5</v>
      </c>
      <c r="S293" s="204">
        <v>0</v>
      </c>
      <c r="T293" s="205">
        <f>S293*H293</f>
        <v>0</v>
      </c>
      <c r="U293" s="37"/>
      <c r="V293" s="37"/>
      <c r="W293" s="37"/>
      <c r="X293" s="37"/>
      <c r="Y293" s="37"/>
      <c r="Z293" s="37"/>
      <c r="AA293" s="37"/>
      <c r="AB293" s="37"/>
      <c r="AC293" s="37"/>
      <c r="AD293" s="37"/>
      <c r="AE293" s="37"/>
      <c r="AR293" s="206" t="s">
        <v>141</v>
      </c>
      <c r="AT293" s="206" t="s">
        <v>136</v>
      </c>
      <c r="AU293" s="206" t="s">
        <v>87</v>
      </c>
      <c r="AY293" s="19" t="s">
        <v>133</v>
      </c>
      <c r="BE293" s="207">
        <f>IF(N293="základní",J293,0)</f>
        <v>0</v>
      </c>
      <c r="BF293" s="207">
        <f>IF(N293="snížená",J293,0)</f>
        <v>0</v>
      </c>
      <c r="BG293" s="207">
        <f>IF(N293="zákl. přenesená",J293,0)</f>
        <v>0</v>
      </c>
      <c r="BH293" s="207">
        <f>IF(N293="sníž. přenesená",J293,0)</f>
        <v>0</v>
      </c>
      <c r="BI293" s="207">
        <f>IF(N293="nulová",J293,0)</f>
        <v>0</v>
      </c>
      <c r="BJ293" s="19" t="s">
        <v>85</v>
      </c>
      <c r="BK293" s="207">
        <f>ROUND(I293*H293,2)</f>
        <v>0</v>
      </c>
      <c r="BL293" s="19" t="s">
        <v>141</v>
      </c>
      <c r="BM293" s="206" t="s">
        <v>486</v>
      </c>
    </row>
    <row r="294" spans="1:65" s="2" customFormat="1" ht="124.8">
      <c r="A294" s="37"/>
      <c r="B294" s="38"/>
      <c r="C294" s="39"/>
      <c r="D294" s="208" t="s">
        <v>143</v>
      </c>
      <c r="E294" s="39"/>
      <c r="F294" s="209" t="s">
        <v>487</v>
      </c>
      <c r="G294" s="39"/>
      <c r="H294" s="39"/>
      <c r="I294" s="118"/>
      <c r="J294" s="39"/>
      <c r="K294" s="39"/>
      <c r="L294" s="42"/>
      <c r="M294" s="210"/>
      <c r="N294" s="211"/>
      <c r="O294" s="67"/>
      <c r="P294" s="67"/>
      <c r="Q294" s="67"/>
      <c r="R294" s="67"/>
      <c r="S294" s="67"/>
      <c r="T294" s="68"/>
      <c r="U294" s="37"/>
      <c r="V294" s="37"/>
      <c r="W294" s="37"/>
      <c r="X294" s="37"/>
      <c r="Y294" s="37"/>
      <c r="Z294" s="37"/>
      <c r="AA294" s="37"/>
      <c r="AB294" s="37"/>
      <c r="AC294" s="37"/>
      <c r="AD294" s="37"/>
      <c r="AE294" s="37"/>
      <c r="AT294" s="19" t="s">
        <v>143</v>
      </c>
      <c r="AU294" s="19" t="s">
        <v>87</v>
      </c>
    </row>
    <row r="295" spans="1:65" s="14" customFormat="1">
      <c r="B295" s="223"/>
      <c r="C295" s="224"/>
      <c r="D295" s="208" t="s">
        <v>148</v>
      </c>
      <c r="E295" s="225" t="s">
        <v>32</v>
      </c>
      <c r="F295" s="226" t="s">
        <v>488</v>
      </c>
      <c r="G295" s="224"/>
      <c r="H295" s="225" t="s">
        <v>32</v>
      </c>
      <c r="I295" s="227"/>
      <c r="J295" s="224"/>
      <c r="K295" s="224"/>
      <c r="L295" s="228"/>
      <c r="M295" s="229"/>
      <c r="N295" s="230"/>
      <c r="O295" s="230"/>
      <c r="P295" s="230"/>
      <c r="Q295" s="230"/>
      <c r="R295" s="230"/>
      <c r="S295" s="230"/>
      <c r="T295" s="231"/>
      <c r="AT295" s="232" t="s">
        <v>148</v>
      </c>
      <c r="AU295" s="232" t="s">
        <v>87</v>
      </c>
      <c r="AV295" s="14" t="s">
        <v>85</v>
      </c>
      <c r="AW295" s="14" t="s">
        <v>39</v>
      </c>
      <c r="AX295" s="14" t="s">
        <v>78</v>
      </c>
      <c r="AY295" s="232" t="s">
        <v>133</v>
      </c>
    </row>
    <row r="296" spans="1:65" s="13" customFormat="1">
      <c r="B296" s="212"/>
      <c r="C296" s="213"/>
      <c r="D296" s="208" t="s">
        <v>148</v>
      </c>
      <c r="E296" s="214" t="s">
        <v>32</v>
      </c>
      <c r="F296" s="215" t="s">
        <v>489</v>
      </c>
      <c r="G296" s="213"/>
      <c r="H296" s="216">
        <v>7</v>
      </c>
      <c r="I296" s="217"/>
      <c r="J296" s="213"/>
      <c r="K296" s="213"/>
      <c r="L296" s="218"/>
      <c r="M296" s="219"/>
      <c r="N296" s="220"/>
      <c r="O296" s="220"/>
      <c r="P296" s="220"/>
      <c r="Q296" s="220"/>
      <c r="R296" s="220"/>
      <c r="S296" s="220"/>
      <c r="T296" s="221"/>
      <c r="AT296" s="222" t="s">
        <v>148</v>
      </c>
      <c r="AU296" s="222" t="s">
        <v>87</v>
      </c>
      <c r="AV296" s="13" t="s">
        <v>87</v>
      </c>
      <c r="AW296" s="13" t="s">
        <v>39</v>
      </c>
      <c r="AX296" s="13" t="s">
        <v>78</v>
      </c>
      <c r="AY296" s="222" t="s">
        <v>133</v>
      </c>
    </row>
    <row r="297" spans="1:65" s="16" customFormat="1">
      <c r="B297" s="244"/>
      <c r="C297" s="245"/>
      <c r="D297" s="208" t="s">
        <v>148</v>
      </c>
      <c r="E297" s="246" t="s">
        <v>32</v>
      </c>
      <c r="F297" s="247" t="s">
        <v>168</v>
      </c>
      <c r="G297" s="245"/>
      <c r="H297" s="248">
        <v>7</v>
      </c>
      <c r="I297" s="249"/>
      <c r="J297" s="245"/>
      <c r="K297" s="245"/>
      <c r="L297" s="250"/>
      <c r="M297" s="251"/>
      <c r="N297" s="252"/>
      <c r="O297" s="252"/>
      <c r="P297" s="252"/>
      <c r="Q297" s="252"/>
      <c r="R297" s="252"/>
      <c r="S297" s="252"/>
      <c r="T297" s="253"/>
      <c r="AT297" s="254" t="s">
        <v>148</v>
      </c>
      <c r="AU297" s="254" t="s">
        <v>87</v>
      </c>
      <c r="AV297" s="16" t="s">
        <v>141</v>
      </c>
      <c r="AW297" s="16" t="s">
        <v>39</v>
      </c>
      <c r="AX297" s="16" t="s">
        <v>85</v>
      </c>
      <c r="AY297" s="254" t="s">
        <v>133</v>
      </c>
    </row>
    <row r="298" spans="1:65" s="2" customFormat="1" ht="21.75" customHeight="1">
      <c r="A298" s="37"/>
      <c r="B298" s="38"/>
      <c r="C298" s="195" t="s">
        <v>259</v>
      </c>
      <c r="D298" s="195" t="s">
        <v>136</v>
      </c>
      <c r="E298" s="196" t="s">
        <v>490</v>
      </c>
      <c r="F298" s="197" t="s">
        <v>491</v>
      </c>
      <c r="G298" s="198" t="s">
        <v>157</v>
      </c>
      <c r="H298" s="199">
        <v>7</v>
      </c>
      <c r="I298" s="200"/>
      <c r="J298" s="201">
        <f>ROUND(I298*H298,2)</f>
        <v>0</v>
      </c>
      <c r="K298" s="197" t="s">
        <v>140</v>
      </c>
      <c r="L298" s="42"/>
      <c r="M298" s="202" t="s">
        <v>32</v>
      </c>
      <c r="N298" s="203" t="s">
        <v>49</v>
      </c>
      <c r="O298" s="67"/>
      <c r="P298" s="204">
        <f>O298*H298</f>
        <v>0</v>
      </c>
      <c r="Q298" s="204">
        <v>1E-4</v>
      </c>
      <c r="R298" s="204">
        <f>Q298*H298</f>
        <v>6.9999999999999999E-4</v>
      </c>
      <c r="S298" s="204">
        <v>0</v>
      </c>
      <c r="T298" s="205">
        <f>S298*H298</f>
        <v>0</v>
      </c>
      <c r="U298" s="37"/>
      <c r="V298" s="37"/>
      <c r="W298" s="37"/>
      <c r="X298" s="37"/>
      <c r="Y298" s="37"/>
      <c r="Z298" s="37"/>
      <c r="AA298" s="37"/>
      <c r="AB298" s="37"/>
      <c r="AC298" s="37"/>
      <c r="AD298" s="37"/>
      <c r="AE298" s="37"/>
      <c r="AR298" s="206" t="s">
        <v>141</v>
      </c>
      <c r="AT298" s="206" t="s">
        <v>136</v>
      </c>
      <c r="AU298" s="206" t="s">
        <v>87</v>
      </c>
      <c r="AY298" s="19" t="s">
        <v>133</v>
      </c>
      <c r="BE298" s="207">
        <f>IF(N298="základní",J298,0)</f>
        <v>0</v>
      </c>
      <c r="BF298" s="207">
        <f>IF(N298="snížená",J298,0)</f>
        <v>0</v>
      </c>
      <c r="BG298" s="207">
        <f>IF(N298="zákl. přenesená",J298,0)</f>
        <v>0</v>
      </c>
      <c r="BH298" s="207">
        <f>IF(N298="sníž. přenesená",J298,0)</f>
        <v>0</v>
      </c>
      <c r="BI298" s="207">
        <f>IF(N298="nulová",J298,0)</f>
        <v>0</v>
      </c>
      <c r="BJ298" s="19" t="s">
        <v>85</v>
      </c>
      <c r="BK298" s="207">
        <f>ROUND(I298*H298,2)</f>
        <v>0</v>
      </c>
      <c r="BL298" s="19" t="s">
        <v>141</v>
      </c>
      <c r="BM298" s="206" t="s">
        <v>492</v>
      </c>
    </row>
    <row r="299" spans="1:65" s="2" customFormat="1" ht="124.8">
      <c r="A299" s="37"/>
      <c r="B299" s="38"/>
      <c r="C299" s="39"/>
      <c r="D299" s="208" t="s">
        <v>143</v>
      </c>
      <c r="E299" s="39"/>
      <c r="F299" s="209" t="s">
        <v>487</v>
      </c>
      <c r="G299" s="39"/>
      <c r="H299" s="39"/>
      <c r="I299" s="118"/>
      <c r="J299" s="39"/>
      <c r="K299" s="39"/>
      <c r="L299" s="42"/>
      <c r="M299" s="210"/>
      <c r="N299" s="211"/>
      <c r="O299" s="67"/>
      <c r="P299" s="67"/>
      <c r="Q299" s="67"/>
      <c r="R299" s="67"/>
      <c r="S299" s="67"/>
      <c r="T299" s="68"/>
      <c r="U299" s="37"/>
      <c r="V299" s="37"/>
      <c r="W299" s="37"/>
      <c r="X299" s="37"/>
      <c r="Y299" s="37"/>
      <c r="Z299" s="37"/>
      <c r="AA299" s="37"/>
      <c r="AB299" s="37"/>
      <c r="AC299" s="37"/>
      <c r="AD299" s="37"/>
      <c r="AE299" s="37"/>
      <c r="AT299" s="19" t="s">
        <v>143</v>
      </c>
      <c r="AU299" s="19" t="s">
        <v>87</v>
      </c>
    </row>
    <row r="300" spans="1:65" s="2" customFormat="1" ht="33" customHeight="1">
      <c r="A300" s="37"/>
      <c r="B300" s="38"/>
      <c r="C300" s="195" t="s">
        <v>264</v>
      </c>
      <c r="D300" s="195" t="s">
        <v>136</v>
      </c>
      <c r="E300" s="196" t="s">
        <v>493</v>
      </c>
      <c r="F300" s="197" t="s">
        <v>494</v>
      </c>
      <c r="G300" s="198" t="s">
        <v>157</v>
      </c>
      <c r="H300" s="199">
        <v>1</v>
      </c>
      <c r="I300" s="200"/>
      <c r="J300" s="201">
        <f>ROUND(I300*H300,2)</f>
        <v>0</v>
      </c>
      <c r="K300" s="197" t="s">
        <v>140</v>
      </c>
      <c r="L300" s="42"/>
      <c r="M300" s="202" t="s">
        <v>32</v>
      </c>
      <c r="N300" s="203" t="s">
        <v>49</v>
      </c>
      <c r="O300" s="67"/>
      <c r="P300" s="204">
        <f>O300*H300</f>
        <v>0</v>
      </c>
      <c r="Q300" s="204">
        <v>0</v>
      </c>
      <c r="R300" s="204">
        <f>Q300*H300</f>
        <v>0</v>
      </c>
      <c r="S300" s="204">
        <v>6.2E-2</v>
      </c>
      <c r="T300" s="205">
        <f>S300*H300</f>
        <v>6.2E-2</v>
      </c>
      <c r="U300" s="37"/>
      <c r="V300" s="37"/>
      <c r="W300" s="37"/>
      <c r="X300" s="37"/>
      <c r="Y300" s="37"/>
      <c r="Z300" s="37"/>
      <c r="AA300" s="37"/>
      <c r="AB300" s="37"/>
      <c r="AC300" s="37"/>
      <c r="AD300" s="37"/>
      <c r="AE300" s="37"/>
      <c r="AR300" s="206" t="s">
        <v>141</v>
      </c>
      <c r="AT300" s="206" t="s">
        <v>136</v>
      </c>
      <c r="AU300" s="206" t="s">
        <v>87</v>
      </c>
      <c r="AY300" s="19" t="s">
        <v>133</v>
      </c>
      <c r="BE300" s="207">
        <f>IF(N300="základní",J300,0)</f>
        <v>0</v>
      </c>
      <c r="BF300" s="207">
        <f>IF(N300="snížená",J300,0)</f>
        <v>0</v>
      </c>
      <c r="BG300" s="207">
        <f>IF(N300="zákl. přenesená",J300,0)</f>
        <v>0</v>
      </c>
      <c r="BH300" s="207">
        <f>IF(N300="sníž. přenesená",J300,0)</f>
        <v>0</v>
      </c>
      <c r="BI300" s="207">
        <f>IF(N300="nulová",J300,0)</f>
        <v>0</v>
      </c>
      <c r="BJ300" s="19" t="s">
        <v>85</v>
      </c>
      <c r="BK300" s="207">
        <f>ROUND(I300*H300,2)</f>
        <v>0</v>
      </c>
      <c r="BL300" s="19" t="s">
        <v>141</v>
      </c>
      <c r="BM300" s="206" t="s">
        <v>495</v>
      </c>
    </row>
    <row r="301" spans="1:65" s="14" customFormat="1" ht="20.399999999999999">
      <c r="B301" s="223"/>
      <c r="C301" s="224"/>
      <c r="D301" s="208" t="s">
        <v>148</v>
      </c>
      <c r="E301" s="225" t="s">
        <v>32</v>
      </c>
      <c r="F301" s="226" t="s">
        <v>373</v>
      </c>
      <c r="G301" s="224"/>
      <c r="H301" s="225" t="s">
        <v>32</v>
      </c>
      <c r="I301" s="227"/>
      <c r="J301" s="224"/>
      <c r="K301" s="224"/>
      <c r="L301" s="228"/>
      <c r="M301" s="229"/>
      <c r="N301" s="230"/>
      <c r="O301" s="230"/>
      <c r="P301" s="230"/>
      <c r="Q301" s="230"/>
      <c r="R301" s="230"/>
      <c r="S301" s="230"/>
      <c r="T301" s="231"/>
      <c r="AT301" s="232" t="s">
        <v>148</v>
      </c>
      <c r="AU301" s="232" t="s">
        <v>87</v>
      </c>
      <c r="AV301" s="14" t="s">
        <v>85</v>
      </c>
      <c r="AW301" s="14" t="s">
        <v>39</v>
      </c>
      <c r="AX301" s="14" t="s">
        <v>78</v>
      </c>
      <c r="AY301" s="232" t="s">
        <v>133</v>
      </c>
    </row>
    <row r="302" spans="1:65" s="13" customFormat="1" ht="20.399999999999999">
      <c r="B302" s="212"/>
      <c r="C302" s="213"/>
      <c r="D302" s="208" t="s">
        <v>148</v>
      </c>
      <c r="E302" s="214" t="s">
        <v>32</v>
      </c>
      <c r="F302" s="215" t="s">
        <v>374</v>
      </c>
      <c r="G302" s="213"/>
      <c r="H302" s="216">
        <v>1</v>
      </c>
      <c r="I302" s="217"/>
      <c r="J302" s="213"/>
      <c r="K302" s="213"/>
      <c r="L302" s="218"/>
      <c r="M302" s="219"/>
      <c r="N302" s="220"/>
      <c r="O302" s="220"/>
      <c r="P302" s="220"/>
      <c r="Q302" s="220"/>
      <c r="R302" s="220"/>
      <c r="S302" s="220"/>
      <c r="T302" s="221"/>
      <c r="AT302" s="222" t="s">
        <v>148</v>
      </c>
      <c r="AU302" s="222" t="s">
        <v>87</v>
      </c>
      <c r="AV302" s="13" t="s">
        <v>87</v>
      </c>
      <c r="AW302" s="13" t="s">
        <v>39</v>
      </c>
      <c r="AX302" s="13" t="s">
        <v>78</v>
      </c>
      <c r="AY302" s="222" t="s">
        <v>133</v>
      </c>
    </row>
    <row r="303" spans="1:65" s="16" customFormat="1">
      <c r="B303" s="244"/>
      <c r="C303" s="245"/>
      <c r="D303" s="208" t="s">
        <v>148</v>
      </c>
      <c r="E303" s="246" t="s">
        <v>32</v>
      </c>
      <c r="F303" s="247" t="s">
        <v>168</v>
      </c>
      <c r="G303" s="245"/>
      <c r="H303" s="248">
        <v>1</v>
      </c>
      <c r="I303" s="249"/>
      <c r="J303" s="245"/>
      <c r="K303" s="245"/>
      <c r="L303" s="250"/>
      <c r="M303" s="251"/>
      <c r="N303" s="252"/>
      <c r="O303" s="252"/>
      <c r="P303" s="252"/>
      <c r="Q303" s="252"/>
      <c r="R303" s="252"/>
      <c r="S303" s="252"/>
      <c r="T303" s="253"/>
      <c r="AT303" s="254" t="s">
        <v>148</v>
      </c>
      <c r="AU303" s="254" t="s">
        <v>87</v>
      </c>
      <c r="AV303" s="16" t="s">
        <v>141</v>
      </c>
      <c r="AW303" s="16" t="s">
        <v>39</v>
      </c>
      <c r="AX303" s="16" t="s">
        <v>85</v>
      </c>
      <c r="AY303" s="254" t="s">
        <v>133</v>
      </c>
    </row>
    <row r="304" spans="1:65" s="2" customFormat="1" ht="33" customHeight="1">
      <c r="A304" s="37"/>
      <c r="B304" s="38"/>
      <c r="C304" s="195" t="s">
        <v>496</v>
      </c>
      <c r="D304" s="195" t="s">
        <v>136</v>
      </c>
      <c r="E304" s="196" t="s">
        <v>497</v>
      </c>
      <c r="F304" s="197" t="s">
        <v>498</v>
      </c>
      <c r="G304" s="198" t="s">
        <v>157</v>
      </c>
      <c r="H304" s="199">
        <v>1</v>
      </c>
      <c r="I304" s="200"/>
      <c r="J304" s="201">
        <f>ROUND(I304*H304,2)</f>
        <v>0</v>
      </c>
      <c r="K304" s="197" t="s">
        <v>140</v>
      </c>
      <c r="L304" s="42"/>
      <c r="M304" s="202" t="s">
        <v>32</v>
      </c>
      <c r="N304" s="203" t="s">
        <v>49</v>
      </c>
      <c r="O304" s="67"/>
      <c r="P304" s="204">
        <f>O304*H304</f>
        <v>0</v>
      </c>
      <c r="Q304" s="204">
        <v>0</v>
      </c>
      <c r="R304" s="204">
        <f>Q304*H304</f>
        <v>0</v>
      </c>
      <c r="S304" s="204">
        <v>9.8000000000000004E-2</v>
      </c>
      <c r="T304" s="205">
        <f>S304*H304</f>
        <v>9.8000000000000004E-2</v>
      </c>
      <c r="U304" s="37"/>
      <c r="V304" s="37"/>
      <c r="W304" s="37"/>
      <c r="X304" s="37"/>
      <c r="Y304" s="37"/>
      <c r="Z304" s="37"/>
      <c r="AA304" s="37"/>
      <c r="AB304" s="37"/>
      <c r="AC304" s="37"/>
      <c r="AD304" s="37"/>
      <c r="AE304" s="37"/>
      <c r="AR304" s="206" t="s">
        <v>141</v>
      </c>
      <c r="AT304" s="206" t="s">
        <v>136</v>
      </c>
      <c r="AU304" s="206" t="s">
        <v>87</v>
      </c>
      <c r="AY304" s="19" t="s">
        <v>133</v>
      </c>
      <c r="BE304" s="207">
        <f>IF(N304="základní",J304,0)</f>
        <v>0</v>
      </c>
      <c r="BF304" s="207">
        <f>IF(N304="snížená",J304,0)</f>
        <v>0</v>
      </c>
      <c r="BG304" s="207">
        <f>IF(N304="zákl. přenesená",J304,0)</f>
        <v>0</v>
      </c>
      <c r="BH304" s="207">
        <f>IF(N304="sníž. přenesená",J304,0)</f>
        <v>0</v>
      </c>
      <c r="BI304" s="207">
        <f>IF(N304="nulová",J304,0)</f>
        <v>0</v>
      </c>
      <c r="BJ304" s="19" t="s">
        <v>85</v>
      </c>
      <c r="BK304" s="207">
        <f>ROUND(I304*H304,2)</f>
        <v>0</v>
      </c>
      <c r="BL304" s="19" t="s">
        <v>141</v>
      </c>
      <c r="BM304" s="206" t="s">
        <v>499</v>
      </c>
    </row>
    <row r="305" spans="1:65" s="14" customFormat="1" ht="20.399999999999999">
      <c r="B305" s="223"/>
      <c r="C305" s="224"/>
      <c r="D305" s="208" t="s">
        <v>148</v>
      </c>
      <c r="E305" s="225" t="s">
        <v>32</v>
      </c>
      <c r="F305" s="226" t="s">
        <v>373</v>
      </c>
      <c r="G305" s="224"/>
      <c r="H305" s="225" t="s">
        <v>32</v>
      </c>
      <c r="I305" s="227"/>
      <c r="J305" s="224"/>
      <c r="K305" s="224"/>
      <c r="L305" s="228"/>
      <c r="M305" s="229"/>
      <c r="N305" s="230"/>
      <c r="O305" s="230"/>
      <c r="P305" s="230"/>
      <c r="Q305" s="230"/>
      <c r="R305" s="230"/>
      <c r="S305" s="230"/>
      <c r="T305" s="231"/>
      <c r="AT305" s="232" t="s">
        <v>148</v>
      </c>
      <c r="AU305" s="232" t="s">
        <v>87</v>
      </c>
      <c r="AV305" s="14" t="s">
        <v>85</v>
      </c>
      <c r="AW305" s="14" t="s">
        <v>39</v>
      </c>
      <c r="AX305" s="14" t="s">
        <v>78</v>
      </c>
      <c r="AY305" s="232" t="s">
        <v>133</v>
      </c>
    </row>
    <row r="306" spans="1:65" s="13" customFormat="1" ht="20.399999999999999">
      <c r="B306" s="212"/>
      <c r="C306" s="213"/>
      <c r="D306" s="208" t="s">
        <v>148</v>
      </c>
      <c r="E306" s="214" t="s">
        <v>32</v>
      </c>
      <c r="F306" s="215" t="s">
        <v>374</v>
      </c>
      <c r="G306" s="213"/>
      <c r="H306" s="216">
        <v>1</v>
      </c>
      <c r="I306" s="217"/>
      <c r="J306" s="213"/>
      <c r="K306" s="213"/>
      <c r="L306" s="218"/>
      <c r="M306" s="219"/>
      <c r="N306" s="220"/>
      <c r="O306" s="220"/>
      <c r="P306" s="220"/>
      <c r="Q306" s="220"/>
      <c r="R306" s="220"/>
      <c r="S306" s="220"/>
      <c r="T306" s="221"/>
      <c r="AT306" s="222" t="s">
        <v>148</v>
      </c>
      <c r="AU306" s="222" t="s">
        <v>87</v>
      </c>
      <c r="AV306" s="13" t="s">
        <v>87</v>
      </c>
      <c r="AW306" s="13" t="s">
        <v>39</v>
      </c>
      <c r="AX306" s="13" t="s">
        <v>78</v>
      </c>
      <c r="AY306" s="222" t="s">
        <v>133</v>
      </c>
    </row>
    <row r="307" spans="1:65" s="16" customFormat="1">
      <c r="B307" s="244"/>
      <c r="C307" s="245"/>
      <c r="D307" s="208" t="s">
        <v>148</v>
      </c>
      <c r="E307" s="246" t="s">
        <v>32</v>
      </c>
      <c r="F307" s="247" t="s">
        <v>168</v>
      </c>
      <c r="G307" s="245"/>
      <c r="H307" s="248">
        <v>1</v>
      </c>
      <c r="I307" s="249"/>
      <c r="J307" s="245"/>
      <c r="K307" s="245"/>
      <c r="L307" s="250"/>
      <c r="M307" s="251"/>
      <c r="N307" s="252"/>
      <c r="O307" s="252"/>
      <c r="P307" s="252"/>
      <c r="Q307" s="252"/>
      <c r="R307" s="252"/>
      <c r="S307" s="252"/>
      <c r="T307" s="253"/>
      <c r="AT307" s="254" t="s">
        <v>148</v>
      </c>
      <c r="AU307" s="254" t="s">
        <v>87</v>
      </c>
      <c r="AV307" s="16" t="s">
        <v>141</v>
      </c>
      <c r="AW307" s="16" t="s">
        <v>39</v>
      </c>
      <c r="AX307" s="16" t="s">
        <v>85</v>
      </c>
      <c r="AY307" s="254" t="s">
        <v>133</v>
      </c>
    </row>
    <row r="308" spans="1:65" s="2" customFormat="1" ht="33" customHeight="1">
      <c r="A308" s="37"/>
      <c r="B308" s="38"/>
      <c r="C308" s="195" t="s">
        <v>500</v>
      </c>
      <c r="D308" s="195" t="s">
        <v>136</v>
      </c>
      <c r="E308" s="196" t="s">
        <v>501</v>
      </c>
      <c r="F308" s="197" t="s">
        <v>502</v>
      </c>
      <c r="G308" s="198" t="s">
        <v>285</v>
      </c>
      <c r="H308" s="199">
        <v>147.13800000000001</v>
      </c>
      <c r="I308" s="200"/>
      <c r="J308" s="201">
        <f>ROUND(I308*H308,2)</f>
        <v>0</v>
      </c>
      <c r="K308" s="197" t="s">
        <v>140</v>
      </c>
      <c r="L308" s="42"/>
      <c r="M308" s="202" t="s">
        <v>32</v>
      </c>
      <c r="N308" s="203" t="s">
        <v>49</v>
      </c>
      <c r="O308" s="67"/>
      <c r="P308" s="204">
        <f>O308*H308</f>
        <v>0</v>
      </c>
      <c r="Q308" s="204">
        <v>0</v>
      </c>
      <c r="R308" s="204">
        <f>Q308*H308</f>
        <v>0</v>
      </c>
      <c r="S308" s="204">
        <v>0.01</v>
      </c>
      <c r="T308" s="205">
        <f>S308*H308</f>
        <v>1.4713800000000001</v>
      </c>
      <c r="U308" s="37"/>
      <c r="V308" s="37"/>
      <c r="W308" s="37"/>
      <c r="X308" s="37"/>
      <c r="Y308" s="37"/>
      <c r="Z308" s="37"/>
      <c r="AA308" s="37"/>
      <c r="AB308" s="37"/>
      <c r="AC308" s="37"/>
      <c r="AD308" s="37"/>
      <c r="AE308" s="37"/>
      <c r="AR308" s="206" t="s">
        <v>141</v>
      </c>
      <c r="AT308" s="206" t="s">
        <v>136</v>
      </c>
      <c r="AU308" s="206" t="s">
        <v>87</v>
      </c>
      <c r="AY308" s="19" t="s">
        <v>133</v>
      </c>
      <c r="BE308" s="207">
        <f>IF(N308="základní",J308,0)</f>
        <v>0</v>
      </c>
      <c r="BF308" s="207">
        <f>IF(N308="snížená",J308,0)</f>
        <v>0</v>
      </c>
      <c r="BG308" s="207">
        <f>IF(N308="zákl. přenesená",J308,0)</f>
        <v>0</v>
      </c>
      <c r="BH308" s="207">
        <f>IF(N308="sníž. přenesená",J308,0)</f>
        <v>0</v>
      </c>
      <c r="BI308" s="207">
        <f>IF(N308="nulová",J308,0)</f>
        <v>0</v>
      </c>
      <c r="BJ308" s="19" t="s">
        <v>85</v>
      </c>
      <c r="BK308" s="207">
        <f>ROUND(I308*H308,2)</f>
        <v>0</v>
      </c>
      <c r="BL308" s="19" t="s">
        <v>141</v>
      </c>
      <c r="BM308" s="206" t="s">
        <v>503</v>
      </c>
    </row>
    <row r="309" spans="1:65" s="14" customFormat="1">
      <c r="B309" s="223"/>
      <c r="C309" s="224"/>
      <c r="D309" s="208" t="s">
        <v>148</v>
      </c>
      <c r="E309" s="225" t="s">
        <v>32</v>
      </c>
      <c r="F309" s="226" t="s">
        <v>401</v>
      </c>
      <c r="G309" s="224"/>
      <c r="H309" s="225" t="s">
        <v>32</v>
      </c>
      <c r="I309" s="227"/>
      <c r="J309" s="224"/>
      <c r="K309" s="224"/>
      <c r="L309" s="228"/>
      <c r="M309" s="229"/>
      <c r="N309" s="230"/>
      <c r="O309" s="230"/>
      <c r="P309" s="230"/>
      <c r="Q309" s="230"/>
      <c r="R309" s="230"/>
      <c r="S309" s="230"/>
      <c r="T309" s="231"/>
      <c r="AT309" s="232" t="s">
        <v>148</v>
      </c>
      <c r="AU309" s="232" t="s">
        <v>87</v>
      </c>
      <c r="AV309" s="14" t="s">
        <v>85</v>
      </c>
      <c r="AW309" s="14" t="s">
        <v>39</v>
      </c>
      <c r="AX309" s="14" t="s">
        <v>78</v>
      </c>
      <c r="AY309" s="232" t="s">
        <v>133</v>
      </c>
    </row>
    <row r="310" spans="1:65" s="14" customFormat="1">
      <c r="B310" s="223"/>
      <c r="C310" s="224"/>
      <c r="D310" s="208" t="s">
        <v>148</v>
      </c>
      <c r="E310" s="225" t="s">
        <v>32</v>
      </c>
      <c r="F310" s="226" t="s">
        <v>383</v>
      </c>
      <c r="G310" s="224"/>
      <c r="H310" s="225" t="s">
        <v>32</v>
      </c>
      <c r="I310" s="227"/>
      <c r="J310" s="224"/>
      <c r="K310" s="224"/>
      <c r="L310" s="228"/>
      <c r="M310" s="229"/>
      <c r="N310" s="230"/>
      <c r="O310" s="230"/>
      <c r="P310" s="230"/>
      <c r="Q310" s="230"/>
      <c r="R310" s="230"/>
      <c r="S310" s="230"/>
      <c r="T310" s="231"/>
      <c r="AT310" s="232" t="s">
        <v>148</v>
      </c>
      <c r="AU310" s="232" t="s">
        <v>87</v>
      </c>
      <c r="AV310" s="14" t="s">
        <v>85</v>
      </c>
      <c r="AW310" s="14" t="s">
        <v>39</v>
      </c>
      <c r="AX310" s="14" t="s">
        <v>78</v>
      </c>
      <c r="AY310" s="232" t="s">
        <v>133</v>
      </c>
    </row>
    <row r="311" spans="1:65" s="13" customFormat="1">
      <c r="B311" s="212"/>
      <c r="C311" s="213"/>
      <c r="D311" s="208" t="s">
        <v>148</v>
      </c>
      <c r="E311" s="214" t="s">
        <v>32</v>
      </c>
      <c r="F311" s="215" t="s">
        <v>402</v>
      </c>
      <c r="G311" s="213"/>
      <c r="H311" s="216">
        <v>22.716999999999999</v>
      </c>
      <c r="I311" s="217"/>
      <c r="J311" s="213"/>
      <c r="K311" s="213"/>
      <c r="L311" s="218"/>
      <c r="M311" s="219"/>
      <c r="N311" s="220"/>
      <c r="O311" s="220"/>
      <c r="P311" s="220"/>
      <c r="Q311" s="220"/>
      <c r="R311" s="220"/>
      <c r="S311" s="220"/>
      <c r="T311" s="221"/>
      <c r="AT311" s="222" t="s">
        <v>148</v>
      </c>
      <c r="AU311" s="222" t="s">
        <v>87</v>
      </c>
      <c r="AV311" s="13" t="s">
        <v>87</v>
      </c>
      <c r="AW311" s="13" t="s">
        <v>39</v>
      </c>
      <c r="AX311" s="13" t="s">
        <v>78</v>
      </c>
      <c r="AY311" s="222" t="s">
        <v>133</v>
      </c>
    </row>
    <row r="312" spans="1:65" s="14" customFormat="1">
      <c r="B312" s="223"/>
      <c r="C312" s="224"/>
      <c r="D312" s="208" t="s">
        <v>148</v>
      </c>
      <c r="E312" s="225" t="s">
        <v>32</v>
      </c>
      <c r="F312" s="226" t="s">
        <v>385</v>
      </c>
      <c r="G312" s="224"/>
      <c r="H312" s="225" t="s">
        <v>32</v>
      </c>
      <c r="I312" s="227"/>
      <c r="J312" s="224"/>
      <c r="K312" s="224"/>
      <c r="L312" s="228"/>
      <c r="M312" s="229"/>
      <c r="N312" s="230"/>
      <c r="O312" s="230"/>
      <c r="P312" s="230"/>
      <c r="Q312" s="230"/>
      <c r="R312" s="230"/>
      <c r="S312" s="230"/>
      <c r="T312" s="231"/>
      <c r="AT312" s="232" t="s">
        <v>148</v>
      </c>
      <c r="AU312" s="232" t="s">
        <v>87</v>
      </c>
      <c r="AV312" s="14" t="s">
        <v>85</v>
      </c>
      <c r="AW312" s="14" t="s">
        <v>39</v>
      </c>
      <c r="AX312" s="14" t="s">
        <v>78</v>
      </c>
      <c r="AY312" s="232" t="s">
        <v>133</v>
      </c>
    </row>
    <row r="313" spans="1:65" s="13" customFormat="1">
      <c r="B313" s="212"/>
      <c r="C313" s="213"/>
      <c r="D313" s="208" t="s">
        <v>148</v>
      </c>
      <c r="E313" s="214" t="s">
        <v>32</v>
      </c>
      <c r="F313" s="215" t="s">
        <v>403</v>
      </c>
      <c r="G313" s="213"/>
      <c r="H313" s="216">
        <v>11.237</v>
      </c>
      <c r="I313" s="217"/>
      <c r="J313" s="213"/>
      <c r="K313" s="213"/>
      <c r="L313" s="218"/>
      <c r="M313" s="219"/>
      <c r="N313" s="220"/>
      <c r="O313" s="220"/>
      <c r="P313" s="220"/>
      <c r="Q313" s="220"/>
      <c r="R313" s="220"/>
      <c r="S313" s="220"/>
      <c r="T313" s="221"/>
      <c r="AT313" s="222" t="s">
        <v>148</v>
      </c>
      <c r="AU313" s="222" t="s">
        <v>87</v>
      </c>
      <c r="AV313" s="13" t="s">
        <v>87</v>
      </c>
      <c r="AW313" s="13" t="s">
        <v>39</v>
      </c>
      <c r="AX313" s="13" t="s">
        <v>78</v>
      </c>
      <c r="AY313" s="222" t="s">
        <v>133</v>
      </c>
    </row>
    <row r="314" spans="1:65" s="13" customFormat="1">
      <c r="B314" s="212"/>
      <c r="C314" s="213"/>
      <c r="D314" s="208" t="s">
        <v>148</v>
      </c>
      <c r="E314" s="214" t="s">
        <v>32</v>
      </c>
      <c r="F314" s="215" t="s">
        <v>404</v>
      </c>
      <c r="G314" s="213"/>
      <c r="H314" s="216">
        <v>22.745000000000001</v>
      </c>
      <c r="I314" s="217"/>
      <c r="J314" s="213"/>
      <c r="K314" s="213"/>
      <c r="L314" s="218"/>
      <c r="M314" s="219"/>
      <c r="N314" s="220"/>
      <c r="O314" s="220"/>
      <c r="P314" s="220"/>
      <c r="Q314" s="220"/>
      <c r="R314" s="220"/>
      <c r="S314" s="220"/>
      <c r="T314" s="221"/>
      <c r="AT314" s="222" t="s">
        <v>148</v>
      </c>
      <c r="AU314" s="222" t="s">
        <v>87</v>
      </c>
      <c r="AV314" s="13" t="s">
        <v>87</v>
      </c>
      <c r="AW314" s="13" t="s">
        <v>39</v>
      </c>
      <c r="AX314" s="13" t="s">
        <v>78</v>
      </c>
      <c r="AY314" s="222" t="s">
        <v>133</v>
      </c>
    </row>
    <row r="315" spans="1:65" s="13" customFormat="1">
      <c r="B315" s="212"/>
      <c r="C315" s="213"/>
      <c r="D315" s="208" t="s">
        <v>148</v>
      </c>
      <c r="E315" s="214" t="s">
        <v>32</v>
      </c>
      <c r="F315" s="215" t="s">
        <v>405</v>
      </c>
      <c r="G315" s="213"/>
      <c r="H315" s="216">
        <v>22.92</v>
      </c>
      <c r="I315" s="217"/>
      <c r="J315" s="213"/>
      <c r="K315" s="213"/>
      <c r="L315" s="218"/>
      <c r="M315" s="219"/>
      <c r="N315" s="220"/>
      <c r="O315" s="220"/>
      <c r="P315" s="220"/>
      <c r="Q315" s="220"/>
      <c r="R315" s="220"/>
      <c r="S315" s="220"/>
      <c r="T315" s="221"/>
      <c r="AT315" s="222" t="s">
        <v>148</v>
      </c>
      <c r="AU315" s="222" t="s">
        <v>87</v>
      </c>
      <c r="AV315" s="13" t="s">
        <v>87</v>
      </c>
      <c r="AW315" s="13" t="s">
        <v>39</v>
      </c>
      <c r="AX315" s="13" t="s">
        <v>78</v>
      </c>
      <c r="AY315" s="222" t="s">
        <v>133</v>
      </c>
    </row>
    <row r="316" spans="1:65" s="14" customFormat="1">
      <c r="B316" s="223"/>
      <c r="C316" s="224"/>
      <c r="D316" s="208" t="s">
        <v>148</v>
      </c>
      <c r="E316" s="225" t="s">
        <v>32</v>
      </c>
      <c r="F316" s="226" t="s">
        <v>389</v>
      </c>
      <c r="G316" s="224"/>
      <c r="H316" s="225" t="s">
        <v>32</v>
      </c>
      <c r="I316" s="227"/>
      <c r="J316" s="224"/>
      <c r="K316" s="224"/>
      <c r="L316" s="228"/>
      <c r="M316" s="229"/>
      <c r="N316" s="230"/>
      <c r="O316" s="230"/>
      <c r="P316" s="230"/>
      <c r="Q316" s="230"/>
      <c r="R316" s="230"/>
      <c r="S316" s="230"/>
      <c r="T316" s="231"/>
      <c r="AT316" s="232" t="s">
        <v>148</v>
      </c>
      <c r="AU316" s="232" t="s">
        <v>87</v>
      </c>
      <c r="AV316" s="14" t="s">
        <v>85</v>
      </c>
      <c r="AW316" s="14" t="s">
        <v>39</v>
      </c>
      <c r="AX316" s="14" t="s">
        <v>78</v>
      </c>
      <c r="AY316" s="232" t="s">
        <v>133</v>
      </c>
    </row>
    <row r="317" spans="1:65" s="13" customFormat="1">
      <c r="B317" s="212"/>
      <c r="C317" s="213"/>
      <c r="D317" s="208" t="s">
        <v>148</v>
      </c>
      <c r="E317" s="214" t="s">
        <v>32</v>
      </c>
      <c r="F317" s="215" t="s">
        <v>406</v>
      </c>
      <c r="G317" s="213"/>
      <c r="H317" s="216">
        <v>10.773999999999999</v>
      </c>
      <c r="I317" s="217"/>
      <c r="J317" s="213"/>
      <c r="K317" s="213"/>
      <c r="L317" s="218"/>
      <c r="M317" s="219"/>
      <c r="N317" s="220"/>
      <c r="O317" s="220"/>
      <c r="P317" s="220"/>
      <c r="Q317" s="220"/>
      <c r="R317" s="220"/>
      <c r="S317" s="220"/>
      <c r="T317" s="221"/>
      <c r="AT317" s="222" t="s">
        <v>148</v>
      </c>
      <c r="AU317" s="222" t="s">
        <v>87</v>
      </c>
      <c r="AV317" s="13" t="s">
        <v>87</v>
      </c>
      <c r="AW317" s="13" t="s">
        <v>39</v>
      </c>
      <c r="AX317" s="13" t="s">
        <v>78</v>
      </c>
      <c r="AY317" s="222" t="s">
        <v>133</v>
      </c>
    </row>
    <row r="318" spans="1:65" s="13" customFormat="1">
      <c r="B318" s="212"/>
      <c r="C318" s="213"/>
      <c r="D318" s="208" t="s">
        <v>148</v>
      </c>
      <c r="E318" s="214" t="s">
        <v>32</v>
      </c>
      <c r="F318" s="215" t="s">
        <v>407</v>
      </c>
      <c r="G318" s="213"/>
      <c r="H318" s="216">
        <v>17.138000000000002</v>
      </c>
      <c r="I318" s="217"/>
      <c r="J318" s="213"/>
      <c r="K318" s="213"/>
      <c r="L318" s="218"/>
      <c r="M318" s="219"/>
      <c r="N318" s="220"/>
      <c r="O318" s="220"/>
      <c r="P318" s="220"/>
      <c r="Q318" s="220"/>
      <c r="R318" s="220"/>
      <c r="S318" s="220"/>
      <c r="T318" s="221"/>
      <c r="AT318" s="222" t="s">
        <v>148</v>
      </c>
      <c r="AU318" s="222" t="s">
        <v>87</v>
      </c>
      <c r="AV318" s="13" t="s">
        <v>87</v>
      </c>
      <c r="AW318" s="13" t="s">
        <v>39</v>
      </c>
      <c r="AX318" s="13" t="s">
        <v>78</v>
      </c>
      <c r="AY318" s="222" t="s">
        <v>133</v>
      </c>
    </row>
    <row r="319" spans="1:65" s="14" customFormat="1">
      <c r="B319" s="223"/>
      <c r="C319" s="224"/>
      <c r="D319" s="208" t="s">
        <v>148</v>
      </c>
      <c r="E319" s="225" t="s">
        <v>32</v>
      </c>
      <c r="F319" s="226" t="s">
        <v>392</v>
      </c>
      <c r="G319" s="224"/>
      <c r="H319" s="225" t="s">
        <v>32</v>
      </c>
      <c r="I319" s="227"/>
      <c r="J319" s="224"/>
      <c r="K319" s="224"/>
      <c r="L319" s="228"/>
      <c r="M319" s="229"/>
      <c r="N319" s="230"/>
      <c r="O319" s="230"/>
      <c r="P319" s="230"/>
      <c r="Q319" s="230"/>
      <c r="R319" s="230"/>
      <c r="S319" s="230"/>
      <c r="T319" s="231"/>
      <c r="AT319" s="232" t="s">
        <v>148</v>
      </c>
      <c r="AU319" s="232" t="s">
        <v>87</v>
      </c>
      <c r="AV319" s="14" t="s">
        <v>85</v>
      </c>
      <c r="AW319" s="14" t="s">
        <v>39</v>
      </c>
      <c r="AX319" s="14" t="s">
        <v>78</v>
      </c>
      <c r="AY319" s="232" t="s">
        <v>133</v>
      </c>
    </row>
    <row r="320" spans="1:65" s="13" customFormat="1">
      <c r="B320" s="212"/>
      <c r="C320" s="213"/>
      <c r="D320" s="208" t="s">
        <v>148</v>
      </c>
      <c r="E320" s="214" t="s">
        <v>32</v>
      </c>
      <c r="F320" s="215" t="s">
        <v>408</v>
      </c>
      <c r="G320" s="213"/>
      <c r="H320" s="216">
        <v>14.180999999999999</v>
      </c>
      <c r="I320" s="217"/>
      <c r="J320" s="213"/>
      <c r="K320" s="213"/>
      <c r="L320" s="218"/>
      <c r="M320" s="219"/>
      <c r="N320" s="220"/>
      <c r="O320" s="220"/>
      <c r="P320" s="220"/>
      <c r="Q320" s="220"/>
      <c r="R320" s="220"/>
      <c r="S320" s="220"/>
      <c r="T320" s="221"/>
      <c r="AT320" s="222" t="s">
        <v>148</v>
      </c>
      <c r="AU320" s="222" t="s">
        <v>87</v>
      </c>
      <c r="AV320" s="13" t="s">
        <v>87</v>
      </c>
      <c r="AW320" s="13" t="s">
        <v>39</v>
      </c>
      <c r="AX320" s="13" t="s">
        <v>78</v>
      </c>
      <c r="AY320" s="222" t="s">
        <v>133</v>
      </c>
    </row>
    <row r="321" spans="1:65" s="13" customFormat="1">
      <c r="B321" s="212"/>
      <c r="C321" s="213"/>
      <c r="D321" s="208" t="s">
        <v>148</v>
      </c>
      <c r="E321" s="214" t="s">
        <v>32</v>
      </c>
      <c r="F321" s="215" t="s">
        <v>409</v>
      </c>
      <c r="G321" s="213"/>
      <c r="H321" s="216">
        <v>4.0359999999999996</v>
      </c>
      <c r="I321" s="217"/>
      <c r="J321" s="213"/>
      <c r="K321" s="213"/>
      <c r="L321" s="218"/>
      <c r="M321" s="219"/>
      <c r="N321" s="220"/>
      <c r="O321" s="220"/>
      <c r="P321" s="220"/>
      <c r="Q321" s="220"/>
      <c r="R321" s="220"/>
      <c r="S321" s="220"/>
      <c r="T321" s="221"/>
      <c r="AT321" s="222" t="s">
        <v>148</v>
      </c>
      <c r="AU321" s="222" t="s">
        <v>87</v>
      </c>
      <c r="AV321" s="13" t="s">
        <v>87</v>
      </c>
      <c r="AW321" s="13" t="s">
        <v>39</v>
      </c>
      <c r="AX321" s="13" t="s">
        <v>78</v>
      </c>
      <c r="AY321" s="222" t="s">
        <v>133</v>
      </c>
    </row>
    <row r="322" spans="1:65" s="13" customFormat="1">
      <c r="B322" s="212"/>
      <c r="C322" s="213"/>
      <c r="D322" s="208" t="s">
        <v>148</v>
      </c>
      <c r="E322" s="214" t="s">
        <v>32</v>
      </c>
      <c r="F322" s="215" t="s">
        <v>410</v>
      </c>
      <c r="G322" s="213"/>
      <c r="H322" s="216">
        <v>21.39</v>
      </c>
      <c r="I322" s="217"/>
      <c r="J322" s="213"/>
      <c r="K322" s="213"/>
      <c r="L322" s="218"/>
      <c r="M322" s="219"/>
      <c r="N322" s="220"/>
      <c r="O322" s="220"/>
      <c r="P322" s="220"/>
      <c r="Q322" s="220"/>
      <c r="R322" s="220"/>
      <c r="S322" s="220"/>
      <c r="T322" s="221"/>
      <c r="AT322" s="222" t="s">
        <v>148</v>
      </c>
      <c r="AU322" s="222" t="s">
        <v>87</v>
      </c>
      <c r="AV322" s="13" t="s">
        <v>87</v>
      </c>
      <c r="AW322" s="13" t="s">
        <v>39</v>
      </c>
      <c r="AX322" s="13" t="s">
        <v>78</v>
      </c>
      <c r="AY322" s="222" t="s">
        <v>133</v>
      </c>
    </row>
    <row r="323" spans="1:65" s="15" customFormat="1">
      <c r="B323" s="233"/>
      <c r="C323" s="234"/>
      <c r="D323" s="208" t="s">
        <v>148</v>
      </c>
      <c r="E323" s="235" t="s">
        <v>32</v>
      </c>
      <c r="F323" s="236" t="s">
        <v>396</v>
      </c>
      <c r="G323" s="234"/>
      <c r="H323" s="237">
        <v>147.13800000000001</v>
      </c>
      <c r="I323" s="238"/>
      <c r="J323" s="234"/>
      <c r="K323" s="234"/>
      <c r="L323" s="239"/>
      <c r="M323" s="240"/>
      <c r="N323" s="241"/>
      <c r="O323" s="241"/>
      <c r="P323" s="241"/>
      <c r="Q323" s="241"/>
      <c r="R323" s="241"/>
      <c r="S323" s="241"/>
      <c r="T323" s="242"/>
      <c r="AT323" s="243" t="s">
        <v>148</v>
      </c>
      <c r="AU323" s="243" t="s">
        <v>87</v>
      </c>
      <c r="AV323" s="15" t="s">
        <v>150</v>
      </c>
      <c r="AW323" s="15" t="s">
        <v>39</v>
      </c>
      <c r="AX323" s="15" t="s">
        <v>78</v>
      </c>
      <c r="AY323" s="243" t="s">
        <v>133</v>
      </c>
    </row>
    <row r="324" spans="1:65" s="16" customFormat="1">
      <c r="B324" s="244"/>
      <c r="C324" s="245"/>
      <c r="D324" s="208" t="s">
        <v>148</v>
      </c>
      <c r="E324" s="246" t="s">
        <v>32</v>
      </c>
      <c r="F324" s="247" t="s">
        <v>168</v>
      </c>
      <c r="G324" s="245"/>
      <c r="H324" s="248">
        <v>147.13800000000001</v>
      </c>
      <c r="I324" s="249"/>
      <c r="J324" s="245"/>
      <c r="K324" s="245"/>
      <c r="L324" s="250"/>
      <c r="M324" s="251"/>
      <c r="N324" s="252"/>
      <c r="O324" s="252"/>
      <c r="P324" s="252"/>
      <c r="Q324" s="252"/>
      <c r="R324" s="252"/>
      <c r="S324" s="252"/>
      <c r="T324" s="253"/>
      <c r="AT324" s="254" t="s">
        <v>148</v>
      </c>
      <c r="AU324" s="254" t="s">
        <v>87</v>
      </c>
      <c r="AV324" s="16" t="s">
        <v>141</v>
      </c>
      <c r="AW324" s="16" t="s">
        <v>39</v>
      </c>
      <c r="AX324" s="16" t="s">
        <v>85</v>
      </c>
      <c r="AY324" s="254" t="s">
        <v>133</v>
      </c>
    </row>
    <row r="325" spans="1:65" s="2" customFormat="1" ht="33" customHeight="1">
      <c r="A325" s="37"/>
      <c r="B325" s="38"/>
      <c r="C325" s="195" t="s">
        <v>7</v>
      </c>
      <c r="D325" s="195" t="s">
        <v>136</v>
      </c>
      <c r="E325" s="196" t="s">
        <v>504</v>
      </c>
      <c r="F325" s="197" t="s">
        <v>505</v>
      </c>
      <c r="G325" s="198" t="s">
        <v>285</v>
      </c>
      <c r="H325" s="199">
        <v>145.20500000000001</v>
      </c>
      <c r="I325" s="200"/>
      <c r="J325" s="201">
        <f>ROUND(I325*H325,2)</f>
        <v>0</v>
      </c>
      <c r="K325" s="197" t="s">
        <v>140</v>
      </c>
      <c r="L325" s="42"/>
      <c r="M325" s="202" t="s">
        <v>32</v>
      </c>
      <c r="N325" s="203" t="s">
        <v>49</v>
      </c>
      <c r="O325" s="67"/>
      <c r="P325" s="204">
        <f>O325*H325</f>
        <v>0</v>
      </c>
      <c r="Q325" s="204">
        <v>0</v>
      </c>
      <c r="R325" s="204">
        <f>Q325*H325</f>
        <v>0</v>
      </c>
      <c r="S325" s="204">
        <v>5.8999999999999997E-2</v>
      </c>
      <c r="T325" s="205">
        <f>S325*H325</f>
        <v>8.5670950000000001</v>
      </c>
      <c r="U325" s="37"/>
      <c r="V325" s="37"/>
      <c r="W325" s="37"/>
      <c r="X325" s="37"/>
      <c r="Y325" s="37"/>
      <c r="Z325" s="37"/>
      <c r="AA325" s="37"/>
      <c r="AB325" s="37"/>
      <c r="AC325" s="37"/>
      <c r="AD325" s="37"/>
      <c r="AE325" s="37"/>
      <c r="AR325" s="206" t="s">
        <v>141</v>
      </c>
      <c r="AT325" s="206" t="s">
        <v>136</v>
      </c>
      <c r="AU325" s="206" t="s">
        <v>87</v>
      </c>
      <c r="AY325" s="19" t="s">
        <v>133</v>
      </c>
      <c r="BE325" s="207">
        <f>IF(N325="základní",J325,0)</f>
        <v>0</v>
      </c>
      <c r="BF325" s="207">
        <f>IF(N325="snížená",J325,0)</f>
        <v>0</v>
      </c>
      <c r="BG325" s="207">
        <f>IF(N325="zákl. přenesená",J325,0)</f>
        <v>0</v>
      </c>
      <c r="BH325" s="207">
        <f>IF(N325="sníž. přenesená",J325,0)</f>
        <v>0</v>
      </c>
      <c r="BI325" s="207">
        <f>IF(N325="nulová",J325,0)</f>
        <v>0</v>
      </c>
      <c r="BJ325" s="19" t="s">
        <v>85</v>
      </c>
      <c r="BK325" s="207">
        <f>ROUND(I325*H325,2)</f>
        <v>0</v>
      </c>
      <c r="BL325" s="19" t="s">
        <v>141</v>
      </c>
      <c r="BM325" s="206" t="s">
        <v>506</v>
      </c>
    </row>
    <row r="326" spans="1:65" s="14" customFormat="1">
      <c r="B326" s="223"/>
      <c r="C326" s="224"/>
      <c r="D326" s="208" t="s">
        <v>148</v>
      </c>
      <c r="E326" s="225" t="s">
        <v>32</v>
      </c>
      <c r="F326" s="226" t="s">
        <v>411</v>
      </c>
      <c r="G326" s="224"/>
      <c r="H326" s="225" t="s">
        <v>32</v>
      </c>
      <c r="I326" s="227"/>
      <c r="J326" s="224"/>
      <c r="K326" s="224"/>
      <c r="L326" s="228"/>
      <c r="M326" s="229"/>
      <c r="N326" s="230"/>
      <c r="O326" s="230"/>
      <c r="P326" s="230"/>
      <c r="Q326" s="230"/>
      <c r="R326" s="230"/>
      <c r="S326" s="230"/>
      <c r="T326" s="231"/>
      <c r="AT326" s="232" t="s">
        <v>148</v>
      </c>
      <c r="AU326" s="232" t="s">
        <v>87</v>
      </c>
      <c r="AV326" s="14" t="s">
        <v>85</v>
      </c>
      <c r="AW326" s="14" t="s">
        <v>39</v>
      </c>
      <c r="AX326" s="14" t="s">
        <v>78</v>
      </c>
      <c r="AY326" s="232" t="s">
        <v>133</v>
      </c>
    </row>
    <row r="327" spans="1:65" s="14" customFormat="1">
      <c r="B327" s="223"/>
      <c r="C327" s="224"/>
      <c r="D327" s="208" t="s">
        <v>148</v>
      </c>
      <c r="E327" s="225" t="s">
        <v>32</v>
      </c>
      <c r="F327" s="226" t="s">
        <v>383</v>
      </c>
      <c r="G327" s="224"/>
      <c r="H327" s="225" t="s">
        <v>32</v>
      </c>
      <c r="I327" s="227"/>
      <c r="J327" s="224"/>
      <c r="K327" s="224"/>
      <c r="L327" s="228"/>
      <c r="M327" s="229"/>
      <c r="N327" s="230"/>
      <c r="O327" s="230"/>
      <c r="P327" s="230"/>
      <c r="Q327" s="230"/>
      <c r="R327" s="230"/>
      <c r="S327" s="230"/>
      <c r="T327" s="231"/>
      <c r="AT327" s="232" t="s">
        <v>148</v>
      </c>
      <c r="AU327" s="232" t="s">
        <v>87</v>
      </c>
      <c r="AV327" s="14" t="s">
        <v>85</v>
      </c>
      <c r="AW327" s="14" t="s">
        <v>39</v>
      </c>
      <c r="AX327" s="14" t="s">
        <v>78</v>
      </c>
      <c r="AY327" s="232" t="s">
        <v>133</v>
      </c>
    </row>
    <row r="328" spans="1:65" s="13" customFormat="1">
      <c r="B328" s="212"/>
      <c r="C328" s="213"/>
      <c r="D328" s="208" t="s">
        <v>148</v>
      </c>
      <c r="E328" s="214" t="s">
        <v>32</v>
      </c>
      <c r="F328" s="215" t="s">
        <v>412</v>
      </c>
      <c r="G328" s="213"/>
      <c r="H328" s="216">
        <v>14.234</v>
      </c>
      <c r="I328" s="217"/>
      <c r="J328" s="213"/>
      <c r="K328" s="213"/>
      <c r="L328" s="218"/>
      <c r="M328" s="219"/>
      <c r="N328" s="220"/>
      <c r="O328" s="220"/>
      <c r="P328" s="220"/>
      <c r="Q328" s="220"/>
      <c r="R328" s="220"/>
      <c r="S328" s="220"/>
      <c r="T328" s="221"/>
      <c r="AT328" s="222" t="s">
        <v>148</v>
      </c>
      <c r="AU328" s="222" t="s">
        <v>87</v>
      </c>
      <c r="AV328" s="13" t="s">
        <v>87</v>
      </c>
      <c r="AW328" s="13" t="s">
        <v>39</v>
      </c>
      <c r="AX328" s="13" t="s">
        <v>78</v>
      </c>
      <c r="AY328" s="222" t="s">
        <v>133</v>
      </c>
    </row>
    <row r="329" spans="1:65" s="14" customFormat="1">
      <c r="B329" s="223"/>
      <c r="C329" s="224"/>
      <c r="D329" s="208" t="s">
        <v>148</v>
      </c>
      <c r="E329" s="225" t="s">
        <v>32</v>
      </c>
      <c r="F329" s="226" t="s">
        <v>385</v>
      </c>
      <c r="G329" s="224"/>
      <c r="H329" s="225" t="s">
        <v>32</v>
      </c>
      <c r="I329" s="227"/>
      <c r="J329" s="224"/>
      <c r="K329" s="224"/>
      <c r="L329" s="228"/>
      <c r="M329" s="229"/>
      <c r="N329" s="230"/>
      <c r="O329" s="230"/>
      <c r="P329" s="230"/>
      <c r="Q329" s="230"/>
      <c r="R329" s="230"/>
      <c r="S329" s="230"/>
      <c r="T329" s="231"/>
      <c r="AT329" s="232" t="s">
        <v>148</v>
      </c>
      <c r="AU329" s="232" t="s">
        <v>87</v>
      </c>
      <c r="AV329" s="14" t="s">
        <v>85</v>
      </c>
      <c r="AW329" s="14" t="s">
        <v>39</v>
      </c>
      <c r="AX329" s="14" t="s">
        <v>78</v>
      </c>
      <c r="AY329" s="232" t="s">
        <v>133</v>
      </c>
    </row>
    <row r="330" spans="1:65" s="13" customFormat="1">
      <c r="B330" s="212"/>
      <c r="C330" s="213"/>
      <c r="D330" s="208" t="s">
        <v>148</v>
      </c>
      <c r="E330" s="214" t="s">
        <v>32</v>
      </c>
      <c r="F330" s="215" t="s">
        <v>413</v>
      </c>
      <c r="G330" s="213"/>
      <c r="H330" s="216">
        <v>18</v>
      </c>
      <c r="I330" s="217"/>
      <c r="J330" s="213"/>
      <c r="K330" s="213"/>
      <c r="L330" s="218"/>
      <c r="M330" s="219"/>
      <c r="N330" s="220"/>
      <c r="O330" s="220"/>
      <c r="P330" s="220"/>
      <c r="Q330" s="220"/>
      <c r="R330" s="220"/>
      <c r="S330" s="220"/>
      <c r="T330" s="221"/>
      <c r="AT330" s="222" t="s">
        <v>148</v>
      </c>
      <c r="AU330" s="222" t="s">
        <v>87</v>
      </c>
      <c r="AV330" s="13" t="s">
        <v>87</v>
      </c>
      <c r="AW330" s="13" t="s">
        <v>39</v>
      </c>
      <c r="AX330" s="13" t="s">
        <v>78</v>
      </c>
      <c r="AY330" s="222" t="s">
        <v>133</v>
      </c>
    </row>
    <row r="331" spans="1:65" s="14" customFormat="1">
      <c r="B331" s="223"/>
      <c r="C331" s="224"/>
      <c r="D331" s="208" t="s">
        <v>148</v>
      </c>
      <c r="E331" s="225" t="s">
        <v>32</v>
      </c>
      <c r="F331" s="226" t="s">
        <v>389</v>
      </c>
      <c r="G331" s="224"/>
      <c r="H331" s="225" t="s">
        <v>32</v>
      </c>
      <c r="I331" s="227"/>
      <c r="J331" s="224"/>
      <c r="K331" s="224"/>
      <c r="L331" s="228"/>
      <c r="M331" s="229"/>
      <c r="N331" s="230"/>
      <c r="O331" s="230"/>
      <c r="P331" s="230"/>
      <c r="Q331" s="230"/>
      <c r="R331" s="230"/>
      <c r="S331" s="230"/>
      <c r="T331" s="231"/>
      <c r="AT331" s="232" t="s">
        <v>148</v>
      </c>
      <c r="AU331" s="232" t="s">
        <v>87</v>
      </c>
      <c r="AV331" s="14" t="s">
        <v>85</v>
      </c>
      <c r="AW331" s="14" t="s">
        <v>39</v>
      </c>
      <c r="AX331" s="14" t="s">
        <v>78</v>
      </c>
      <c r="AY331" s="232" t="s">
        <v>133</v>
      </c>
    </row>
    <row r="332" spans="1:65" s="13" customFormat="1">
      <c r="B332" s="212"/>
      <c r="C332" s="213"/>
      <c r="D332" s="208" t="s">
        <v>148</v>
      </c>
      <c r="E332" s="214" t="s">
        <v>32</v>
      </c>
      <c r="F332" s="215" t="s">
        <v>413</v>
      </c>
      <c r="G332" s="213"/>
      <c r="H332" s="216">
        <v>18</v>
      </c>
      <c r="I332" s="217"/>
      <c r="J332" s="213"/>
      <c r="K332" s="213"/>
      <c r="L332" s="218"/>
      <c r="M332" s="219"/>
      <c r="N332" s="220"/>
      <c r="O332" s="220"/>
      <c r="P332" s="220"/>
      <c r="Q332" s="220"/>
      <c r="R332" s="220"/>
      <c r="S332" s="220"/>
      <c r="T332" s="221"/>
      <c r="AT332" s="222" t="s">
        <v>148</v>
      </c>
      <c r="AU332" s="222" t="s">
        <v>87</v>
      </c>
      <c r="AV332" s="13" t="s">
        <v>87</v>
      </c>
      <c r="AW332" s="13" t="s">
        <v>39</v>
      </c>
      <c r="AX332" s="13" t="s">
        <v>78</v>
      </c>
      <c r="AY332" s="222" t="s">
        <v>133</v>
      </c>
    </row>
    <row r="333" spans="1:65" s="14" customFormat="1">
      <c r="B333" s="223"/>
      <c r="C333" s="224"/>
      <c r="D333" s="208" t="s">
        <v>148</v>
      </c>
      <c r="E333" s="225" t="s">
        <v>32</v>
      </c>
      <c r="F333" s="226" t="s">
        <v>392</v>
      </c>
      <c r="G333" s="224"/>
      <c r="H333" s="225" t="s">
        <v>32</v>
      </c>
      <c r="I333" s="227"/>
      <c r="J333" s="224"/>
      <c r="K333" s="224"/>
      <c r="L333" s="228"/>
      <c r="M333" s="229"/>
      <c r="N333" s="230"/>
      <c r="O333" s="230"/>
      <c r="P333" s="230"/>
      <c r="Q333" s="230"/>
      <c r="R333" s="230"/>
      <c r="S333" s="230"/>
      <c r="T333" s="231"/>
      <c r="AT333" s="232" t="s">
        <v>148</v>
      </c>
      <c r="AU333" s="232" t="s">
        <v>87</v>
      </c>
      <c r="AV333" s="14" t="s">
        <v>85</v>
      </c>
      <c r="AW333" s="14" t="s">
        <v>39</v>
      </c>
      <c r="AX333" s="14" t="s">
        <v>78</v>
      </c>
      <c r="AY333" s="232" t="s">
        <v>133</v>
      </c>
    </row>
    <row r="334" spans="1:65" s="13" customFormat="1">
      <c r="B334" s="212"/>
      <c r="C334" s="213"/>
      <c r="D334" s="208" t="s">
        <v>148</v>
      </c>
      <c r="E334" s="214" t="s">
        <v>32</v>
      </c>
      <c r="F334" s="215" t="s">
        <v>414</v>
      </c>
      <c r="G334" s="213"/>
      <c r="H334" s="216">
        <v>13.2</v>
      </c>
      <c r="I334" s="217"/>
      <c r="J334" s="213"/>
      <c r="K334" s="213"/>
      <c r="L334" s="218"/>
      <c r="M334" s="219"/>
      <c r="N334" s="220"/>
      <c r="O334" s="220"/>
      <c r="P334" s="220"/>
      <c r="Q334" s="220"/>
      <c r="R334" s="220"/>
      <c r="S334" s="220"/>
      <c r="T334" s="221"/>
      <c r="AT334" s="222" t="s">
        <v>148</v>
      </c>
      <c r="AU334" s="222" t="s">
        <v>87</v>
      </c>
      <c r="AV334" s="13" t="s">
        <v>87</v>
      </c>
      <c r="AW334" s="13" t="s">
        <v>39</v>
      </c>
      <c r="AX334" s="13" t="s">
        <v>78</v>
      </c>
      <c r="AY334" s="222" t="s">
        <v>133</v>
      </c>
    </row>
    <row r="335" spans="1:65" s="15" customFormat="1">
      <c r="B335" s="233"/>
      <c r="C335" s="234"/>
      <c r="D335" s="208" t="s">
        <v>148</v>
      </c>
      <c r="E335" s="235" t="s">
        <v>32</v>
      </c>
      <c r="F335" s="236" t="s">
        <v>415</v>
      </c>
      <c r="G335" s="234"/>
      <c r="H335" s="237">
        <v>63.433999999999997</v>
      </c>
      <c r="I335" s="238"/>
      <c r="J335" s="234"/>
      <c r="K335" s="234"/>
      <c r="L335" s="239"/>
      <c r="M335" s="240"/>
      <c r="N335" s="241"/>
      <c r="O335" s="241"/>
      <c r="P335" s="241"/>
      <c r="Q335" s="241"/>
      <c r="R335" s="241"/>
      <c r="S335" s="241"/>
      <c r="T335" s="242"/>
      <c r="AT335" s="243" t="s">
        <v>148</v>
      </c>
      <c r="AU335" s="243" t="s">
        <v>87</v>
      </c>
      <c r="AV335" s="15" t="s">
        <v>150</v>
      </c>
      <c r="AW335" s="15" t="s">
        <v>39</v>
      </c>
      <c r="AX335" s="15" t="s">
        <v>78</v>
      </c>
      <c r="AY335" s="243" t="s">
        <v>133</v>
      </c>
    </row>
    <row r="336" spans="1:65" s="14" customFormat="1">
      <c r="B336" s="223"/>
      <c r="C336" s="224"/>
      <c r="D336" s="208" t="s">
        <v>148</v>
      </c>
      <c r="E336" s="225" t="s">
        <v>32</v>
      </c>
      <c r="F336" s="226" t="s">
        <v>427</v>
      </c>
      <c r="G336" s="224"/>
      <c r="H336" s="225" t="s">
        <v>32</v>
      </c>
      <c r="I336" s="227"/>
      <c r="J336" s="224"/>
      <c r="K336" s="224"/>
      <c r="L336" s="228"/>
      <c r="M336" s="229"/>
      <c r="N336" s="230"/>
      <c r="O336" s="230"/>
      <c r="P336" s="230"/>
      <c r="Q336" s="230"/>
      <c r="R336" s="230"/>
      <c r="S336" s="230"/>
      <c r="T336" s="231"/>
      <c r="AT336" s="232" t="s">
        <v>148</v>
      </c>
      <c r="AU336" s="232" t="s">
        <v>87</v>
      </c>
      <c r="AV336" s="14" t="s">
        <v>85</v>
      </c>
      <c r="AW336" s="14" t="s">
        <v>39</v>
      </c>
      <c r="AX336" s="14" t="s">
        <v>78</v>
      </c>
      <c r="AY336" s="232" t="s">
        <v>133</v>
      </c>
    </row>
    <row r="337" spans="2:51" s="14" customFormat="1">
      <c r="B337" s="223"/>
      <c r="C337" s="224"/>
      <c r="D337" s="208" t="s">
        <v>148</v>
      </c>
      <c r="E337" s="225" t="s">
        <v>32</v>
      </c>
      <c r="F337" s="226" t="s">
        <v>383</v>
      </c>
      <c r="G337" s="224"/>
      <c r="H337" s="225" t="s">
        <v>32</v>
      </c>
      <c r="I337" s="227"/>
      <c r="J337" s="224"/>
      <c r="K337" s="224"/>
      <c r="L337" s="228"/>
      <c r="M337" s="229"/>
      <c r="N337" s="230"/>
      <c r="O337" s="230"/>
      <c r="P337" s="230"/>
      <c r="Q337" s="230"/>
      <c r="R337" s="230"/>
      <c r="S337" s="230"/>
      <c r="T337" s="231"/>
      <c r="AT337" s="232" t="s">
        <v>148</v>
      </c>
      <c r="AU337" s="232" t="s">
        <v>87</v>
      </c>
      <c r="AV337" s="14" t="s">
        <v>85</v>
      </c>
      <c r="AW337" s="14" t="s">
        <v>39</v>
      </c>
      <c r="AX337" s="14" t="s">
        <v>78</v>
      </c>
      <c r="AY337" s="232" t="s">
        <v>133</v>
      </c>
    </row>
    <row r="338" spans="2:51" s="13" customFormat="1">
      <c r="B338" s="212"/>
      <c r="C338" s="213"/>
      <c r="D338" s="208" t="s">
        <v>148</v>
      </c>
      <c r="E338" s="214" t="s">
        <v>32</v>
      </c>
      <c r="F338" s="215" t="s">
        <v>428</v>
      </c>
      <c r="G338" s="213"/>
      <c r="H338" s="216">
        <v>18.55</v>
      </c>
      <c r="I338" s="217"/>
      <c r="J338" s="213"/>
      <c r="K338" s="213"/>
      <c r="L338" s="218"/>
      <c r="M338" s="219"/>
      <c r="N338" s="220"/>
      <c r="O338" s="220"/>
      <c r="P338" s="220"/>
      <c r="Q338" s="220"/>
      <c r="R338" s="220"/>
      <c r="S338" s="220"/>
      <c r="T338" s="221"/>
      <c r="AT338" s="222" t="s">
        <v>148</v>
      </c>
      <c r="AU338" s="222" t="s">
        <v>87</v>
      </c>
      <c r="AV338" s="13" t="s">
        <v>87</v>
      </c>
      <c r="AW338" s="13" t="s">
        <v>39</v>
      </c>
      <c r="AX338" s="13" t="s">
        <v>78</v>
      </c>
      <c r="AY338" s="222" t="s">
        <v>133</v>
      </c>
    </row>
    <row r="339" spans="2:51" s="14" customFormat="1">
      <c r="B339" s="223"/>
      <c r="C339" s="224"/>
      <c r="D339" s="208" t="s">
        <v>148</v>
      </c>
      <c r="E339" s="225" t="s">
        <v>32</v>
      </c>
      <c r="F339" s="226" t="s">
        <v>385</v>
      </c>
      <c r="G339" s="224"/>
      <c r="H339" s="225" t="s">
        <v>32</v>
      </c>
      <c r="I339" s="227"/>
      <c r="J339" s="224"/>
      <c r="K339" s="224"/>
      <c r="L339" s="228"/>
      <c r="M339" s="229"/>
      <c r="N339" s="230"/>
      <c r="O339" s="230"/>
      <c r="P339" s="230"/>
      <c r="Q339" s="230"/>
      <c r="R339" s="230"/>
      <c r="S339" s="230"/>
      <c r="T339" s="231"/>
      <c r="AT339" s="232" t="s">
        <v>148</v>
      </c>
      <c r="AU339" s="232" t="s">
        <v>87</v>
      </c>
      <c r="AV339" s="14" t="s">
        <v>85</v>
      </c>
      <c r="AW339" s="14" t="s">
        <v>39</v>
      </c>
      <c r="AX339" s="14" t="s">
        <v>78</v>
      </c>
      <c r="AY339" s="232" t="s">
        <v>133</v>
      </c>
    </row>
    <row r="340" spans="2:51" s="13" customFormat="1">
      <c r="B340" s="212"/>
      <c r="C340" s="213"/>
      <c r="D340" s="208" t="s">
        <v>148</v>
      </c>
      <c r="E340" s="214" t="s">
        <v>32</v>
      </c>
      <c r="F340" s="215" t="s">
        <v>429</v>
      </c>
      <c r="G340" s="213"/>
      <c r="H340" s="216">
        <v>9.4499999999999993</v>
      </c>
      <c r="I340" s="217"/>
      <c r="J340" s="213"/>
      <c r="K340" s="213"/>
      <c r="L340" s="218"/>
      <c r="M340" s="219"/>
      <c r="N340" s="220"/>
      <c r="O340" s="220"/>
      <c r="P340" s="220"/>
      <c r="Q340" s="220"/>
      <c r="R340" s="220"/>
      <c r="S340" s="220"/>
      <c r="T340" s="221"/>
      <c r="AT340" s="222" t="s">
        <v>148</v>
      </c>
      <c r="AU340" s="222" t="s">
        <v>87</v>
      </c>
      <c r="AV340" s="13" t="s">
        <v>87</v>
      </c>
      <c r="AW340" s="13" t="s">
        <v>39</v>
      </c>
      <c r="AX340" s="13" t="s">
        <v>78</v>
      </c>
      <c r="AY340" s="222" t="s">
        <v>133</v>
      </c>
    </row>
    <row r="341" spans="2:51" s="13" customFormat="1">
      <c r="B341" s="212"/>
      <c r="C341" s="213"/>
      <c r="D341" s="208" t="s">
        <v>148</v>
      </c>
      <c r="E341" s="214" t="s">
        <v>32</v>
      </c>
      <c r="F341" s="215" t="s">
        <v>430</v>
      </c>
      <c r="G341" s="213"/>
      <c r="H341" s="216">
        <v>7.35</v>
      </c>
      <c r="I341" s="217"/>
      <c r="J341" s="213"/>
      <c r="K341" s="213"/>
      <c r="L341" s="218"/>
      <c r="M341" s="219"/>
      <c r="N341" s="220"/>
      <c r="O341" s="220"/>
      <c r="P341" s="220"/>
      <c r="Q341" s="220"/>
      <c r="R341" s="220"/>
      <c r="S341" s="220"/>
      <c r="T341" s="221"/>
      <c r="AT341" s="222" t="s">
        <v>148</v>
      </c>
      <c r="AU341" s="222" t="s">
        <v>87</v>
      </c>
      <c r="AV341" s="13" t="s">
        <v>87</v>
      </c>
      <c r="AW341" s="13" t="s">
        <v>39</v>
      </c>
      <c r="AX341" s="13" t="s">
        <v>78</v>
      </c>
      <c r="AY341" s="222" t="s">
        <v>133</v>
      </c>
    </row>
    <row r="342" spans="2:51" s="13" customFormat="1">
      <c r="B342" s="212"/>
      <c r="C342" s="213"/>
      <c r="D342" s="208" t="s">
        <v>148</v>
      </c>
      <c r="E342" s="214" t="s">
        <v>32</v>
      </c>
      <c r="F342" s="215" t="s">
        <v>431</v>
      </c>
      <c r="G342" s="213"/>
      <c r="H342" s="216">
        <v>5.0750000000000002</v>
      </c>
      <c r="I342" s="217"/>
      <c r="J342" s="213"/>
      <c r="K342" s="213"/>
      <c r="L342" s="218"/>
      <c r="M342" s="219"/>
      <c r="N342" s="220"/>
      <c r="O342" s="220"/>
      <c r="P342" s="220"/>
      <c r="Q342" s="220"/>
      <c r="R342" s="220"/>
      <c r="S342" s="220"/>
      <c r="T342" s="221"/>
      <c r="AT342" s="222" t="s">
        <v>148</v>
      </c>
      <c r="AU342" s="222" t="s">
        <v>87</v>
      </c>
      <c r="AV342" s="13" t="s">
        <v>87</v>
      </c>
      <c r="AW342" s="13" t="s">
        <v>39</v>
      </c>
      <c r="AX342" s="13" t="s">
        <v>78</v>
      </c>
      <c r="AY342" s="222" t="s">
        <v>133</v>
      </c>
    </row>
    <row r="343" spans="2:51" s="14" customFormat="1">
      <c r="B343" s="223"/>
      <c r="C343" s="224"/>
      <c r="D343" s="208" t="s">
        <v>148</v>
      </c>
      <c r="E343" s="225" t="s">
        <v>32</v>
      </c>
      <c r="F343" s="226" t="s">
        <v>389</v>
      </c>
      <c r="G343" s="224"/>
      <c r="H343" s="225" t="s">
        <v>32</v>
      </c>
      <c r="I343" s="227"/>
      <c r="J343" s="224"/>
      <c r="K343" s="224"/>
      <c r="L343" s="228"/>
      <c r="M343" s="229"/>
      <c r="N343" s="230"/>
      <c r="O343" s="230"/>
      <c r="P343" s="230"/>
      <c r="Q343" s="230"/>
      <c r="R343" s="230"/>
      <c r="S343" s="230"/>
      <c r="T343" s="231"/>
      <c r="AT343" s="232" t="s">
        <v>148</v>
      </c>
      <c r="AU343" s="232" t="s">
        <v>87</v>
      </c>
      <c r="AV343" s="14" t="s">
        <v>85</v>
      </c>
      <c r="AW343" s="14" t="s">
        <v>39</v>
      </c>
      <c r="AX343" s="14" t="s">
        <v>78</v>
      </c>
      <c r="AY343" s="232" t="s">
        <v>133</v>
      </c>
    </row>
    <row r="344" spans="2:51" s="13" customFormat="1">
      <c r="B344" s="212"/>
      <c r="C344" s="213"/>
      <c r="D344" s="208" t="s">
        <v>148</v>
      </c>
      <c r="E344" s="214" t="s">
        <v>32</v>
      </c>
      <c r="F344" s="215" t="s">
        <v>432</v>
      </c>
      <c r="G344" s="213"/>
      <c r="H344" s="216">
        <v>7.3849999999999998</v>
      </c>
      <c r="I344" s="217"/>
      <c r="J344" s="213"/>
      <c r="K344" s="213"/>
      <c r="L344" s="218"/>
      <c r="M344" s="219"/>
      <c r="N344" s="220"/>
      <c r="O344" s="220"/>
      <c r="P344" s="220"/>
      <c r="Q344" s="220"/>
      <c r="R344" s="220"/>
      <c r="S344" s="220"/>
      <c r="T344" s="221"/>
      <c r="AT344" s="222" t="s">
        <v>148</v>
      </c>
      <c r="AU344" s="222" t="s">
        <v>87</v>
      </c>
      <c r="AV344" s="13" t="s">
        <v>87</v>
      </c>
      <c r="AW344" s="13" t="s">
        <v>39</v>
      </c>
      <c r="AX344" s="13" t="s">
        <v>78</v>
      </c>
      <c r="AY344" s="222" t="s">
        <v>133</v>
      </c>
    </row>
    <row r="345" spans="2:51" s="13" customFormat="1">
      <c r="B345" s="212"/>
      <c r="C345" s="213"/>
      <c r="D345" s="208" t="s">
        <v>148</v>
      </c>
      <c r="E345" s="214" t="s">
        <v>32</v>
      </c>
      <c r="F345" s="215" t="s">
        <v>433</v>
      </c>
      <c r="G345" s="213"/>
      <c r="H345" s="216">
        <v>2.4849999999999999</v>
      </c>
      <c r="I345" s="217"/>
      <c r="J345" s="213"/>
      <c r="K345" s="213"/>
      <c r="L345" s="218"/>
      <c r="M345" s="219"/>
      <c r="N345" s="220"/>
      <c r="O345" s="220"/>
      <c r="P345" s="220"/>
      <c r="Q345" s="220"/>
      <c r="R345" s="220"/>
      <c r="S345" s="220"/>
      <c r="T345" s="221"/>
      <c r="AT345" s="222" t="s">
        <v>148</v>
      </c>
      <c r="AU345" s="222" t="s">
        <v>87</v>
      </c>
      <c r="AV345" s="13" t="s">
        <v>87</v>
      </c>
      <c r="AW345" s="13" t="s">
        <v>39</v>
      </c>
      <c r="AX345" s="13" t="s">
        <v>78</v>
      </c>
      <c r="AY345" s="222" t="s">
        <v>133</v>
      </c>
    </row>
    <row r="346" spans="2:51" s="13" customFormat="1">
      <c r="B346" s="212"/>
      <c r="C346" s="213"/>
      <c r="D346" s="208" t="s">
        <v>148</v>
      </c>
      <c r="E346" s="214" t="s">
        <v>32</v>
      </c>
      <c r="F346" s="215" t="s">
        <v>434</v>
      </c>
      <c r="G346" s="213"/>
      <c r="H346" s="216">
        <v>8.9250000000000007</v>
      </c>
      <c r="I346" s="217"/>
      <c r="J346" s="213"/>
      <c r="K346" s="213"/>
      <c r="L346" s="218"/>
      <c r="M346" s="219"/>
      <c r="N346" s="220"/>
      <c r="O346" s="220"/>
      <c r="P346" s="220"/>
      <c r="Q346" s="220"/>
      <c r="R346" s="220"/>
      <c r="S346" s="220"/>
      <c r="T346" s="221"/>
      <c r="AT346" s="222" t="s">
        <v>148</v>
      </c>
      <c r="AU346" s="222" t="s">
        <v>87</v>
      </c>
      <c r="AV346" s="13" t="s">
        <v>87</v>
      </c>
      <c r="AW346" s="13" t="s">
        <v>39</v>
      </c>
      <c r="AX346" s="13" t="s">
        <v>78</v>
      </c>
      <c r="AY346" s="222" t="s">
        <v>133</v>
      </c>
    </row>
    <row r="347" spans="2:51" s="14" customFormat="1">
      <c r="B347" s="223"/>
      <c r="C347" s="224"/>
      <c r="D347" s="208" t="s">
        <v>148</v>
      </c>
      <c r="E347" s="225" t="s">
        <v>32</v>
      </c>
      <c r="F347" s="226" t="s">
        <v>392</v>
      </c>
      <c r="G347" s="224"/>
      <c r="H347" s="225" t="s">
        <v>32</v>
      </c>
      <c r="I347" s="227"/>
      <c r="J347" s="224"/>
      <c r="K347" s="224"/>
      <c r="L347" s="228"/>
      <c r="M347" s="229"/>
      <c r="N347" s="230"/>
      <c r="O347" s="230"/>
      <c r="P347" s="230"/>
      <c r="Q347" s="230"/>
      <c r="R347" s="230"/>
      <c r="S347" s="230"/>
      <c r="T347" s="231"/>
      <c r="AT347" s="232" t="s">
        <v>148</v>
      </c>
      <c r="AU347" s="232" t="s">
        <v>87</v>
      </c>
      <c r="AV347" s="14" t="s">
        <v>85</v>
      </c>
      <c r="AW347" s="14" t="s">
        <v>39</v>
      </c>
      <c r="AX347" s="14" t="s">
        <v>78</v>
      </c>
      <c r="AY347" s="232" t="s">
        <v>133</v>
      </c>
    </row>
    <row r="348" spans="2:51" s="13" customFormat="1">
      <c r="B348" s="212"/>
      <c r="C348" s="213"/>
      <c r="D348" s="208" t="s">
        <v>148</v>
      </c>
      <c r="E348" s="214" t="s">
        <v>32</v>
      </c>
      <c r="F348" s="215" t="s">
        <v>435</v>
      </c>
      <c r="G348" s="213"/>
      <c r="H348" s="216">
        <v>11.077999999999999</v>
      </c>
      <c r="I348" s="217"/>
      <c r="J348" s="213"/>
      <c r="K348" s="213"/>
      <c r="L348" s="218"/>
      <c r="M348" s="219"/>
      <c r="N348" s="220"/>
      <c r="O348" s="220"/>
      <c r="P348" s="220"/>
      <c r="Q348" s="220"/>
      <c r="R348" s="220"/>
      <c r="S348" s="220"/>
      <c r="T348" s="221"/>
      <c r="AT348" s="222" t="s">
        <v>148</v>
      </c>
      <c r="AU348" s="222" t="s">
        <v>87</v>
      </c>
      <c r="AV348" s="13" t="s">
        <v>87</v>
      </c>
      <c r="AW348" s="13" t="s">
        <v>39</v>
      </c>
      <c r="AX348" s="13" t="s">
        <v>78</v>
      </c>
      <c r="AY348" s="222" t="s">
        <v>133</v>
      </c>
    </row>
    <row r="349" spans="2:51" s="13" customFormat="1">
      <c r="B349" s="212"/>
      <c r="C349" s="213"/>
      <c r="D349" s="208" t="s">
        <v>148</v>
      </c>
      <c r="E349" s="214" t="s">
        <v>32</v>
      </c>
      <c r="F349" s="215" t="s">
        <v>436</v>
      </c>
      <c r="G349" s="213"/>
      <c r="H349" s="216">
        <v>6.6429999999999998</v>
      </c>
      <c r="I349" s="217"/>
      <c r="J349" s="213"/>
      <c r="K349" s="213"/>
      <c r="L349" s="218"/>
      <c r="M349" s="219"/>
      <c r="N349" s="220"/>
      <c r="O349" s="220"/>
      <c r="P349" s="220"/>
      <c r="Q349" s="220"/>
      <c r="R349" s="220"/>
      <c r="S349" s="220"/>
      <c r="T349" s="221"/>
      <c r="AT349" s="222" t="s">
        <v>148</v>
      </c>
      <c r="AU349" s="222" t="s">
        <v>87</v>
      </c>
      <c r="AV349" s="13" t="s">
        <v>87</v>
      </c>
      <c r="AW349" s="13" t="s">
        <v>39</v>
      </c>
      <c r="AX349" s="13" t="s">
        <v>78</v>
      </c>
      <c r="AY349" s="222" t="s">
        <v>133</v>
      </c>
    </row>
    <row r="350" spans="2:51" s="13" customFormat="1">
      <c r="B350" s="212"/>
      <c r="C350" s="213"/>
      <c r="D350" s="208" t="s">
        <v>148</v>
      </c>
      <c r="E350" s="214" t="s">
        <v>32</v>
      </c>
      <c r="F350" s="215" t="s">
        <v>437</v>
      </c>
      <c r="G350" s="213"/>
      <c r="H350" s="216">
        <v>4.83</v>
      </c>
      <c r="I350" s="217"/>
      <c r="J350" s="213"/>
      <c r="K350" s="213"/>
      <c r="L350" s="218"/>
      <c r="M350" s="219"/>
      <c r="N350" s="220"/>
      <c r="O350" s="220"/>
      <c r="P350" s="220"/>
      <c r="Q350" s="220"/>
      <c r="R350" s="220"/>
      <c r="S350" s="220"/>
      <c r="T350" s="221"/>
      <c r="AT350" s="222" t="s">
        <v>148</v>
      </c>
      <c r="AU350" s="222" t="s">
        <v>87</v>
      </c>
      <c r="AV350" s="13" t="s">
        <v>87</v>
      </c>
      <c r="AW350" s="13" t="s">
        <v>39</v>
      </c>
      <c r="AX350" s="13" t="s">
        <v>78</v>
      </c>
      <c r="AY350" s="222" t="s">
        <v>133</v>
      </c>
    </row>
    <row r="351" spans="2:51" s="15" customFormat="1">
      <c r="B351" s="233"/>
      <c r="C351" s="234"/>
      <c r="D351" s="208" t="s">
        <v>148</v>
      </c>
      <c r="E351" s="235" t="s">
        <v>32</v>
      </c>
      <c r="F351" s="236" t="s">
        <v>438</v>
      </c>
      <c r="G351" s="234"/>
      <c r="H351" s="237">
        <v>81.771000000000001</v>
      </c>
      <c r="I351" s="238"/>
      <c r="J351" s="234"/>
      <c r="K351" s="234"/>
      <c r="L351" s="239"/>
      <c r="M351" s="240"/>
      <c r="N351" s="241"/>
      <c r="O351" s="241"/>
      <c r="P351" s="241"/>
      <c r="Q351" s="241"/>
      <c r="R351" s="241"/>
      <c r="S351" s="241"/>
      <c r="T351" s="242"/>
      <c r="AT351" s="243" t="s">
        <v>148</v>
      </c>
      <c r="AU351" s="243" t="s">
        <v>87</v>
      </c>
      <c r="AV351" s="15" t="s">
        <v>150</v>
      </c>
      <c r="AW351" s="15" t="s">
        <v>39</v>
      </c>
      <c r="AX351" s="15" t="s">
        <v>78</v>
      </c>
      <c r="AY351" s="243" t="s">
        <v>133</v>
      </c>
    </row>
    <row r="352" spans="2:51" s="16" customFormat="1">
      <c r="B352" s="244"/>
      <c r="C352" s="245"/>
      <c r="D352" s="208" t="s">
        <v>148</v>
      </c>
      <c r="E352" s="246" t="s">
        <v>32</v>
      </c>
      <c r="F352" s="247" t="s">
        <v>168</v>
      </c>
      <c r="G352" s="245"/>
      <c r="H352" s="248">
        <v>145.20500000000001</v>
      </c>
      <c r="I352" s="249"/>
      <c r="J352" s="245"/>
      <c r="K352" s="245"/>
      <c r="L352" s="250"/>
      <c r="M352" s="251"/>
      <c r="N352" s="252"/>
      <c r="O352" s="252"/>
      <c r="P352" s="252"/>
      <c r="Q352" s="252"/>
      <c r="R352" s="252"/>
      <c r="S352" s="252"/>
      <c r="T352" s="253"/>
      <c r="AT352" s="254" t="s">
        <v>148</v>
      </c>
      <c r="AU352" s="254" t="s">
        <v>87</v>
      </c>
      <c r="AV352" s="16" t="s">
        <v>141</v>
      </c>
      <c r="AW352" s="16" t="s">
        <v>39</v>
      </c>
      <c r="AX352" s="16" t="s">
        <v>85</v>
      </c>
      <c r="AY352" s="254" t="s">
        <v>133</v>
      </c>
    </row>
    <row r="353" spans="1:65" s="2" customFormat="1" ht="21.75" customHeight="1">
      <c r="A353" s="37"/>
      <c r="B353" s="38"/>
      <c r="C353" s="195" t="s">
        <v>507</v>
      </c>
      <c r="D353" s="195" t="s">
        <v>136</v>
      </c>
      <c r="E353" s="196" t="s">
        <v>508</v>
      </c>
      <c r="F353" s="197" t="s">
        <v>509</v>
      </c>
      <c r="G353" s="198" t="s">
        <v>285</v>
      </c>
      <c r="H353" s="199">
        <v>147.13800000000001</v>
      </c>
      <c r="I353" s="200"/>
      <c r="J353" s="201">
        <f>ROUND(I353*H353,2)</f>
        <v>0</v>
      </c>
      <c r="K353" s="197" t="s">
        <v>140</v>
      </c>
      <c r="L353" s="42"/>
      <c r="M353" s="202" t="s">
        <v>32</v>
      </c>
      <c r="N353" s="203" t="s">
        <v>49</v>
      </c>
      <c r="O353" s="67"/>
      <c r="P353" s="204">
        <f>O353*H353</f>
        <v>0</v>
      </c>
      <c r="Q353" s="204">
        <v>0</v>
      </c>
      <c r="R353" s="204">
        <f>Q353*H353</f>
        <v>0</v>
      </c>
      <c r="S353" s="204">
        <v>4.7800000000000004E-3</v>
      </c>
      <c r="T353" s="205">
        <f>S353*H353</f>
        <v>0.70331964000000013</v>
      </c>
      <c r="U353" s="37"/>
      <c r="V353" s="37"/>
      <c r="W353" s="37"/>
      <c r="X353" s="37"/>
      <c r="Y353" s="37"/>
      <c r="Z353" s="37"/>
      <c r="AA353" s="37"/>
      <c r="AB353" s="37"/>
      <c r="AC353" s="37"/>
      <c r="AD353" s="37"/>
      <c r="AE353" s="37"/>
      <c r="AR353" s="206" t="s">
        <v>141</v>
      </c>
      <c r="AT353" s="206" t="s">
        <v>136</v>
      </c>
      <c r="AU353" s="206" t="s">
        <v>87</v>
      </c>
      <c r="AY353" s="19" t="s">
        <v>133</v>
      </c>
      <c r="BE353" s="207">
        <f>IF(N353="základní",J353,0)</f>
        <v>0</v>
      </c>
      <c r="BF353" s="207">
        <f>IF(N353="snížená",J353,0)</f>
        <v>0</v>
      </c>
      <c r="BG353" s="207">
        <f>IF(N353="zákl. přenesená",J353,0)</f>
        <v>0</v>
      </c>
      <c r="BH353" s="207">
        <f>IF(N353="sníž. přenesená",J353,0)</f>
        <v>0</v>
      </c>
      <c r="BI353" s="207">
        <f>IF(N353="nulová",J353,0)</f>
        <v>0</v>
      </c>
      <c r="BJ353" s="19" t="s">
        <v>85</v>
      </c>
      <c r="BK353" s="207">
        <f>ROUND(I353*H353,2)</f>
        <v>0</v>
      </c>
      <c r="BL353" s="19" t="s">
        <v>141</v>
      </c>
      <c r="BM353" s="206" t="s">
        <v>510</v>
      </c>
    </row>
    <row r="354" spans="1:65" s="14" customFormat="1">
      <c r="B354" s="223"/>
      <c r="C354" s="224"/>
      <c r="D354" s="208" t="s">
        <v>148</v>
      </c>
      <c r="E354" s="225" t="s">
        <v>32</v>
      </c>
      <c r="F354" s="226" t="s">
        <v>401</v>
      </c>
      <c r="G354" s="224"/>
      <c r="H354" s="225" t="s">
        <v>32</v>
      </c>
      <c r="I354" s="227"/>
      <c r="J354" s="224"/>
      <c r="K354" s="224"/>
      <c r="L354" s="228"/>
      <c r="M354" s="229"/>
      <c r="N354" s="230"/>
      <c r="O354" s="230"/>
      <c r="P354" s="230"/>
      <c r="Q354" s="230"/>
      <c r="R354" s="230"/>
      <c r="S354" s="230"/>
      <c r="T354" s="231"/>
      <c r="AT354" s="232" t="s">
        <v>148</v>
      </c>
      <c r="AU354" s="232" t="s">
        <v>87</v>
      </c>
      <c r="AV354" s="14" t="s">
        <v>85</v>
      </c>
      <c r="AW354" s="14" t="s">
        <v>39</v>
      </c>
      <c r="AX354" s="14" t="s">
        <v>78</v>
      </c>
      <c r="AY354" s="232" t="s">
        <v>133</v>
      </c>
    </row>
    <row r="355" spans="1:65" s="14" customFormat="1">
      <c r="B355" s="223"/>
      <c r="C355" s="224"/>
      <c r="D355" s="208" t="s">
        <v>148</v>
      </c>
      <c r="E355" s="225" t="s">
        <v>32</v>
      </c>
      <c r="F355" s="226" t="s">
        <v>383</v>
      </c>
      <c r="G355" s="224"/>
      <c r="H355" s="225" t="s">
        <v>32</v>
      </c>
      <c r="I355" s="227"/>
      <c r="J355" s="224"/>
      <c r="K355" s="224"/>
      <c r="L355" s="228"/>
      <c r="M355" s="229"/>
      <c r="N355" s="230"/>
      <c r="O355" s="230"/>
      <c r="P355" s="230"/>
      <c r="Q355" s="230"/>
      <c r="R355" s="230"/>
      <c r="S355" s="230"/>
      <c r="T355" s="231"/>
      <c r="AT355" s="232" t="s">
        <v>148</v>
      </c>
      <c r="AU355" s="232" t="s">
        <v>87</v>
      </c>
      <c r="AV355" s="14" t="s">
        <v>85</v>
      </c>
      <c r="AW355" s="14" t="s">
        <v>39</v>
      </c>
      <c r="AX355" s="14" t="s">
        <v>78</v>
      </c>
      <c r="AY355" s="232" t="s">
        <v>133</v>
      </c>
    </row>
    <row r="356" spans="1:65" s="13" customFormat="1">
      <c r="B356" s="212"/>
      <c r="C356" s="213"/>
      <c r="D356" s="208" t="s">
        <v>148</v>
      </c>
      <c r="E356" s="214" t="s">
        <v>32</v>
      </c>
      <c r="F356" s="215" t="s">
        <v>402</v>
      </c>
      <c r="G356" s="213"/>
      <c r="H356" s="216">
        <v>22.716999999999999</v>
      </c>
      <c r="I356" s="217"/>
      <c r="J356" s="213"/>
      <c r="K356" s="213"/>
      <c r="L356" s="218"/>
      <c r="M356" s="219"/>
      <c r="N356" s="220"/>
      <c r="O356" s="220"/>
      <c r="P356" s="220"/>
      <c r="Q356" s="220"/>
      <c r="R356" s="220"/>
      <c r="S356" s="220"/>
      <c r="T356" s="221"/>
      <c r="AT356" s="222" t="s">
        <v>148</v>
      </c>
      <c r="AU356" s="222" t="s">
        <v>87</v>
      </c>
      <c r="AV356" s="13" t="s">
        <v>87</v>
      </c>
      <c r="AW356" s="13" t="s">
        <v>39</v>
      </c>
      <c r="AX356" s="13" t="s">
        <v>78</v>
      </c>
      <c r="AY356" s="222" t="s">
        <v>133</v>
      </c>
    </row>
    <row r="357" spans="1:65" s="14" customFormat="1">
      <c r="B357" s="223"/>
      <c r="C357" s="224"/>
      <c r="D357" s="208" t="s">
        <v>148</v>
      </c>
      <c r="E357" s="225" t="s">
        <v>32</v>
      </c>
      <c r="F357" s="226" t="s">
        <v>385</v>
      </c>
      <c r="G357" s="224"/>
      <c r="H357" s="225" t="s">
        <v>32</v>
      </c>
      <c r="I357" s="227"/>
      <c r="J357" s="224"/>
      <c r="K357" s="224"/>
      <c r="L357" s="228"/>
      <c r="M357" s="229"/>
      <c r="N357" s="230"/>
      <c r="O357" s="230"/>
      <c r="P357" s="230"/>
      <c r="Q357" s="230"/>
      <c r="R357" s="230"/>
      <c r="S357" s="230"/>
      <c r="T357" s="231"/>
      <c r="AT357" s="232" t="s">
        <v>148</v>
      </c>
      <c r="AU357" s="232" t="s">
        <v>87</v>
      </c>
      <c r="AV357" s="14" t="s">
        <v>85</v>
      </c>
      <c r="AW357" s="14" t="s">
        <v>39</v>
      </c>
      <c r="AX357" s="14" t="s">
        <v>78</v>
      </c>
      <c r="AY357" s="232" t="s">
        <v>133</v>
      </c>
    </row>
    <row r="358" spans="1:65" s="13" customFormat="1">
      <c r="B358" s="212"/>
      <c r="C358" s="213"/>
      <c r="D358" s="208" t="s">
        <v>148</v>
      </c>
      <c r="E358" s="214" t="s">
        <v>32</v>
      </c>
      <c r="F358" s="215" t="s">
        <v>403</v>
      </c>
      <c r="G358" s="213"/>
      <c r="H358" s="216">
        <v>11.237</v>
      </c>
      <c r="I358" s="217"/>
      <c r="J358" s="213"/>
      <c r="K358" s="213"/>
      <c r="L358" s="218"/>
      <c r="M358" s="219"/>
      <c r="N358" s="220"/>
      <c r="O358" s="220"/>
      <c r="P358" s="220"/>
      <c r="Q358" s="220"/>
      <c r="R358" s="220"/>
      <c r="S358" s="220"/>
      <c r="T358" s="221"/>
      <c r="AT358" s="222" t="s">
        <v>148</v>
      </c>
      <c r="AU358" s="222" t="s">
        <v>87</v>
      </c>
      <c r="AV358" s="13" t="s">
        <v>87</v>
      </c>
      <c r="AW358" s="13" t="s">
        <v>39</v>
      </c>
      <c r="AX358" s="13" t="s">
        <v>78</v>
      </c>
      <c r="AY358" s="222" t="s">
        <v>133</v>
      </c>
    </row>
    <row r="359" spans="1:65" s="13" customFormat="1">
      <c r="B359" s="212"/>
      <c r="C359" s="213"/>
      <c r="D359" s="208" t="s">
        <v>148</v>
      </c>
      <c r="E359" s="214" t="s">
        <v>32</v>
      </c>
      <c r="F359" s="215" t="s">
        <v>404</v>
      </c>
      <c r="G359" s="213"/>
      <c r="H359" s="216">
        <v>22.745000000000001</v>
      </c>
      <c r="I359" s="217"/>
      <c r="J359" s="213"/>
      <c r="K359" s="213"/>
      <c r="L359" s="218"/>
      <c r="M359" s="219"/>
      <c r="N359" s="220"/>
      <c r="O359" s="220"/>
      <c r="P359" s="220"/>
      <c r="Q359" s="220"/>
      <c r="R359" s="220"/>
      <c r="S359" s="220"/>
      <c r="T359" s="221"/>
      <c r="AT359" s="222" t="s">
        <v>148</v>
      </c>
      <c r="AU359" s="222" t="s">
        <v>87</v>
      </c>
      <c r="AV359" s="13" t="s">
        <v>87</v>
      </c>
      <c r="AW359" s="13" t="s">
        <v>39</v>
      </c>
      <c r="AX359" s="13" t="s">
        <v>78</v>
      </c>
      <c r="AY359" s="222" t="s">
        <v>133</v>
      </c>
    </row>
    <row r="360" spans="1:65" s="13" customFormat="1">
      <c r="B360" s="212"/>
      <c r="C360" s="213"/>
      <c r="D360" s="208" t="s">
        <v>148</v>
      </c>
      <c r="E360" s="214" t="s">
        <v>32</v>
      </c>
      <c r="F360" s="215" t="s">
        <v>405</v>
      </c>
      <c r="G360" s="213"/>
      <c r="H360" s="216">
        <v>22.92</v>
      </c>
      <c r="I360" s="217"/>
      <c r="J360" s="213"/>
      <c r="K360" s="213"/>
      <c r="L360" s="218"/>
      <c r="M360" s="219"/>
      <c r="N360" s="220"/>
      <c r="O360" s="220"/>
      <c r="P360" s="220"/>
      <c r="Q360" s="220"/>
      <c r="R360" s="220"/>
      <c r="S360" s="220"/>
      <c r="T360" s="221"/>
      <c r="AT360" s="222" t="s">
        <v>148</v>
      </c>
      <c r="AU360" s="222" t="s">
        <v>87</v>
      </c>
      <c r="AV360" s="13" t="s">
        <v>87</v>
      </c>
      <c r="AW360" s="13" t="s">
        <v>39</v>
      </c>
      <c r="AX360" s="13" t="s">
        <v>78</v>
      </c>
      <c r="AY360" s="222" t="s">
        <v>133</v>
      </c>
    </row>
    <row r="361" spans="1:65" s="14" customFormat="1">
      <c r="B361" s="223"/>
      <c r="C361" s="224"/>
      <c r="D361" s="208" t="s">
        <v>148</v>
      </c>
      <c r="E361" s="225" t="s">
        <v>32</v>
      </c>
      <c r="F361" s="226" t="s">
        <v>389</v>
      </c>
      <c r="G361" s="224"/>
      <c r="H361" s="225" t="s">
        <v>32</v>
      </c>
      <c r="I361" s="227"/>
      <c r="J361" s="224"/>
      <c r="K361" s="224"/>
      <c r="L361" s="228"/>
      <c r="M361" s="229"/>
      <c r="N361" s="230"/>
      <c r="O361" s="230"/>
      <c r="P361" s="230"/>
      <c r="Q361" s="230"/>
      <c r="R361" s="230"/>
      <c r="S361" s="230"/>
      <c r="T361" s="231"/>
      <c r="AT361" s="232" t="s">
        <v>148</v>
      </c>
      <c r="AU361" s="232" t="s">
        <v>87</v>
      </c>
      <c r="AV361" s="14" t="s">
        <v>85</v>
      </c>
      <c r="AW361" s="14" t="s">
        <v>39</v>
      </c>
      <c r="AX361" s="14" t="s">
        <v>78</v>
      </c>
      <c r="AY361" s="232" t="s">
        <v>133</v>
      </c>
    </row>
    <row r="362" spans="1:65" s="13" customFormat="1">
      <c r="B362" s="212"/>
      <c r="C362" s="213"/>
      <c r="D362" s="208" t="s">
        <v>148</v>
      </c>
      <c r="E362" s="214" t="s">
        <v>32</v>
      </c>
      <c r="F362" s="215" t="s">
        <v>406</v>
      </c>
      <c r="G362" s="213"/>
      <c r="H362" s="216">
        <v>10.773999999999999</v>
      </c>
      <c r="I362" s="217"/>
      <c r="J362" s="213"/>
      <c r="K362" s="213"/>
      <c r="L362" s="218"/>
      <c r="M362" s="219"/>
      <c r="N362" s="220"/>
      <c r="O362" s="220"/>
      <c r="P362" s="220"/>
      <c r="Q362" s="220"/>
      <c r="R362" s="220"/>
      <c r="S362" s="220"/>
      <c r="T362" s="221"/>
      <c r="AT362" s="222" t="s">
        <v>148</v>
      </c>
      <c r="AU362" s="222" t="s">
        <v>87</v>
      </c>
      <c r="AV362" s="13" t="s">
        <v>87</v>
      </c>
      <c r="AW362" s="13" t="s">
        <v>39</v>
      </c>
      <c r="AX362" s="13" t="s">
        <v>78</v>
      </c>
      <c r="AY362" s="222" t="s">
        <v>133</v>
      </c>
    </row>
    <row r="363" spans="1:65" s="13" customFormat="1">
      <c r="B363" s="212"/>
      <c r="C363" s="213"/>
      <c r="D363" s="208" t="s">
        <v>148</v>
      </c>
      <c r="E363" s="214" t="s">
        <v>32</v>
      </c>
      <c r="F363" s="215" t="s">
        <v>407</v>
      </c>
      <c r="G363" s="213"/>
      <c r="H363" s="216">
        <v>17.138000000000002</v>
      </c>
      <c r="I363" s="217"/>
      <c r="J363" s="213"/>
      <c r="K363" s="213"/>
      <c r="L363" s="218"/>
      <c r="M363" s="219"/>
      <c r="N363" s="220"/>
      <c r="O363" s="220"/>
      <c r="P363" s="220"/>
      <c r="Q363" s="220"/>
      <c r="R363" s="220"/>
      <c r="S363" s="220"/>
      <c r="T363" s="221"/>
      <c r="AT363" s="222" t="s">
        <v>148</v>
      </c>
      <c r="AU363" s="222" t="s">
        <v>87</v>
      </c>
      <c r="AV363" s="13" t="s">
        <v>87</v>
      </c>
      <c r="AW363" s="13" t="s">
        <v>39</v>
      </c>
      <c r="AX363" s="13" t="s">
        <v>78</v>
      </c>
      <c r="AY363" s="222" t="s">
        <v>133</v>
      </c>
    </row>
    <row r="364" spans="1:65" s="14" customFormat="1">
      <c r="B364" s="223"/>
      <c r="C364" s="224"/>
      <c r="D364" s="208" t="s">
        <v>148</v>
      </c>
      <c r="E364" s="225" t="s">
        <v>32</v>
      </c>
      <c r="F364" s="226" t="s">
        <v>392</v>
      </c>
      <c r="G364" s="224"/>
      <c r="H364" s="225" t="s">
        <v>32</v>
      </c>
      <c r="I364" s="227"/>
      <c r="J364" s="224"/>
      <c r="K364" s="224"/>
      <c r="L364" s="228"/>
      <c r="M364" s="229"/>
      <c r="N364" s="230"/>
      <c r="O364" s="230"/>
      <c r="P364" s="230"/>
      <c r="Q364" s="230"/>
      <c r="R364" s="230"/>
      <c r="S364" s="230"/>
      <c r="T364" s="231"/>
      <c r="AT364" s="232" t="s">
        <v>148</v>
      </c>
      <c r="AU364" s="232" t="s">
        <v>87</v>
      </c>
      <c r="AV364" s="14" t="s">
        <v>85</v>
      </c>
      <c r="AW364" s="14" t="s">
        <v>39</v>
      </c>
      <c r="AX364" s="14" t="s">
        <v>78</v>
      </c>
      <c r="AY364" s="232" t="s">
        <v>133</v>
      </c>
    </row>
    <row r="365" spans="1:65" s="13" customFormat="1">
      <c r="B365" s="212"/>
      <c r="C365" s="213"/>
      <c r="D365" s="208" t="s">
        <v>148</v>
      </c>
      <c r="E365" s="214" t="s">
        <v>32</v>
      </c>
      <c r="F365" s="215" t="s">
        <v>408</v>
      </c>
      <c r="G365" s="213"/>
      <c r="H365" s="216">
        <v>14.180999999999999</v>
      </c>
      <c r="I365" s="217"/>
      <c r="J365" s="213"/>
      <c r="K365" s="213"/>
      <c r="L365" s="218"/>
      <c r="M365" s="219"/>
      <c r="N365" s="220"/>
      <c r="O365" s="220"/>
      <c r="P365" s="220"/>
      <c r="Q365" s="220"/>
      <c r="R365" s="220"/>
      <c r="S365" s="220"/>
      <c r="T365" s="221"/>
      <c r="AT365" s="222" t="s">
        <v>148</v>
      </c>
      <c r="AU365" s="222" t="s">
        <v>87</v>
      </c>
      <c r="AV365" s="13" t="s">
        <v>87</v>
      </c>
      <c r="AW365" s="13" t="s">
        <v>39</v>
      </c>
      <c r="AX365" s="13" t="s">
        <v>78</v>
      </c>
      <c r="AY365" s="222" t="s">
        <v>133</v>
      </c>
    </row>
    <row r="366" spans="1:65" s="13" customFormat="1">
      <c r="B366" s="212"/>
      <c r="C366" s="213"/>
      <c r="D366" s="208" t="s">
        <v>148</v>
      </c>
      <c r="E366" s="214" t="s">
        <v>32</v>
      </c>
      <c r="F366" s="215" t="s">
        <v>409</v>
      </c>
      <c r="G366" s="213"/>
      <c r="H366" s="216">
        <v>4.0359999999999996</v>
      </c>
      <c r="I366" s="217"/>
      <c r="J366" s="213"/>
      <c r="K366" s="213"/>
      <c r="L366" s="218"/>
      <c r="M366" s="219"/>
      <c r="N366" s="220"/>
      <c r="O366" s="220"/>
      <c r="P366" s="220"/>
      <c r="Q366" s="220"/>
      <c r="R366" s="220"/>
      <c r="S366" s="220"/>
      <c r="T366" s="221"/>
      <c r="AT366" s="222" t="s">
        <v>148</v>
      </c>
      <c r="AU366" s="222" t="s">
        <v>87</v>
      </c>
      <c r="AV366" s="13" t="s">
        <v>87</v>
      </c>
      <c r="AW366" s="13" t="s">
        <v>39</v>
      </c>
      <c r="AX366" s="13" t="s">
        <v>78</v>
      </c>
      <c r="AY366" s="222" t="s">
        <v>133</v>
      </c>
    </row>
    <row r="367" spans="1:65" s="13" customFormat="1">
      <c r="B367" s="212"/>
      <c r="C367" s="213"/>
      <c r="D367" s="208" t="s">
        <v>148</v>
      </c>
      <c r="E367" s="214" t="s">
        <v>32</v>
      </c>
      <c r="F367" s="215" t="s">
        <v>410</v>
      </c>
      <c r="G367" s="213"/>
      <c r="H367" s="216">
        <v>21.39</v>
      </c>
      <c r="I367" s="217"/>
      <c r="J367" s="213"/>
      <c r="K367" s="213"/>
      <c r="L367" s="218"/>
      <c r="M367" s="219"/>
      <c r="N367" s="220"/>
      <c r="O367" s="220"/>
      <c r="P367" s="220"/>
      <c r="Q367" s="220"/>
      <c r="R367" s="220"/>
      <c r="S367" s="220"/>
      <c r="T367" s="221"/>
      <c r="AT367" s="222" t="s">
        <v>148</v>
      </c>
      <c r="AU367" s="222" t="s">
        <v>87</v>
      </c>
      <c r="AV367" s="13" t="s">
        <v>87</v>
      </c>
      <c r="AW367" s="13" t="s">
        <v>39</v>
      </c>
      <c r="AX367" s="13" t="s">
        <v>78</v>
      </c>
      <c r="AY367" s="222" t="s">
        <v>133</v>
      </c>
    </row>
    <row r="368" spans="1:65" s="15" customFormat="1">
      <c r="B368" s="233"/>
      <c r="C368" s="234"/>
      <c r="D368" s="208" t="s">
        <v>148</v>
      </c>
      <c r="E368" s="235" t="s">
        <v>32</v>
      </c>
      <c r="F368" s="236" t="s">
        <v>396</v>
      </c>
      <c r="G368" s="234"/>
      <c r="H368" s="237">
        <v>147.13800000000001</v>
      </c>
      <c r="I368" s="238"/>
      <c r="J368" s="234"/>
      <c r="K368" s="234"/>
      <c r="L368" s="239"/>
      <c r="M368" s="240"/>
      <c r="N368" s="241"/>
      <c r="O368" s="241"/>
      <c r="P368" s="241"/>
      <c r="Q368" s="241"/>
      <c r="R368" s="241"/>
      <c r="S368" s="241"/>
      <c r="T368" s="242"/>
      <c r="AT368" s="243" t="s">
        <v>148</v>
      </c>
      <c r="AU368" s="243" t="s">
        <v>87</v>
      </c>
      <c r="AV368" s="15" t="s">
        <v>150</v>
      </c>
      <c r="AW368" s="15" t="s">
        <v>39</v>
      </c>
      <c r="AX368" s="15" t="s">
        <v>78</v>
      </c>
      <c r="AY368" s="243" t="s">
        <v>133</v>
      </c>
    </row>
    <row r="369" spans="1:65" s="16" customFormat="1">
      <c r="B369" s="244"/>
      <c r="C369" s="245"/>
      <c r="D369" s="208" t="s">
        <v>148</v>
      </c>
      <c r="E369" s="246" t="s">
        <v>32</v>
      </c>
      <c r="F369" s="247" t="s">
        <v>168</v>
      </c>
      <c r="G369" s="245"/>
      <c r="H369" s="248">
        <v>147.13800000000001</v>
      </c>
      <c r="I369" s="249"/>
      <c r="J369" s="245"/>
      <c r="K369" s="245"/>
      <c r="L369" s="250"/>
      <c r="M369" s="251"/>
      <c r="N369" s="252"/>
      <c r="O369" s="252"/>
      <c r="P369" s="252"/>
      <c r="Q369" s="252"/>
      <c r="R369" s="252"/>
      <c r="S369" s="252"/>
      <c r="T369" s="253"/>
      <c r="AT369" s="254" t="s">
        <v>148</v>
      </c>
      <c r="AU369" s="254" t="s">
        <v>87</v>
      </c>
      <c r="AV369" s="16" t="s">
        <v>141</v>
      </c>
      <c r="AW369" s="16" t="s">
        <v>39</v>
      </c>
      <c r="AX369" s="16" t="s">
        <v>85</v>
      </c>
      <c r="AY369" s="254" t="s">
        <v>133</v>
      </c>
    </row>
    <row r="370" spans="1:65" s="2" customFormat="1" ht="33" customHeight="1">
      <c r="A370" s="37"/>
      <c r="B370" s="38"/>
      <c r="C370" s="195" t="s">
        <v>511</v>
      </c>
      <c r="D370" s="195" t="s">
        <v>136</v>
      </c>
      <c r="E370" s="196" t="s">
        <v>512</v>
      </c>
      <c r="F370" s="197" t="s">
        <v>513</v>
      </c>
      <c r="G370" s="198" t="s">
        <v>227</v>
      </c>
      <c r="H370" s="199">
        <v>1</v>
      </c>
      <c r="I370" s="200"/>
      <c r="J370" s="201">
        <f>ROUND(I370*H370,2)</f>
        <v>0</v>
      </c>
      <c r="K370" s="197" t="s">
        <v>140</v>
      </c>
      <c r="L370" s="42"/>
      <c r="M370" s="202" t="s">
        <v>32</v>
      </c>
      <c r="N370" s="203" t="s">
        <v>49</v>
      </c>
      <c r="O370" s="67"/>
      <c r="P370" s="204">
        <f>O370*H370</f>
        <v>0</v>
      </c>
      <c r="Q370" s="204">
        <v>6.4999999999999997E-4</v>
      </c>
      <c r="R370" s="204">
        <f>Q370*H370</f>
        <v>6.4999999999999997E-4</v>
      </c>
      <c r="S370" s="204">
        <v>1E-3</v>
      </c>
      <c r="T370" s="205">
        <f>S370*H370</f>
        <v>1E-3</v>
      </c>
      <c r="U370" s="37"/>
      <c r="V370" s="37"/>
      <c r="W370" s="37"/>
      <c r="X370" s="37"/>
      <c r="Y370" s="37"/>
      <c r="Z370" s="37"/>
      <c r="AA370" s="37"/>
      <c r="AB370" s="37"/>
      <c r="AC370" s="37"/>
      <c r="AD370" s="37"/>
      <c r="AE370" s="37"/>
      <c r="AR370" s="206" t="s">
        <v>141</v>
      </c>
      <c r="AT370" s="206" t="s">
        <v>136</v>
      </c>
      <c r="AU370" s="206" t="s">
        <v>87</v>
      </c>
      <c r="AY370" s="19" t="s">
        <v>133</v>
      </c>
      <c r="BE370" s="207">
        <f>IF(N370="základní",J370,0)</f>
        <v>0</v>
      </c>
      <c r="BF370" s="207">
        <f>IF(N370="snížená",J370,0)</f>
        <v>0</v>
      </c>
      <c r="BG370" s="207">
        <f>IF(N370="zákl. přenesená",J370,0)</f>
        <v>0</v>
      </c>
      <c r="BH370" s="207">
        <f>IF(N370="sníž. přenesená",J370,0)</f>
        <v>0</v>
      </c>
      <c r="BI370" s="207">
        <f>IF(N370="nulová",J370,0)</f>
        <v>0</v>
      </c>
      <c r="BJ370" s="19" t="s">
        <v>85</v>
      </c>
      <c r="BK370" s="207">
        <f>ROUND(I370*H370,2)</f>
        <v>0</v>
      </c>
      <c r="BL370" s="19" t="s">
        <v>141</v>
      </c>
      <c r="BM370" s="206" t="s">
        <v>514</v>
      </c>
    </row>
    <row r="371" spans="1:65" s="2" customFormat="1" ht="115.2">
      <c r="A371" s="37"/>
      <c r="B371" s="38"/>
      <c r="C371" s="39"/>
      <c r="D371" s="208" t="s">
        <v>143</v>
      </c>
      <c r="E371" s="39"/>
      <c r="F371" s="209" t="s">
        <v>515</v>
      </c>
      <c r="G371" s="39"/>
      <c r="H371" s="39"/>
      <c r="I371" s="118"/>
      <c r="J371" s="39"/>
      <c r="K371" s="39"/>
      <c r="L371" s="42"/>
      <c r="M371" s="210"/>
      <c r="N371" s="211"/>
      <c r="O371" s="67"/>
      <c r="P371" s="67"/>
      <c r="Q371" s="67"/>
      <c r="R371" s="67"/>
      <c r="S371" s="67"/>
      <c r="T371" s="68"/>
      <c r="U371" s="37"/>
      <c r="V371" s="37"/>
      <c r="W371" s="37"/>
      <c r="X371" s="37"/>
      <c r="Y371" s="37"/>
      <c r="Z371" s="37"/>
      <c r="AA371" s="37"/>
      <c r="AB371" s="37"/>
      <c r="AC371" s="37"/>
      <c r="AD371" s="37"/>
      <c r="AE371" s="37"/>
      <c r="AT371" s="19" t="s">
        <v>143</v>
      </c>
      <c r="AU371" s="19" t="s">
        <v>87</v>
      </c>
    </row>
    <row r="372" spans="1:65" s="2" customFormat="1" ht="19.2">
      <c r="A372" s="37"/>
      <c r="B372" s="38"/>
      <c r="C372" s="39"/>
      <c r="D372" s="208" t="s">
        <v>422</v>
      </c>
      <c r="E372" s="39"/>
      <c r="F372" s="209" t="s">
        <v>516</v>
      </c>
      <c r="G372" s="39"/>
      <c r="H372" s="39"/>
      <c r="I372" s="118"/>
      <c r="J372" s="39"/>
      <c r="K372" s="39"/>
      <c r="L372" s="42"/>
      <c r="M372" s="210"/>
      <c r="N372" s="211"/>
      <c r="O372" s="67"/>
      <c r="P372" s="67"/>
      <c r="Q372" s="67"/>
      <c r="R372" s="67"/>
      <c r="S372" s="67"/>
      <c r="T372" s="68"/>
      <c r="U372" s="37"/>
      <c r="V372" s="37"/>
      <c r="W372" s="37"/>
      <c r="X372" s="37"/>
      <c r="Y372" s="37"/>
      <c r="Z372" s="37"/>
      <c r="AA372" s="37"/>
      <c r="AB372" s="37"/>
      <c r="AC372" s="37"/>
      <c r="AD372" s="37"/>
      <c r="AE372" s="37"/>
      <c r="AT372" s="19" t="s">
        <v>422</v>
      </c>
      <c r="AU372" s="19" t="s">
        <v>87</v>
      </c>
    </row>
    <row r="373" spans="1:65" s="14" customFormat="1" ht="20.399999999999999">
      <c r="B373" s="223"/>
      <c r="C373" s="224"/>
      <c r="D373" s="208" t="s">
        <v>148</v>
      </c>
      <c r="E373" s="225" t="s">
        <v>32</v>
      </c>
      <c r="F373" s="226" t="s">
        <v>373</v>
      </c>
      <c r="G373" s="224"/>
      <c r="H373" s="225" t="s">
        <v>32</v>
      </c>
      <c r="I373" s="227"/>
      <c r="J373" s="224"/>
      <c r="K373" s="224"/>
      <c r="L373" s="228"/>
      <c r="M373" s="229"/>
      <c r="N373" s="230"/>
      <c r="O373" s="230"/>
      <c r="P373" s="230"/>
      <c r="Q373" s="230"/>
      <c r="R373" s="230"/>
      <c r="S373" s="230"/>
      <c r="T373" s="231"/>
      <c r="AT373" s="232" t="s">
        <v>148</v>
      </c>
      <c r="AU373" s="232" t="s">
        <v>87</v>
      </c>
      <c r="AV373" s="14" t="s">
        <v>85</v>
      </c>
      <c r="AW373" s="14" t="s">
        <v>39</v>
      </c>
      <c r="AX373" s="14" t="s">
        <v>78</v>
      </c>
      <c r="AY373" s="232" t="s">
        <v>133</v>
      </c>
    </row>
    <row r="374" spans="1:65" s="13" customFormat="1">
      <c r="B374" s="212"/>
      <c r="C374" s="213"/>
      <c r="D374" s="208" t="s">
        <v>148</v>
      </c>
      <c r="E374" s="214" t="s">
        <v>32</v>
      </c>
      <c r="F374" s="215" t="s">
        <v>517</v>
      </c>
      <c r="G374" s="213"/>
      <c r="H374" s="216">
        <v>1</v>
      </c>
      <c r="I374" s="217"/>
      <c r="J374" s="213"/>
      <c r="K374" s="213"/>
      <c r="L374" s="218"/>
      <c r="M374" s="219"/>
      <c r="N374" s="220"/>
      <c r="O374" s="220"/>
      <c r="P374" s="220"/>
      <c r="Q374" s="220"/>
      <c r="R374" s="220"/>
      <c r="S374" s="220"/>
      <c r="T374" s="221"/>
      <c r="AT374" s="222" t="s">
        <v>148</v>
      </c>
      <c r="AU374" s="222" t="s">
        <v>87</v>
      </c>
      <c r="AV374" s="13" t="s">
        <v>87</v>
      </c>
      <c r="AW374" s="13" t="s">
        <v>39</v>
      </c>
      <c r="AX374" s="13" t="s">
        <v>78</v>
      </c>
      <c r="AY374" s="222" t="s">
        <v>133</v>
      </c>
    </row>
    <row r="375" spans="1:65" s="16" customFormat="1">
      <c r="B375" s="244"/>
      <c r="C375" s="245"/>
      <c r="D375" s="208" t="s">
        <v>148</v>
      </c>
      <c r="E375" s="246" t="s">
        <v>32</v>
      </c>
      <c r="F375" s="247" t="s">
        <v>168</v>
      </c>
      <c r="G375" s="245"/>
      <c r="H375" s="248">
        <v>1</v>
      </c>
      <c r="I375" s="249"/>
      <c r="J375" s="245"/>
      <c r="K375" s="245"/>
      <c r="L375" s="250"/>
      <c r="M375" s="251"/>
      <c r="N375" s="252"/>
      <c r="O375" s="252"/>
      <c r="P375" s="252"/>
      <c r="Q375" s="252"/>
      <c r="R375" s="252"/>
      <c r="S375" s="252"/>
      <c r="T375" s="253"/>
      <c r="AT375" s="254" t="s">
        <v>148</v>
      </c>
      <c r="AU375" s="254" t="s">
        <v>87</v>
      </c>
      <c r="AV375" s="16" t="s">
        <v>141</v>
      </c>
      <c r="AW375" s="16" t="s">
        <v>39</v>
      </c>
      <c r="AX375" s="16" t="s">
        <v>85</v>
      </c>
      <c r="AY375" s="254" t="s">
        <v>133</v>
      </c>
    </row>
    <row r="376" spans="1:65" s="12" customFormat="1" ht="22.8" customHeight="1">
      <c r="B376" s="179"/>
      <c r="C376" s="180"/>
      <c r="D376" s="181" t="s">
        <v>77</v>
      </c>
      <c r="E376" s="193" t="s">
        <v>518</v>
      </c>
      <c r="F376" s="193" t="s">
        <v>519</v>
      </c>
      <c r="G376" s="180"/>
      <c r="H376" s="180"/>
      <c r="I376" s="183"/>
      <c r="J376" s="194">
        <f>BK376</f>
        <v>0</v>
      </c>
      <c r="K376" s="180"/>
      <c r="L376" s="185"/>
      <c r="M376" s="186"/>
      <c r="N376" s="187"/>
      <c r="O376" s="187"/>
      <c r="P376" s="188">
        <f>SUM(P377:P389)</f>
        <v>0</v>
      </c>
      <c r="Q376" s="187"/>
      <c r="R376" s="188">
        <f>SUM(R377:R389)</f>
        <v>0</v>
      </c>
      <c r="S376" s="187"/>
      <c r="T376" s="189">
        <f>SUM(T377:T389)</f>
        <v>0</v>
      </c>
      <c r="AR376" s="190" t="s">
        <v>85</v>
      </c>
      <c r="AT376" s="191" t="s">
        <v>77</v>
      </c>
      <c r="AU376" s="191" t="s">
        <v>85</v>
      </c>
      <c r="AY376" s="190" t="s">
        <v>133</v>
      </c>
      <c r="BK376" s="192">
        <f>SUM(BK377:BK389)</f>
        <v>0</v>
      </c>
    </row>
    <row r="377" spans="1:65" s="2" customFormat="1" ht="33" customHeight="1">
      <c r="A377" s="37"/>
      <c r="B377" s="38"/>
      <c r="C377" s="195" t="s">
        <v>520</v>
      </c>
      <c r="D377" s="195" t="s">
        <v>136</v>
      </c>
      <c r="E377" s="196" t="s">
        <v>521</v>
      </c>
      <c r="F377" s="197" t="s">
        <v>522</v>
      </c>
      <c r="G377" s="198" t="s">
        <v>172</v>
      </c>
      <c r="H377" s="199">
        <v>14.47</v>
      </c>
      <c r="I377" s="200"/>
      <c r="J377" s="201">
        <f>ROUND(I377*H377,2)</f>
        <v>0</v>
      </c>
      <c r="K377" s="197" t="s">
        <v>140</v>
      </c>
      <c r="L377" s="42"/>
      <c r="M377" s="202" t="s">
        <v>32</v>
      </c>
      <c r="N377" s="203" t="s">
        <v>49</v>
      </c>
      <c r="O377" s="67"/>
      <c r="P377" s="204">
        <f>O377*H377</f>
        <v>0</v>
      </c>
      <c r="Q377" s="204">
        <v>0</v>
      </c>
      <c r="R377" s="204">
        <f>Q377*H377</f>
        <v>0</v>
      </c>
      <c r="S377" s="204">
        <v>0</v>
      </c>
      <c r="T377" s="205">
        <f>S377*H377</f>
        <v>0</v>
      </c>
      <c r="U377" s="37"/>
      <c r="V377" s="37"/>
      <c r="W377" s="37"/>
      <c r="X377" s="37"/>
      <c r="Y377" s="37"/>
      <c r="Z377" s="37"/>
      <c r="AA377" s="37"/>
      <c r="AB377" s="37"/>
      <c r="AC377" s="37"/>
      <c r="AD377" s="37"/>
      <c r="AE377" s="37"/>
      <c r="AR377" s="206" t="s">
        <v>141</v>
      </c>
      <c r="AT377" s="206" t="s">
        <v>136</v>
      </c>
      <c r="AU377" s="206" t="s">
        <v>87</v>
      </c>
      <c r="AY377" s="19" t="s">
        <v>133</v>
      </c>
      <c r="BE377" s="207">
        <f>IF(N377="základní",J377,0)</f>
        <v>0</v>
      </c>
      <c r="BF377" s="207">
        <f>IF(N377="snížená",J377,0)</f>
        <v>0</v>
      </c>
      <c r="BG377" s="207">
        <f>IF(N377="zákl. přenesená",J377,0)</f>
        <v>0</v>
      </c>
      <c r="BH377" s="207">
        <f>IF(N377="sníž. přenesená",J377,0)</f>
        <v>0</v>
      </c>
      <c r="BI377" s="207">
        <f>IF(N377="nulová",J377,0)</f>
        <v>0</v>
      </c>
      <c r="BJ377" s="19" t="s">
        <v>85</v>
      </c>
      <c r="BK377" s="207">
        <f>ROUND(I377*H377,2)</f>
        <v>0</v>
      </c>
      <c r="BL377" s="19" t="s">
        <v>141</v>
      </c>
      <c r="BM377" s="206" t="s">
        <v>523</v>
      </c>
    </row>
    <row r="378" spans="1:65" s="2" customFormat="1" ht="172.8">
      <c r="A378" s="37"/>
      <c r="B378" s="38"/>
      <c r="C378" s="39"/>
      <c r="D378" s="208" t="s">
        <v>143</v>
      </c>
      <c r="E378" s="39"/>
      <c r="F378" s="209" t="s">
        <v>524</v>
      </c>
      <c r="G378" s="39"/>
      <c r="H378" s="39"/>
      <c r="I378" s="118"/>
      <c r="J378" s="39"/>
      <c r="K378" s="39"/>
      <c r="L378" s="42"/>
      <c r="M378" s="210"/>
      <c r="N378" s="211"/>
      <c r="O378" s="67"/>
      <c r="P378" s="67"/>
      <c r="Q378" s="67"/>
      <c r="R378" s="67"/>
      <c r="S378" s="67"/>
      <c r="T378" s="68"/>
      <c r="U378" s="37"/>
      <c r="V378" s="37"/>
      <c r="W378" s="37"/>
      <c r="X378" s="37"/>
      <c r="Y378" s="37"/>
      <c r="Z378" s="37"/>
      <c r="AA378" s="37"/>
      <c r="AB378" s="37"/>
      <c r="AC378" s="37"/>
      <c r="AD378" s="37"/>
      <c r="AE378" s="37"/>
      <c r="AT378" s="19" t="s">
        <v>143</v>
      </c>
      <c r="AU378" s="19" t="s">
        <v>87</v>
      </c>
    </row>
    <row r="379" spans="1:65" s="2" customFormat="1" ht="21.75" customHeight="1">
      <c r="A379" s="37"/>
      <c r="B379" s="38"/>
      <c r="C379" s="195" t="s">
        <v>525</v>
      </c>
      <c r="D379" s="195" t="s">
        <v>136</v>
      </c>
      <c r="E379" s="196" t="s">
        <v>526</v>
      </c>
      <c r="F379" s="197" t="s">
        <v>527</v>
      </c>
      <c r="G379" s="198" t="s">
        <v>172</v>
      </c>
      <c r="H379" s="199">
        <v>14.47</v>
      </c>
      <c r="I379" s="200"/>
      <c r="J379" s="201">
        <f>ROUND(I379*H379,2)</f>
        <v>0</v>
      </c>
      <c r="K379" s="197" t="s">
        <v>140</v>
      </c>
      <c r="L379" s="42"/>
      <c r="M379" s="202" t="s">
        <v>32</v>
      </c>
      <c r="N379" s="203" t="s">
        <v>49</v>
      </c>
      <c r="O379" s="67"/>
      <c r="P379" s="204">
        <f>O379*H379</f>
        <v>0</v>
      </c>
      <c r="Q379" s="204">
        <v>0</v>
      </c>
      <c r="R379" s="204">
        <f>Q379*H379</f>
        <v>0</v>
      </c>
      <c r="S379" s="204">
        <v>0</v>
      </c>
      <c r="T379" s="205">
        <f>S379*H379</f>
        <v>0</v>
      </c>
      <c r="U379" s="37"/>
      <c r="V379" s="37"/>
      <c r="W379" s="37"/>
      <c r="X379" s="37"/>
      <c r="Y379" s="37"/>
      <c r="Z379" s="37"/>
      <c r="AA379" s="37"/>
      <c r="AB379" s="37"/>
      <c r="AC379" s="37"/>
      <c r="AD379" s="37"/>
      <c r="AE379" s="37"/>
      <c r="AR379" s="206" t="s">
        <v>141</v>
      </c>
      <c r="AT379" s="206" t="s">
        <v>136</v>
      </c>
      <c r="AU379" s="206" t="s">
        <v>87</v>
      </c>
      <c r="AY379" s="19" t="s">
        <v>133</v>
      </c>
      <c r="BE379" s="207">
        <f>IF(N379="základní",J379,0)</f>
        <v>0</v>
      </c>
      <c r="BF379" s="207">
        <f>IF(N379="snížená",J379,0)</f>
        <v>0</v>
      </c>
      <c r="BG379" s="207">
        <f>IF(N379="zákl. přenesená",J379,0)</f>
        <v>0</v>
      </c>
      <c r="BH379" s="207">
        <f>IF(N379="sníž. přenesená",J379,0)</f>
        <v>0</v>
      </c>
      <c r="BI379" s="207">
        <f>IF(N379="nulová",J379,0)</f>
        <v>0</v>
      </c>
      <c r="BJ379" s="19" t="s">
        <v>85</v>
      </c>
      <c r="BK379" s="207">
        <f>ROUND(I379*H379,2)</f>
        <v>0</v>
      </c>
      <c r="BL379" s="19" t="s">
        <v>141</v>
      </c>
      <c r="BM379" s="206" t="s">
        <v>528</v>
      </c>
    </row>
    <row r="380" spans="1:65" s="2" customFormat="1" ht="105.6">
      <c r="A380" s="37"/>
      <c r="B380" s="38"/>
      <c r="C380" s="39"/>
      <c r="D380" s="208" t="s">
        <v>143</v>
      </c>
      <c r="E380" s="39"/>
      <c r="F380" s="209" t="s">
        <v>529</v>
      </c>
      <c r="G380" s="39"/>
      <c r="H380" s="39"/>
      <c r="I380" s="118"/>
      <c r="J380" s="39"/>
      <c r="K380" s="39"/>
      <c r="L380" s="42"/>
      <c r="M380" s="210"/>
      <c r="N380" s="211"/>
      <c r="O380" s="67"/>
      <c r="P380" s="67"/>
      <c r="Q380" s="67"/>
      <c r="R380" s="67"/>
      <c r="S380" s="67"/>
      <c r="T380" s="68"/>
      <c r="U380" s="37"/>
      <c r="V380" s="37"/>
      <c r="W380" s="37"/>
      <c r="X380" s="37"/>
      <c r="Y380" s="37"/>
      <c r="Z380" s="37"/>
      <c r="AA380" s="37"/>
      <c r="AB380" s="37"/>
      <c r="AC380" s="37"/>
      <c r="AD380" s="37"/>
      <c r="AE380" s="37"/>
      <c r="AT380" s="19" t="s">
        <v>143</v>
      </c>
      <c r="AU380" s="19" t="s">
        <v>87</v>
      </c>
    </row>
    <row r="381" spans="1:65" s="2" customFormat="1" ht="33" customHeight="1">
      <c r="A381" s="37"/>
      <c r="B381" s="38"/>
      <c r="C381" s="195" t="s">
        <v>530</v>
      </c>
      <c r="D381" s="195" t="s">
        <v>136</v>
      </c>
      <c r="E381" s="196" t="s">
        <v>531</v>
      </c>
      <c r="F381" s="197" t="s">
        <v>532</v>
      </c>
      <c r="G381" s="198" t="s">
        <v>172</v>
      </c>
      <c r="H381" s="199">
        <v>28.94</v>
      </c>
      <c r="I381" s="200"/>
      <c r="J381" s="201">
        <f>ROUND(I381*H381,2)</f>
        <v>0</v>
      </c>
      <c r="K381" s="197" t="s">
        <v>140</v>
      </c>
      <c r="L381" s="42"/>
      <c r="M381" s="202" t="s">
        <v>32</v>
      </c>
      <c r="N381" s="203" t="s">
        <v>49</v>
      </c>
      <c r="O381" s="67"/>
      <c r="P381" s="204">
        <f>O381*H381</f>
        <v>0</v>
      </c>
      <c r="Q381" s="204">
        <v>0</v>
      </c>
      <c r="R381" s="204">
        <f>Q381*H381</f>
        <v>0</v>
      </c>
      <c r="S381" s="204">
        <v>0</v>
      </c>
      <c r="T381" s="205">
        <f>S381*H381</f>
        <v>0</v>
      </c>
      <c r="U381" s="37"/>
      <c r="V381" s="37"/>
      <c r="W381" s="37"/>
      <c r="X381" s="37"/>
      <c r="Y381" s="37"/>
      <c r="Z381" s="37"/>
      <c r="AA381" s="37"/>
      <c r="AB381" s="37"/>
      <c r="AC381" s="37"/>
      <c r="AD381" s="37"/>
      <c r="AE381" s="37"/>
      <c r="AR381" s="206" t="s">
        <v>141</v>
      </c>
      <c r="AT381" s="206" t="s">
        <v>136</v>
      </c>
      <c r="AU381" s="206" t="s">
        <v>87</v>
      </c>
      <c r="AY381" s="19" t="s">
        <v>133</v>
      </c>
      <c r="BE381" s="207">
        <f>IF(N381="základní",J381,0)</f>
        <v>0</v>
      </c>
      <c r="BF381" s="207">
        <f>IF(N381="snížená",J381,0)</f>
        <v>0</v>
      </c>
      <c r="BG381" s="207">
        <f>IF(N381="zákl. přenesená",J381,0)</f>
        <v>0</v>
      </c>
      <c r="BH381" s="207">
        <f>IF(N381="sníž. přenesená",J381,0)</f>
        <v>0</v>
      </c>
      <c r="BI381" s="207">
        <f>IF(N381="nulová",J381,0)</f>
        <v>0</v>
      </c>
      <c r="BJ381" s="19" t="s">
        <v>85</v>
      </c>
      <c r="BK381" s="207">
        <f>ROUND(I381*H381,2)</f>
        <v>0</v>
      </c>
      <c r="BL381" s="19" t="s">
        <v>141</v>
      </c>
      <c r="BM381" s="206" t="s">
        <v>533</v>
      </c>
    </row>
    <row r="382" spans="1:65" s="2" customFormat="1" ht="105.6">
      <c r="A382" s="37"/>
      <c r="B382" s="38"/>
      <c r="C382" s="39"/>
      <c r="D382" s="208" t="s">
        <v>143</v>
      </c>
      <c r="E382" s="39"/>
      <c r="F382" s="209" t="s">
        <v>529</v>
      </c>
      <c r="G382" s="39"/>
      <c r="H382" s="39"/>
      <c r="I382" s="118"/>
      <c r="J382" s="39"/>
      <c r="K382" s="39"/>
      <c r="L382" s="42"/>
      <c r="M382" s="210"/>
      <c r="N382" s="211"/>
      <c r="O382" s="67"/>
      <c r="P382" s="67"/>
      <c r="Q382" s="67"/>
      <c r="R382" s="67"/>
      <c r="S382" s="67"/>
      <c r="T382" s="68"/>
      <c r="U382" s="37"/>
      <c r="V382" s="37"/>
      <c r="W382" s="37"/>
      <c r="X382" s="37"/>
      <c r="Y382" s="37"/>
      <c r="Z382" s="37"/>
      <c r="AA382" s="37"/>
      <c r="AB382" s="37"/>
      <c r="AC382" s="37"/>
      <c r="AD382" s="37"/>
      <c r="AE382" s="37"/>
      <c r="AT382" s="19" t="s">
        <v>143</v>
      </c>
      <c r="AU382" s="19" t="s">
        <v>87</v>
      </c>
    </row>
    <row r="383" spans="1:65" s="13" customFormat="1">
      <c r="B383" s="212"/>
      <c r="C383" s="213"/>
      <c r="D383" s="208" t="s">
        <v>148</v>
      </c>
      <c r="E383" s="213"/>
      <c r="F383" s="215" t="s">
        <v>534</v>
      </c>
      <c r="G383" s="213"/>
      <c r="H383" s="216">
        <v>28.94</v>
      </c>
      <c r="I383" s="217"/>
      <c r="J383" s="213"/>
      <c r="K383" s="213"/>
      <c r="L383" s="218"/>
      <c r="M383" s="219"/>
      <c r="N383" s="220"/>
      <c r="O383" s="220"/>
      <c r="P383" s="220"/>
      <c r="Q383" s="220"/>
      <c r="R383" s="220"/>
      <c r="S383" s="220"/>
      <c r="T383" s="221"/>
      <c r="AT383" s="222" t="s">
        <v>148</v>
      </c>
      <c r="AU383" s="222" t="s">
        <v>87</v>
      </c>
      <c r="AV383" s="13" t="s">
        <v>87</v>
      </c>
      <c r="AW383" s="13" t="s">
        <v>4</v>
      </c>
      <c r="AX383" s="13" t="s">
        <v>85</v>
      </c>
      <c r="AY383" s="222" t="s">
        <v>133</v>
      </c>
    </row>
    <row r="384" spans="1:65" s="2" customFormat="1" ht="33" customHeight="1">
      <c r="A384" s="37"/>
      <c r="B384" s="38"/>
      <c r="C384" s="195" t="s">
        <v>535</v>
      </c>
      <c r="D384" s="195" t="s">
        <v>136</v>
      </c>
      <c r="E384" s="196" t="s">
        <v>536</v>
      </c>
      <c r="F384" s="197" t="s">
        <v>537</v>
      </c>
      <c r="G384" s="198" t="s">
        <v>172</v>
      </c>
      <c r="H384" s="199">
        <v>11.098000000000001</v>
      </c>
      <c r="I384" s="200"/>
      <c r="J384" s="201">
        <f>ROUND(I384*H384,2)</f>
        <v>0</v>
      </c>
      <c r="K384" s="197" t="s">
        <v>140</v>
      </c>
      <c r="L384" s="42"/>
      <c r="M384" s="202" t="s">
        <v>32</v>
      </c>
      <c r="N384" s="203" t="s">
        <v>49</v>
      </c>
      <c r="O384" s="67"/>
      <c r="P384" s="204">
        <f>O384*H384</f>
        <v>0</v>
      </c>
      <c r="Q384" s="204">
        <v>0</v>
      </c>
      <c r="R384" s="204">
        <f>Q384*H384</f>
        <v>0</v>
      </c>
      <c r="S384" s="204">
        <v>0</v>
      </c>
      <c r="T384" s="205">
        <f>S384*H384</f>
        <v>0</v>
      </c>
      <c r="U384" s="37"/>
      <c r="V384" s="37"/>
      <c r="W384" s="37"/>
      <c r="X384" s="37"/>
      <c r="Y384" s="37"/>
      <c r="Z384" s="37"/>
      <c r="AA384" s="37"/>
      <c r="AB384" s="37"/>
      <c r="AC384" s="37"/>
      <c r="AD384" s="37"/>
      <c r="AE384" s="37"/>
      <c r="AR384" s="206" t="s">
        <v>141</v>
      </c>
      <c r="AT384" s="206" t="s">
        <v>136</v>
      </c>
      <c r="AU384" s="206" t="s">
        <v>87</v>
      </c>
      <c r="AY384" s="19" t="s">
        <v>133</v>
      </c>
      <c r="BE384" s="207">
        <f>IF(N384="základní",J384,0)</f>
        <v>0</v>
      </c>
      <c r="BF384" s="207">
        <f>IF(N384="snížená",J384,0)</f>
        <v>0</v>
      </c>
      <c r="BG384" s="207">
        <f>IF(N384="zákl. přenesená",J384,0)</f>
        <v>0</v>
      </c>
      <c r="BH384" s="207">
        <f>IF(N384="sníž. přenesená",J384,0)</f>
        <v>0</v>
      </c>
      <c r="BI384" s="207">
        <f>IF(N384="nulová",J384,0)</f>
        <v>0</v>
      </c>
      <c r="BJ384" s="19" t="s">
        <v>85</v>
      </c>
      <c r="BK384" s="207">
        <f>ROUND(I384*H384,2)</f>
        <v>0</v>
      </c>
      <c r="BL384" s="19" t="s">
        <v>141</v>
      </c>
      <c r="BM384" s="206" t="s">
        <v>538</v>
      </c>
    </row>
    <row r="385" spans="1:65" s="2" customFormat="1" ht="105.6">
      <c r="A385" s="37"/>
      <c r="B385" s="38"/>
      <c r="C385" s="39"/>
      <c r="D385" s="208" t="s">
        <v>143</v>
      </c>
      <c r="E385" s="39"/>
      <c r="F385" s="209" t="s">
        <v>539</v>
      </c>
      <c r="G385" s="39"/>
      <c r="H385" s="39"/>
      <c r="I385" s="118"/>
      <c r="J385" s="39"/>
      <c r="K385" s="39"/>
      <c r="L385" s="42"/>
      <c r="M385" s="210"/>
      <c r="N385" s="211"/>
      <c r="O385" s="67"/>
      <c r="P385" s="67"/>
      <c r="Q385" s="67"/>
      <c r="R385" s="67"/>
      <c r="S385" s="67"/>
      <c r="T385" s="68"/>
      <c r="U385" s="37"/>
      <c r="V385" s="37"/>
      <c r="W385" s="37"/>
      <c r="X385" s="37"/>
      <c r="Y385" s="37"/>
      <c r="Z385" s="37"/>
      <c r="AA385" s="37"/>
      <c r="AB385" s="37"/>
      <c r="AC385" s="37"/>
      <c r="AD385" s="37"/>
      <c r="AE385" s="37"/>
      <c r="AT385" s="19" t="s">
        <v>143</v>
      </c>
      <c r="AU385" s="19" t="s">
        <v>87</v>
      </c>
    </row>
    <row r="386" spans="1:65" s="2" customFormat="1" ht="33" customHeight="1">
      <c r="A386" s="37"/>
      <c r="B386" s="38"/>
      <c r="C386" s="195" t="s">
        <v>540</v>
      </c>
      <c r="D386" s="195" t="s">
        <v>136</v>
      </c>
      <c r="E386" s="196" t="s">
        <v>541</v>
      </c>
      <c r="F386" s="197" t="s">
        <v>542</v>
      </c>
      <c r="G386" s="198" t="s">
        <v>172</v>
      </c>
      <c r="H386" s="199">
        <v>3.2719999999999998</v>
      </c>
      <c r="I386" s="200"/>
      <c r="J386" s="201">
        <f>ROUND(I386*H386,2)</f>
        <v>0</v>
      </c>
      <c r="K386" s="197" t="s">
        <v>140</v>
      </c>
      <c r="L386" s="42"/>
      <c r="M386" s="202" t="s">
        <v>32</v>
      </c>
      <c r="N386" s="203" t="s">
        <v>49</v>
      </c>
      <c r="O386" s="67"/>
      <c r="P386" s="204">
        <f>O386*H386</f>
        <v>0</v>
      </c>
      <c r="Q386" s="204">
        <v>0</v>
      </c>
      <c r="R386" s="204">
        <f>Q386*H386</f>
        <v>0</v>
      </c>
      <c r="S386" s="204">
        <v>0</v>
      </c>
      <c r="T386" s="205">
        <f>S386*H386</f>
        <v>0</v>
      </c>
      <c r="U386" s="37"/>
      <c r="V386" s="37"/>
      <c r="W386" s="37"/>
      <c r="X386" s="37"/>
      <c r="Y386" s="37"/>
      <c r="Z386" s="37"/>
      <c r="AA386" s="37"/>
      <c r="AB386" s="37"/>
      <c r="AC386" s="37"/>
      <c r="AD386" s="37"/>
      <c r="AE386" s="37"/>
      <c r="AR386" s="206" t="s">
        <v>141</v>
      </c>
      <c r="AT386" s="206" t="s">
        <v>136</v>
      </c>
      <c r="AU386" s="206" t="s">
        <v>87</v>
      </c>
      <c r="AY386" s="19" t="s">
        <v>133</v>
      </c>
      <c r="BE386" s="207">
        <f>IF(N386="základní",J386,0)</f>
        <v>0</v>
      </c>
      <c r="BF386" s="207">
        <f>IF(N386="snížená",J386,0)</f>
        <v>0</v>
      </c>
      <c r="BG386" s="207">
        <f>IF(N386="zákl. přenesená",J386,0)</f>
        <v>0</v>
      </c>
      <c r="BH386" s="207">
        <f>IF(N386="sníž. přenesená",J386,0)</f>
        <v>0</v>
      </c>
      <c r="BI386" s="207">
        <f>IF(N386="nulová",J386,0)</f>
        <v>0</v>
      </c>
      <c r="BJ386" s="19" t="s">
        <v>85</v>
      </c>
      <c r="BK386" s="207">
        <f>ROUND(I386*H386,2)</f>
        <v>0</v>
      </c>
      <c r="BL386" s="19" t="s">
        <v>141</v>
      </c>
      <c r="BM386" s="206" t="s">
        <v>543</v>
      </c>
    </row>
    <row r="387" spans="1:65" s="2" customFormat="1" ht="105.6">
      <c r="A387" s="37"/>
      <c r="B387" s="38"/>
      <c r="C387" s="39"/>
      <c r="D387" s="208" t="s">
        <v>143</v>
      </c>
      <c r="E387" s="39"/>
      <c r="F387" s="209" t="s">
        <v>539</v>
      </c>
      <c r="G387" s="39"/>
      <c r="H387" s="39"/>
      <c r="I387" s="118"/>
      <c r="J387" s="39"/>
      <c r="K387" s="39"/>
      <c r="L387" s="42"/>
      <c r="M387" s="210"/>
      <c r="N387" s="211"/>
      <c r="O387" s="67"/>
      <c r="P387" s="67"/>
      <c r="Q387" s="67"/>
      <c r="R387" s="67"/>
      <c r="S387" s="67"/>
      <c r="T387" s="68"/>
      <c r="U387" s="37"/>
      <c r="V387" s="37"/>
      <c r="W387" s="37"/>
      <c r="X387" s="37"/>
      <c r="Y387" s="37"/>
      <c r="Z387" s="37"/>
      <c r="AA387" s="37"/>
      <c r="AB387" s="37"/>
      <c r="AC387" s="37"/>
      <c r="AD387" s="37"/>
      <c r="AE387" s="37"/>
      <c r="AT387" s="19" t="s">
        <v>143</v>
      </c>
      <c r="AU387" s="19" t="s">
        <v>87</v>
      </c>
    </row>
    <row r="388" spans="1:65" s="13" customFormat="1">
      <c r="B388" s="212"/>
      <c r="C388" s="213"/>
      <c r="D388" s="208" t="s">
        <v>148</v>
      </c>
      <c r="E388" s="214" t="s">
        <v>32</v>
      </c>
      <c r="F388" s="215" t="s">
        <v>544</v>
      </c>
      <c r="G388" s="213"/>
      <c r="H388" s="216">
        <v>3.2719999999999998</v>
      </c>
      <c r="I388" s="217"/>
      <c r="J388" s="213"/>
      <c r="K388" s="213"/>
      <c r="L388" s="218"/>
      <c r="M388" s="219"/>
      <c r="N388" s="220"/>
      <c r="O388" s="220"/>
      <c r="P388" s="220"/>
      <c r="Q388" s="220"/>
      <c r="R388" s="220"/>
      <c r="S388" s="220"/>
      <c r="T388" s="221"/>
      <c r="AT388" s="222" t="s">
        <v>148</v>
      </c>
      <c r="AU388" s="222" t="s">
        <v>87</v>
      </c>
      <c r="AV388" s="13" t="s">
        <v>87</v>
      </c>
      <c r="AW388" s="13" t="s">
        <v>39</v>
      </c>
      <c r="AX388" s="13" t="s">
        <v>85</v>
      </c>
      <c r="AY388" s="222" t="s">
        <v>133</v>
      </c>
    </row>
    <row r="389" spans="1:65" s="2" customFormat="1" ht="16.5" customHeight="1">
      <c r="A389" s="37"/>
      <c r="B389" s="38"/>
      <c r="C389" s="195" t="s">
        <v>545</v>
      </c>
      <c r="D389" s="195" t="s">
        <v>136</v>
      </c>
      <c r="E389" s="196" t="s">
        <v>546</v>
      </c>
      <c r="F389" s="197" t="s">
        <v>547</v>
      </c>
      <c r="G389" s="198" t="s">
        <v>172</v>
      </c>
      <c r="H389" s="199">
        <v>-0.1</v>
      </c>
      <c r="I389" s="200"/>
      <c r="J389" s="201">
        <f>ROUND(I389*H389,2)</f>
        <v>0</v>
      </c>
      <c r="K389" s="197" t="s">
        <v>32</v>
      </c>
      <c r="L389" s="42"/>
      <c r="M389" s="202" t="s">
        <v>32</v>
      </c>
      <c r="N389" s="203" t="s">
        <v>49</v>
      </c>
      <c r="O389" s="67"/>
      <c r="P389" s="204">
        <f>O389*H389</f>
        <v>0</v>
      </c>
      <c r="Q389" s="204">
        <v>0</v>
      </c>
      <c r="R389" s="204">
        <f>Q389*H389</f>
        <v>0</v>
      </c>
      <c r="S389" s="204">
        <v>0</v>
      </c>
      <c r="T389" s="205">
        <f>S389*H389</f>
        <v>0</v>
      </c>
      <c r="U389" s="37"/>
      <c r="V389" s="37"/>
      <c r="W389" s="37"/>
      <c r="X389" s="37"/>
      <c r="Y389" s="37"/>
      <c r="Z389" s="37"/>
      <c r="AA389" s="37"/>
      <c r="AB389" s="37"/>
      <c r="AC389" s="37"/>
      <c r="AD389" s="37"/>
      <c r="AE389" s="37"/>
      <c r="AR389" s="206" t="s">
        <v>141</v>
      </c>
      <c r="AT389" s="206" t="s">
        <v>136</v>
      </c>
      <c r="AU389" s="206" t="s">
        <v>87</v>
      </c>
      <c r="AY389" s="19" t="s">
        <v>133</v>
      </c>
      <c r="BE389" s="207">
        <f>IF(N389="základní",J389,0)</f>
        <v>0</v>
      </c>
      <c r="BF389" s="207">
        <f>IF(N389="snížená",J389,0)</f>
        <v>0</v>
      </c>
      <c r="BG389" s="207">
        <f>IF(N389="zákl. přenesená",J389,0)</f>
        <v>0</v>
      </c>
      <c r="BH389" s="207">
        <f>IF(N389="sníž. přenesená",J389,0)</f>
        <v>0</v>
      </c>
      <c r="BI389" s="207">
        <f>IF(N389="nulová",J389,0)</f>
        <v>0</v>
      </c>
      <c r="BJ389" s="19" t="s">
        <v>85</v>
      </c>
      <c r="BK389" s="207">
        <f>ROUND(I389*H389,2)</f>
        <v>0</v>
      </c>
      <c r="BL389" s="19" t="s">
        <v>141</v>
      </c>
      <c r="BM389" s="206" t="s">
        <v>548</v>
      </c>
    </row>
    <row r="390" spans="1:65" s="12" customFormat="1" ht="22.8" customHeight="1">
      <c r="B390" s="179"/>
      <c r="C390" s="180"/>
      <c r="D390" s="181" t="s">
        <v>77</v>
      </c>
      <c r="E390" s="193" t="s">
        <v>549</v>
      </c>
      <c r="F390" s="193" t="s">
        <v>550</v>
      </c>
      <c r="G390" s="180"/>
      <c r="H390" s="180"/>
      <c r="I390" s="183"/>
      <c r="J390" s="194">
        <f>BK390</f>
        <v>0</v>
      </c>
      <c r="K390" s="180"/>
      <c r="L390" s="185"/>
      <c r="M390" s="186"/>
      <c r="N390" s="187"/>
      <c r="O390" s="187"/>
      <c r="P390" s="188">
        <f>SUM(P391:P392)</f>
        <v>0</v>
      </c>
      <c r="Q390" s="187"/>
      <c r="R390" s="188">
        <f>SUM(R391:R392)</f>
        <v>0</v>
      </c>
      <c r="S390" s="187"/>
      <c r="T390" s="189">
        <f>SUM(T391:T392)</f>
        <v>0</v>
      </c>
      <c r="AR390" s="190" t="s">
        <v>85</v>
      </c>
      <c r="AT390" s="191" t="s">
        <v>77</v>
      </c>
      <c r="AU390" s="191" t="s">
        <v>85</v>
      </c>
      <c r="AY390" s="190" t="s">
        <v>133</v>
      </c>
      <c r="BK390" s="192">
        <f>SUM(BK391:BK392)</f>
        <v>0</v>
      </c>
    </row>
    <row r="391" spans="1:65" s="2" customFormat="1" ht="44.25" customHeight="1">
      <c r="A391" s="37"/>
      <c r="B391" s="38"/>
      <c r="C391" s="195" t="s">
        <v>551</v>
      </c>
      <c r="D391" s="195" t="s">
        <v>136</v>
      </c>
      <c r="E391" s="196" t="s">
        <v>552</v>
      </c>
      <c r="F391" s="197" t="s">
        <v>553</v>
      </c>
      <c r="G391" s="198" t="s">
        <v>172</v>
      </c>
      <c r="H391" s="199">
        <v>6.1260000000000003</v>
      </c>
      <c r="I391" s="200"/>
      <c r="J391" s="201">
        <f>ROUND(I391*H391,2)</f>
        <v>0</v>
      </c>
      <c r="K391" s="197" t="s">
        <v>140</v>
      </c>
      <c r="L391" s="42"/>
      <c r="M391" s="202" t="s">
        <v>32</v>
      </c>
      <c r="N391" s="203" t="s">
        <v>49</v>
      </c>
      <c r="O391" s="67"/>
      <c r="P391" s="204">
        <f>O391*H391</f>
        <v>0</v>
      </c>
      <c r="Q391" s="204">
        <v>0</v>
      </c>
      <c r="R391" s="204">
        <f>Q391*H391</f>
        <v>0</v>
      </c>
      <c r="S391" s="204">
        <v>0</v>
      </c>
      <c r="T391" s="205">
        <f>S391*H391</f>
        <v>0</v>
      </c>
      <c r="U391" s="37"/>
      <c r="V391" s="37"/>
      <c r="W391" s="37"/>
      <c r="X391" s="37"/>
      <c r="Y391" s="37"/>
      <c r="Z391" s="37"/>
      <c r="AA391" s="37"/>
      <c r="AB391" s="37"/>
      <c r="AC391" s="37"/>
      <c r="AD391" s="37"/>
      <c r="AE391" s="37"/>
      <c r="AR391" s="206" t="s">
        <v>141</v>
      </c>
      <c r="AT391" s="206" t="s">
        <v>136</v>
      </c>
      <c r="AU391" s="206" t="s">
        <v>87</v>
      </c>
      <c r="AY391" s="19" t="s">
        <v>133</v>
      </c>
      <c r="BE391" s="207">
        <f>IF(N391="základní",J391,0)</f>
        <v>0</v>
      </c>
      <c r="BF391" s="207">
        <f>IF(N391="snížená",J391,0)</f>
        <v>0</v>
      </c>
      <c r="BG391" s="207">
        <f>IF(N391="zákl. přenesená",J391,0)</f>
        <v>0</v>
      </c>
      <c r="BH391" s="207">
        <f>IF(N391="sníž. přenesená",J391,0)</f>
        <v>0</v>
      </c>
      <c r="BI391" s="207">
        <f>IF(N391="nulová",J391,0)</f>
        <v>0</v>
      </c>
      <c r="BJ391" s="19" t="s">
        <v>85</v>
      </c>
      <c r="BK391" s="207">
        <f>ROUND(I391*H391,2)</f>
        <v>0</v>
      </c>
      <c r="BL391" s="19" t="s">
        <v>141</v>
      </c>
      <c r="BM391" s="206" t="s">
        <v>554</v>
      </c>
    </row>
    <row r="392" spans="1:65" s="2" customFormat="1" ht="86.4">
      <c r="A392" s="37"/>
      <c r="B392" s="38"/>
      <c r="C392" s="39"/>
      <c r="D392" s="208" t="s">
        <v>143</v>
      </c>
      <c r="E392" s="39"/>
      <c r="F392" s="209" t="s">
        <v>555</v>
      </c>
      <c r="G392" s="39"/>
      <c r="H392" s="39"/>
      <c r="I392" s="118"/>
      <c r="J392" s="39"/>
      <c r="K392" s="39"/>
      <c r="L392" s="42"/>
      <c r="M392" s="210"/>
      <c r="N392" s="211"/>
      <c r="O392" s="67"/>
      <c r="P392" s="67"/>
      <c r="Q392" s="67"/>
      <c r="R392" s="67"/>
      <c r="S392" s="67"/>
      <c r="T392" s="68"/>
      <c r="U392" s="37"/>
      <c r="V392" s="37"/>
      <c r="W392" s="37"/>
      <c r="X392" s="37"/>
      <c r="Y392" s="37"/>
      <c r="Z392" s="37"/>
      <c r="AA392" s="37"/>
      <c r="AB392" s="37"/>
      <c r="AC392" s="37"/>
      <c r="AD392" s="37"/>
      <c r="AE392" s="37"/>
      <c r="AT392" s="19" t="s">
        <v>143</v>
      </c>
      <c r="AU392" s="19" t="s">
        <v>87</v>
      </c>
    </row>
    <row r="393" spans="1:65" s="12" customFormat="1" ht="25.95" customHeight="1">
      <c r="B393" s="179"/>
      <c r="C393" s="180"/>
      <c r="D393" s="181" t="s">
        <v>77</v>
      </c>
      <c r="E393" s="182" t="s">
        <v>175</v>
      </c>
      <c r="F393" s="182" t="s">
        <v>176</v>
      </c>
      <c r="G393" s="180"/>
      <c r="H393" s="180"/>
      <c r="I393" s="183"/>
      <c r="J393" s="184">
        <f>BK393</f>
        <v>0</v>
      </c>
      <c r="K393" s="180"/>
      <c r="L393" s="185"/>
      <c r="M393" s="186"/>
      <c r="N393" s="187"/>
      <c r="O393" s="187"/>
      <c r="P393" s="188">
        <f>P394+P506+P556+P577+P596</f>
        <v>0</v>
      </c>
      <c r="Q393" s="187"/>
      <c r="R393" s="188">
        <f>R394+R506+R556+R577+R596</f>
        <v>3.8010772100000003</v>
      </c>
      <c r="S393" s="187"/>
      <c r="T393" s="189">
        <f>T394+T506+T556+T577+T596</f>
        <v>3.5667740000000001</v>
      </c>
      <c r="AR393" s="190" t="s">
        <v>87</v>
      </c>
      <c r="AT393" s="191" t="s">
        <v>77</v>
      </c>
      <c r="AU393" s="191" t="s">
        <v>78</v>
      </c>
      <c r="AY393" s="190" t="s">
        <v>133</v>
      </c>
      <c r="BK393" s="192">
        <f>BK394+BK506+BK556+BK577+BK596</f>
        <v>0</v>
      </c>
    </row>
    <row r="394" spans="1:65" s="12" customFormat="1" ht="22.8" customHeight="1">
      <c r="B394" s="179"/>
      <c r="C394" s="180"/>
      <c r="D394" s="181" t="s">
        <v>77</v>
      </c>
      <c r="E394" s="193" t="s">
        <v>177</v>
      </c>
      <c r="F394" s="193" t="s">
        <v>178</v>
      </c>
      <c r="G394" s="180"/>
      <c r="H394" s="180"/>
      <c r="I394" s="183"/>
      <c r="J394" s="194">
        <f>BK394</f>
        <v>0</v>
      </c>
      <c r="K394" s="180"/>
      <c r="L394" s="185"/>
      <c r="M394" s="186"/>
      <c r="N394" s="187"/>
      <c r="O394" s="187"/>
      <c r="P394" s="188">
        <f>SUM(P395:P505)</f>
        <v>0</v>
      </c>
      <c r="Q394" s="187"/>
      <c r="R394" s="188">
        <f>SUM(R395:R505)</f>
        <v>3.0105725200000002</v>
      </c>
      <c r="S394" s="187"/>
      <c r="T394" s="189">
        <f>SUM(T395:T505)</f>
        <v>3.269158</v>
      </c>
      <c r="AR394" s="190" t="s">
        <v>87</v>
      </c>
      <c r="AT394" s="191" t="s">
        <v>77</v>
      </c>
      <c r="AU394" s="191" t="s">
        <v>85</v>
      </c>
      <c r="AY394" s="190" t="s">
        <v>133</v>
      </c>
      <c r="BK394" s="192">
        <f>SUM(BK395:BK505)</f>
        <v>0</v>
      </c>
    </row>
    <row r="395" spans="1:65" s="2" customFormat="1" ht="21.75" customHeight="1">
      <c r="A395" s="37"/>
      <c r="B395" s="38"/>
      <c r="C395" s="195" t="s">
        <v>556</v>
      </c>
      <c r="D395" s="195" t="s">
        <v>136</v>
      </c>
      <c r="E395" s="196" t="s">
        <v>180</v>
      </c>
      <c r="F395" s="197" t="s">
        <v>181</v>
      </c>
      <c r="G395" s="198" t="s">
        <v>182</v>
      </c>
      <c r="H395" s="199">
        <v>0.46400000000000002</v>
      </c>
      <c r="I395" s="200"/>
      <c r="J395" s="201">
        <f>ROUND(I395*H395,2)</f>
        <v>0</v>
      </c>
      <c r="K395" s="197" t="s">
        <v>140</v>
      </c>
      <c r="L395" s="42"/>
      <c r="M395" s="202" t="s">
        <v>32</v>
      </c>
      <c r="N395" s="203" t="s">
        <v>49</v>
      </c>
      <c r="O395" s="67"/>
      <c r="P395" s="204">
        <f>O395*H395</f>
        <v>0</v>
      </c>
      <c r="Q395" s="204">
        <v>0</v>
      </c>
      <c r="R395" s="204">
        <f>Q395*H395</f>
        <v>0</v>
      </c>
      <c r="S395" s="204">
        <v>0</v>
      </c>
      <c r="T395" s="205">
        <f>S395*H395</f>
        <v>0</v>
      </c>
      <c r="U395" s="37"/>
      <c r="V395" s="37"/>
      <c r="W395" s="37"/>
      <c r="X395" s="37"/>
      <c r="Y395" s="37"/>
      <c r="Z395" s="37"/>
      <c r="AA395" s="37"/>
      <c r="AB395" s="37"/>
      <c r="AC395" s="37"/>
      <c r="AD395" s="37"/>
      <c r="AE395" s="37"/>
      <c r="AR395" s="206" t="s">
        <v>183</v>
      </c>
      <c r="AT395" s="206" t="s">
        <v>136</v>
      </c>
      <c r="AU395" s="206" t="s">
        <v>87</v>
      </c>
      <c r="AY395" s="19" t="s">
        <v>133</v>
      </c>
      <c r="BE395" s="207">
        <f>IF(N395="základní",J395,0)</f>
        <v>0</v>
      </c>
      <c r="BF395" s="207">
        <f>IF(N395="snížená",J395,0)</f>
        <v>0</v>
      </c>
      <c r="BG395" s="207">
        <f>IF(N395="zákl. přenesená",J395,0)</f>
        <v>0</v>
      </c>
      <c r="BH395" s="207">
        <f>IF(N395="sníž. přenesená",J395,0)</f>
        <v>0</v>
      </c>
      <c r="BI395" s="207">
        <f>IF(N395="nulová",J395,0)</f>
        <v>0</v>
      </c>
      <c r="BJ395" s="19" t="s">
        <v>85</v>
      </c>
      <c r="BK395" s="207">
        <f>ROUND(I395*H395,2)</f>
        <v>0</v>
      </c>
      <c r="BL395" s="19" t="s">
        <v>183</v>
      </c>
      <c r="BM395" s="206" t="s">
        <v>557</v>
      </c>
    </row>
    <row r="396" spans="1:65" s="2" customFormat="1" ht="172.8">
      <c r="A396" s="37"/>
      <c r="B396" s="38"/>
      <c r="C396" s="39"/>
      <c r="D396" s="208" t="s">
        <v>143</v>
      </c>
      <c r="E396" s="39"/>
      <c r="F396" s="209" t="s">
        <v>185</v>
      </c>
      <c r="G396" s="39"/>
      <c r="H396" s="39"/>
      <c r="I396" s="118"/>
      <c r="J396" s="39"/>
      <c r="K396" s="39"/>
      <c r="L396" s="42"/>
      <c r="M396" s="210"/>
      <c r="N396" s="211"/>
      <c r="O396" s="67"/>
      <c r="P396" s="67"/>
      <c r="Q396" s="67"/>
      <c r="R396" s="67"/>
      <c r="S396" s="67"/>
      <c r="T396" s="68"/>
      <c r="U396" s="37"/>
      <c r="V396" s="37"/>
      <c r="W396" s="37"/>
      <c r="X396" s="37"/>
      <c r="Y396" s="37"/>
      <c r="Z396" s="37"/>
      <c r="AA396" s="37"/>
      <c r="AB396" s="37"/>
      <c r="AC396" s="37"/>
      <c r="AD396" s="37"/>
      <c r="AE396" s="37"/>
      <c r="AT396" s="19" t="s">
        <v>143</v>
      </c>
      <c r="AU396" s="19" t="s">
        <v>87</v>
      </c>
    </row>
    <row r="397" spans="1:65" s="14" customFormat="1" ht="20.399999999999999">
      <c r="B397" s="223"/>
      <c r="C397" s="224"/>
      <c r="D397" s="208" t="s">
        <v>148</v>
      </c>
      <c r="E397" s="225" t="s">
        <v>32</v>
      </c>
      <c r="F397" s="226" t="s">
        <v>373</v>
      </c>
      <c r="G397" s="224"/>
      <c r="H397" s="225" t="s">
        <v>32</v>
      </c>
      <c r="I397" s="227"/>
      <c r="J397" s="224"/>
      <c r="K397" s="224"/>
      <c r="L397" s="228"/>
      <c r="M397" s="229"/>
      <c r="N397" s="230"/>
      <c r="O397" s="230"/>
      <c r="P397" s="230"/>
      <c r="Q397" s="230"/>
      <c r="R397" s="230"/>
      <c r="S397" s="230"/>
      <c r="T397" s="231"/>
      <c r="AT397" s="232" t="s">
        <v>148</v>
      </c>
      <c r="AU397" s="232" t="s">
        <v>87</v>
      </c>
      <c r="AV397" s="14" t="s">
        <v>85</v>
      </c>
      <c r="AW397" s="14" t="s">
        <v>39</v>
      </c>
      <c r="AX397" s="14" t="s">
        <v>78</v>
      </c>
      <c r="AY397" s="232" t="s">
        <v>133</v>
      </c>
    </row>
    <row r="398" spans="1:65" s="13" customFormat="1" ht="20.399999999999999">
      <c r="B398" s="212"/>
      <c r="C398" s="213"/>
      <c r="D398" s="208" t="s">
        <v>148</v>
      </c>
      <c r="E398" s="214" t="s">
        <v>32</v>
      </c>
      <c r="F398" s="215" t="s">
        <v>558</v>
      </c>
      <c r="G398" s="213"/>
      <c r="H398" s="216">
        <v>0.02</v>
      </c>
      <c r="I398" s="217"/>
      <c r="J398" s="213"/>
      <c r="K398" s="213"/>
      <c r="L398" s="218"/>
      <c r="M398" s="219"/>
      <c r="N398" s="220"/>
      <c r="O398" s="220"/>
      <c r="P398" s="220"/>
      <c r="Q398" s="220"/>
      <c r="R398" s="220"/>
      <c r="S398" s="220"/>
      <c r="T398" s="221"/>
      <c r="AT398" s="222" t="s">
        <v>148</v>
      </c>
      <c r="AU398" s="222" t="s">
        <v>87</v>
      </c>
      <c r="AV398" s="13" t="s">
        <v>87</v>
      </c>
      <c r="AW398" s="13" t="s">
        <v>39</v>
      </c>
      <c r="AX398" s="13" t="s">
        <v>78</v>
      </c>
      <c r="AY398" s="222" t="s">
        <v>133</v>
      </c>
    </row>
    <row r="399" spans="1:65" s="13" customFormat="1" ht="20.399999999999999">
      <c r="B399" s="212"/>
      <c r="C399" s="213"/>
      <c r="D399" s="208" t="s">
        <v>148</v>
      </c>
      <c r="E399" s="214" t="s">
        <v>32</v>
      </c>
      <c r="F399" s="215" t="s">
        <v>559</v>
      </c>
      <c r="G399" s="213"/>
      <c r="H399" s="216">
        <v>0.19800000000000001</v>
      </c>
      <c r="I399" s="217"/>
      <c r="J399" s="213"/>
      <c r="K399" s="213"/>
      <c r="L399" s="218"/>
      <c r="M399" s="219"/>
      <c r="N399" s="220"/>
      <c r="O399" s="220"/>
      <c r="P399" s="220"/>
      <c r="Q399" s="220"/>
      <c r="R399" s="220"/>
      <c r="S399" s="220"/>
      <c r="T399" s="221"/>
      <c r="AT399" s="222" t="s">
        <v>148</v>
      </c>
      <c r="AU399" s="222" t="s">
        <v>87</v>
      </c>
      <c r="AV399" s="13" t="s">
        <v>87</v>
      </c>
      <c r="AW399" s="13" t="s">
        <v>39</v>
      </c>
      <c r="AX399" s="13" t="s">
        <v>78</v>
      </c>
      <c r="AY399" s="222" t="s">
        <v>133</v>
      </c>
    </row>
    <row r="400" spans="1:65" s="13" customFormat="1" ht="20.399999999999999">
      <c r="B400" s="212"/>
      <c r="C400" s="213"/>
      <c r="D400" s="208" t="s">
        <v>148</v>
      </c>
      <c r="E400" s="214" t="s">
        <v>32</v>
      </c>
      <c r="F400" s="215" t="s">
        <v>560</v>
      </c>
      <c r="G400" s="213"/>
      <c r="H400" s="216">
        <v>7.4999999999999997E-2</v>
      </c>
      <c r="I400" s="217"/>
      <c r="J400" s="213"/>
      <c r="K400" s="213"/>
      <c r="L400" s="218"/>
      <c r="M400" s="219"/>
      <c r="N400" s="220"/>
      <c r="O400" s="220"/>
      <c r="P400" s="220"/>
      <c r="Q400" s="220"/>
      <c r="R400" s="220"/>
      <c r="S400" s="220"/>
      <c r="T400" s="221"/>
      <c r="AT400" s="222" t="s">
        <v>148</v>
      </c>
      <c r="AU400" s="222" t="s">
        <v>87</v>
      </c>
      <c r="AV400" s="13" t="s">
        <v>87</v>
      </c>
      <c r="AW400" s="13" t="s">
        <v>39</v>
      </c>
      <c r="AX400" s="13" t="s">
        <v>78</v>
      </c>
      <c r="AY400" s="222" t="s">
        <v>133</v>
      </c>
    </row>
    <row r="401" spans="1:65" s="13" customFormat="1" ht="20.399999999999999">
      <c r="B401" s="212"/>
      <c r="C401" s="213"/>
      <c r="D401" s="208" t="s">
        <v>148</v>
      </c>
      <c r="E401" s="214" t="s">
        <v>32</v>
      </c>
      <c r="F401" s="215" t="s">
        <v>561</v>
      </c>
      <c r="G401" s="213"/>
      <c r="H401" s="216">
        <v>5.3999999999999999E-2</v>
      </c>
      <c r="I401" s="217"/>
      <c r="J401" s="213"/>
      <c r="K401" s="213"/>
      <c r="L401" s="218"/>
      <c r="M401" s="219"/>
      <c r="N401" s="220"/>
      <c r="O401" s="220"/>
      <c r="P401" s="220"/>
      <c r="Q401" s="220"/>
      <c r="R401" s="220"/>
      <c r="S401" s="220"/>
      <c r="T401" s="221"/>
      <c r="AT401" s="222" t="s">
        <v>148</v>
      </c>
      <c r="AU401" s="222" t="s">
        <v>87</v>
      </c>
      <c r="AV401" s="13" t="s">
        <v>87</v>
      </c>
      <c r="AW401" s="13" t="s">
        <v>39</v>
      </c>
      <c r="AX401" s="13" t="s">
        <v>78</v>
      </c>
      <c r="AY401" s="222" t="s">
        <v>133</v>
      </c>
    </row>
    <row r="402" spans="1:65" s="13" customFormat="1" ht="20.399999999999999">
      <c r="B402" s="212"/>
      <c r="C402" s="213"/>
      <c r="D402" s="208" t="s">
        <v>148</v>
      </c>
      <c r="E402" s="214" t="s">
        <v>32</v>
      </c>
      <c r="F402" s="215" t="s">
        <v>562</v>
      </c>
      <c r="G402" s="213"/>
      <c r="H402" s="216">
        <v>0.11700000000000001</v>
      </c>
      <c r="I402" s="217"/>
      <c r="J402" s="213"/>
      <c r="K402" s="213"/>
      <c r="L402" s="218"/>
      <c r="M402" s="219"/>
      <c r="N402" s="220"/>
      <c r="O402" s="220"/>
      <c r="P402" s="220"/>
      <c r="Q402" s="220"/>
      <c r="R402" s="220"/>
      <c r="S402" s="220"/>
      <c r="T402" s="221"/>
      <c r="AT402" s="222" t="s">
        <v>148</v>
      </c>
      <c r="AU402" s="222" t="s">
        <v>87</v>
      </c>
      <c r="AV402" s="13" t="s">
        <v>87</v>
      </c>
      <c r="AW402" s="13" t="s">
        <v>39</v>
      </c>
      <c r="AX402" s="13" t="s">
        <v>78</v>
      </c>
      <c r="AY402" s="222" t="s">
        <v>133</v>
      </c>
    </row>
    <row r="403" spans="1:65" s="16" customFormat="1">
      <c r="B403" s="244"/>
      <c r="C403" s="245"/>
      <c r="D403" s="208" t="s">
        <v>148</v>
      </c>
      <c r="E403" s="246" t="s">
        <v>32</v>
      </c>
      <c r="F403" s="247" t="s">
        <v>168</v>
      </c>
      <c r="G403" s="245"/>
      <c r="H403" s="248">
        <v>0.46399999999999997</v>
      </c>
      <c r="I403" s="249"/>
      <c r="J403" s="245"/>
      <c r="K403" s="245"/>
      <c r="L403" s="250"/>
      <c r="M403" s="251"/>
      <c r="N403" s="252"/>
      <c r="O403" s="252"/>
      <c r="P403" s="252"/>
      <c r="Q403" s="252"/>
      <c r="R403" s="252"/>
      <c r="S403" s="252"/>
      <c r="T403" s="253"/>
      <c r="AT403" s="254" t="s">
        <v>148</v>
      </c>
      <c r="AU403" s="254" t="s">
        <v>87</v>
      </c>
      <c r="AV403" s="16" t="s">
        <v>141</v>
      </c>
      <c r="AW403" s="16" t="s">
        <v>39</v>
      </c>
      <c r="AX403" s="16" t="s">
        <v>85</v>
      </c>
      <c r="AY403" s="254" t="s">
        <v>133</v>
      </c>
    </row>
    <row r="404" spans="1:65" s="2" customFormat="1" ht="33" customHeight="1">
      <c r="A404" s="37"/>
      <c r="B404" s="38"/>
      <c r="C404" s="195" t="s">
        <v>201</v>
      </c>
      <c r="D404" s="195" t="s">
        <v>136</v>
      </c>
      <c r="E404" s="196" t="s">
        <v>563</v>
      </c>
      <c r="F404" s="197" t="s">
        <v>564</v>
      </c>
      <c r="G404" s="198" t="s">
        <v>285</v>
      </c>
      <c r="H404" s="199">
        <v>196.98500000000001</v>
      </c>
      <c r="I404" s="200"/>
      <c r="J404" s="201">
        <f>ROUND(I404*H404,2)</f>
        <v>0</v>
      </c>
      <c r="K404" s="197" t="s">
        <v>140</v>
      </c>
      <c r="L404" s="42"/>
      <c r="M404" s="202" t="s">
        <v>32</v>
      </c>
      <c r="N404" s="203" t="s">
        <v>49</v>
      </c>
      <c r="O404" s="67"/>
      <c r="P404" s="204">
        <f>O404*H404</f>
        <v>0</v>
      </c>
      <c r="Q404" s="204">
        <v>0</v>
      </c>
      <c r="R404" s="204">
        <f>Q404*H404</f>
        <v>0</v>
      </c>
      <c r="S404" s="204">
        <v>0</v>
      </c>
      <c r="T404" s="205">
        <f>S404*H404</f>
        <v>0</v>
      </c>
      <c r="U404" s="37"/>
      <c r="V404" s="37"/>
      <c r="W404" s="37"/>
      <c r="X404" s="37"/>
      <c r="Y404" s="37"/>
      <c r="Z404" s="37"/>
      <c r="AA404" s="37"/>
      <c r="AB404" s="37"/>
      <c r="AC404" s="37"/>
      <c r="AD404" s="37"/>
      <c r="AE404" s="37"/>
      <c r="AR404" s="206" t="s">
        <v>183</v>
      </c>
      <c r="AT404" s="206" t="s">
        <v>136</v>
      </c>
      <c r="AU404" s="206" t="s">
        <v>87</v>
      </c>
      <c r="AY404" s="19" t="s">
        <v>133</v>
      </c>
      <c r="BE404" s="207">
        <f>IF(N404="základní",J404,0)</f>
        <v>0</v>
      </c>
      <c r="BF404" s="207">
        <f>IF(N404="snížená",J404,0)</f>
        <v>0</v>
      </c>
      <c r="BG404" s="207">
        <f>IF(N404="zákl. přenesená",J404,0)</f>
        <v>0</v>
      </c>
      <c r="BH404" s="207">
        <f>IF(N404="sníž. přenesená",J404,0)</f>
        <v>0</v>
      </c>
      <c r="BI404" s="207">
        <f>IF(N404="nulová",J404,0)</f>
        <v>0</v>
      </c>
      <c r="BJ404" s="19" t="s">
        <v>85</v>
      </c>
      <c r="BK404" s="207">
        <f>ROUND(I404*H404,2)</f>
        <v>0</v>
      </c>
      <c r="BL404" s="19" t="s">
        <v>183</v>
      </c>
      <c r="BM404" s="206" t="s">
        <v>565</v>
      </c>
    </row>
    <row r="405" spans="1:65" s="2" customFormat="1" ht="172.8">
      <c r="A405" s="37"/>
      <c r="B405" s="38"/>
      <c r="C405" s="39"/>
      <c r="D405" s="208" t="s">
        <v>143</v>
      </c>
      <c r="E405" s="39"/>
      <c r="F405" s="209" t="s">
        <v>185</v>
      </c>
      <c r="G405" s="39"/>
      <c r="H405" s="39"/>
      <c r="I405" s="118"/>
      <c r="J405" s="39"/>
      <c r="K405" s="39"/>
      <c r="L405" s="42"/>
      <c r="M405" s="210"/>
      <c r="N405" s="211"/>
      <c r="O405" s="67"/>
      <c r="P405" s="67"/>
      <c r="Q405" s="67"/>
      <c r="R405" s="67"/>
      <c r="S405" s="67"/>
      <c r="T405" s="68"/>
      <c r="U405" s="37"/>
      <c r="V405" s="37"/>
      <c r="W405" s="37"/>
      <c r="X405" s="37"/>
      <c r="Y405" s="37"/>
      <c r="Z405" s="37"/>
      <c r="AA405" s="37"/>
      <c r="AB405" s="37"/>
      <c r="AC405" s="37"/>
      <c r="AD405" s="37"/>
      <c r="AE405" s="37"/>
      <c r="AT405" s="19" t="s">
        <v>143</v>
      </c>
      <c r="AU405" s="19" t="s">
        <v>87</v>
      </c>
    </row>
    <row r="406" spans="1:65" s="2" customFormat="1" ht="19.2">
      <c r="A406" s="37"/>
      <c r="B406" s="38"/>
      <c r="C406" s="39"/>
      <c r="D406" s="208" t="s">
        <v>422</v>
      </c>
      <c r="E406" s="39"/>
      <c r="F406" s="209" t="s">
        <v>566</v>
      </c>
      <c r="G406" s="39"/>
      <c r="H406" s="39"/>
      <c r="I406" s="118"/>
      <c r="J406" s="39"/>
      <c r="K406" s="39"/>
      <c r="L406" s="42"/>
      <c r="M406" s="210"/>
      <c r="N406" s="211"/>
      <c r="O406" s="67"/>
      <c r="P406" s="67"/>
      <c r="Q406" s="67"/>
      <c r="R406" s="67"/>
      <c r="S406" s="67"/>
      <c r="T406" s="68"/>
      <c r="U406" s="37"/>
      <c r="V406" s="37"/>
      <c r="W406" s="37"/>
      <c r="X406" s="37"/>
      <c r="Y406" s="37"/>
      <c r="Z406" s="37"/>
      <c r="AA406" s="37"/>
      <c r="AB406" s="37"/>
      <c r="AC406" s="37"/>
      <c r="AD406" s="37"/>
      <c r="AE406" s="37"/>
      <c r="AT406" s="19" t="s">
        <v>422</v>
      </c>
      <c r="AU406" s="19" t="s">
        <v>87</v>
      </c>
    </row>
    <row r="407" spans="1:65" s="13" customFormat="1" ht="20.399999999999999">
      <c r="B407" s="212"/>
      <c r="C407" s="213"/>
      <c r="D407" s="208" t="s">
        <v>148</v>
      </c>
      <c r="E407" s="214" t="s">
        <v>32</v>
      </c>
      <c r="F407" s="215" t="s">
        <v>567</v>
      </c>
      <c r="G407" s="213"/>
      <c r="H407" s="216">
        <v>196.98500000000001</v>
      </c>
      <c r="I407" s="217"/>
      <c r="J407" s="213"/>
      <c r="K407" s="213"/>
      <c r="L407" s="218"/>
      <c r="M407" s="219"/>
      <c r="N407" s="220"/>
      <c r="O407" s="220"/>
      <c r="P407" s="220"/>
      <c r="Q407" s="220"/>
      <c r="R407" s="220"/>
      <c r="S407" s="220"/>
      <c r="T407" s="221"/>
      <c r="AT407" s="222" t="s">
        <v>148</v>
      </c>
      <c r="AU407" s="222" t="s">
        <v>87</v>
      </c>
      <c r="AV407" s="13" t="s">
        <v>87</v>
      </c>
      <c r="AW407" s="13" t="s">
        <v>39</v>
      </c>
      <c r="AX407" s="13" t="s">
        <v>78</v>
      </c>
      <c r="AY407" s="222" t="s">
        <v>133</v>
      </c>
    </row>
    <row r="408" spans="1:65" s="16" customFormat="1">
      <c r="B408" s="244"/>
      <c r="C408" s="245"/>
      <c r="D408" s="208" t="s">
        <v>148</v>
      </c>
      <c r="E408" s="246" t="s">
        <v>32</v>
      </c>
      <c r="F408" s="247" t="s">
        <v>168</v>
      </c>
      <c r="G408" s="245"/>
      <c r="H408" s="248">
        <v>196.98500000000001</v>
      </c>
      <c r="I408" s="249"/>
      <c r="J408" s="245"/>
      <c r="K408" s="245"/>
      <c r="L408" s="250"/>
      <c r="M408" s="251"/>
      <c r="N408" s="252"/>
      <c r="O408" s="252"/>
      <c r="P408" s="252"/>
      <c r="Q408" s="252"/>
      <c r="R408" s="252"/>
      <c r="S408" s="252"/>
      <c r="T408" s="253"/>
      <c r="AT408" s="254" t="s">
        <v>148</v>
      </c>
      <c r="AU408" s="254" t="s">
        <v>87</v>
      </c>
      <c r="AV408" s="16" t="s">
        <v>141</v>
      </c>
      <c r="AW408" s="16" t="s">
        <v>39</v>
      </c>
      <c r="AX408" s="16" t="s">
        <v>85</v>
      </c>
      <c r="AY408" s="254" t="s">
        <v>133</v>
      </c>
    </row>
    <row r="409" spans="1:65" s="2" customFormat="1" ht="33" customHeight="1">
      <c r="A409" s="37"/>
      <c r="B409" s="38"/>
      <c r="C409" s="195" t="s">
        <v>568</v>
      </c>
      <c r="D409" s="195" t="s">
        <v>136</v>
      </c>
      <c r="E409" s="196" t="s">
        <v>195</v>
      </c>
      <c r="F409" s="197" t="s">
        <v>196</v>
      </c>
      <c r="G409" s="198" t="s">
        <v>157</v>
      </c>
      <c r="H409" s="199">
        <v>4</v>
      </c>
      <c r="I409" s="200"/>
      <c r="J409" s="201">
        <f>ROUND(I409*H409,2)</f>
        <v>0</v>
      </c>
      <c r="K409" s="197" t="s">
        <v>140</v>
      </c>
      <c r="L409" s="42"/>
      <c r="M409" s="202" t="s">
        <v>32</v>
      </c>
      <c r="N409" s="203" t="s">
        <v>49</v>
      </c>
      <c r="O409" s="67"/>
      <c r="P409" s="204">
        <f>O409*H409</f>
        <v>0</v>
      </c>
      <c r="Q409" s="204">
        <v>2.6700000000000001E-3</v>
      </c>
      <c r="R409" s="204">
        <f>Q409*H409</f>
        <v>1.068E-2</v>
      </c>
      <c r="S409" s="204">
        <v>0</v>
      </c>
      <c r="T409" s="205">
        <f>S409*H409</f>
        <v>0</v>
      </c>
      <c r="U409" s="37"/>
      <c r="V409" s="37"/>
      <c r="W409" s="37"/>
      <c r="X409" s="37"/>
      <c r="Y409" s="37"/>
      <c r="Z409" s="37"/>
      <c r="AA409" s="37"/>
      <c r="AB409" s="37"/>
      <c r="AC409" s="37"/>
      <c r="AD409" s="37"/>
      <c r="AE409" s="37"/>
      <c r="AR409" s="206" t="s">
        <v>183</v>
      </c>
      <c r="AT409" s="206" t="s">
        <v>136</v>
      </c>
      <c r="AU409" s="206" t="s">
        <v>87</v>
      </c>
      <c r="AY409" s="19" t="s">
        <v>133</v>
      </c>
      <c r="BE409" s="207">
        <f>IF(N409="základní",J409,0)</f>
        <v>0</v>
      </c>
      <c r="BF409" s="207">
        <f>IF(N409="snížená",J409,0)</f>
        <v>0</v>
      </c>
      <c r="BG409" s="207">
        <f>IF(N409="zákl. přenesená",J409,0)</f>
        <v>0</v>
      </c>
      <c r="BH409" s="207">
        <f>IF(N409="sníž. přenesená",J409,0)</f>
        <v>0</v>
      </c>
      <c r="BI409" s="207">
        <f>IF(N409="nulová",J409,0)</f>
        <v>0</v>
      </c>
      <c r="BJ409" s="19" t="s">
        <v>85</v>
      </c>
      <c r="BK409" s="207">
        <f>ROUND(I409*H409,2)</f>
        <v>0</v>
      </c>
      <c r="BL409" s="19" t="s">
        <v>183</v>
      </c>
      <c r="BM409" s="206" t="s">
        <v>569</v>
      </c>
    </row>
    <row r="410" spans="1:65" s="2" customFormat="1" ht="172.8">
      <c r="A410" s="37"/>
      <c r="B410" s="38"/>
      <c r="C410" s="39"/>
      <c r="D410" s="208" t="s">
        <v>143</v>
      </c>
      <c r="E410" s="39"/>
      <c r="F410" s="209" t="s">
        <v>185</v>
      </c>
      <c r="G410" s="39"/>
      <c r="H410" s="39"/>
      <c r="I410" s="118"/>
      <c r="J410" s="39"/>
      <c r="K410" s="39"/>
      <c r="L410" s="42"/>
      <c r="M410" s="210"/>
      <c r="N410" s="211"/>
      <c r="O410" s="67"/>
      <c r="P410" s="67"/>
      <c r="Q410" s="67"/>
      <c r="R410" s="67"/>
      <c r="S410" s="67"/>
      <c r="T410" s="68"/>
      <c r="U410" s="37"/>
      <c r="V410" s="37"/>
      <c r="W410" s="37"/>
      <c r="X410" s="37"/>
      <c r="Y410" s="37"/>
      <c r="Z410" s="37"/>
      <c r="AA410" s="37"/>
      <c r="AB410" s="37"/>
      <c r="AC410" s="37"/>
      <c r="AD410" s="37"/>
      <c r="AE410" s="37"/>
      <c r="AT410" s="19" t="s">
        <v>143</v>
      </c>
      <c r="AU410" s="19" t="s">
        <v>87</v>
      </c>
    </row>
    <row r="411" spans="1:65" s="14" customFormat="1" ht="20.399999999999999">
      <c r="B411" s="223"/>
      <c r="C411" s="224"/>
      <c r="D411" s="208" t="s">
        <v>148</v>
      </c>
      <c r="E411" s="225" t="s">
        <v>32</v>
      </c>
      <c r="F411" s="226" t="s">
        <v>373</v>
      </c>
      <c r="G411" s="224"/>
      <c r="H411" s="225" t="s">
        <v>32</v>
      </c>
      <c r="I411" s="227"/>
      <c r="J411" s="224"/>
      <c r="K411" s="224"/>
      <c r="L411" s="228"/>
      <c r="M411" s="229"/>
      <c r="N411" s="230"/>
      <c r="O411" s="230"/>
      <c r="P411" s="230"/>
      <c r="Q411" s="230"/>
      <c r="R411" s="230"/>
      <c r="S411" s="230"/>
      <c r="T411" s="231"/>
      <c r="AT411" s="232" t="s">
        <v>148</v>
      </c>
      <c r="AU411" s="232" t="s">
        <v>87</v>
      </c>
      <c r="AV411" s="14" t="s">
        <v>85</v>
      </c>
      <c r="AW411" s="14" t="s">
        <v>39</v>
      </c>
      <c r="AX411" s="14" t="s">
        <v>78</v>
      </c>
      <c r="AY411" s="232" t="s">
        <v>133</v>
      </c>
    </row>
    <row r="412" spans="1:65" s="13" customFormat="1">
      <c r="B412" s="212"/>
      <c r="C412" s="213"/>
      <c r="D412" s="208" t="s">
        <v>148</v>
      </c>
      <c r="E412" s="214" t="s">
        <v>32</v>
      </c>
      <c r="F412" s="215" t="s">
        <v>570</v>
      </c>
      <c r="G412" s="213"/>
      <c r="H412" s="216">
        <v>4</v>
      </c>
      <c r="I412" s="217"/>
      <c r="J412" s="213"/>
      <c r="K412" s="213"/>
      <c r="L412" s="218"/>
      <c r="M412" s="219"/>
      <c r="N412" s="220"/>
      <c r="O412" s="220"/>
      <c r="P412" s="220"/>
      <c r="Q412" s="220"/>
      <c r="R412" s="220"/>
      <c r="S412" s="220"/>
      <c r="T412" s="221"/>
      <c r="AT412" s="222" t="s">
        <v>148</v>
      </c>
      <c r="AU412" s="222" t="s">
        <v>87</v>
      </c>
      <c r="AV412" s="13" t="s">
        <v>87</v>
      </c>
      <c r="AW412" s="13" t="s">
        <v>39</v>
      </c>
      <c r="AX412" s="13" t="s">
        <v>78</v>
      </c>
      <c r="AY412" s="222" t="s">
        <v>133</v>
      </c>
    </row>
    <row r="413" spans="1:65" s="16" customFormat="1">
      <c r="B413" s="244"/>
      <c r="C413" s="245"/>
      <c r="D413" s="208" t="s">
        <v>148</v>
      </c>
      <c r="E413" s="246" t="s">
        <v>32</v>
      </c>
      <c r="F413" s="247" t="s">
        <v>168</v>
      </c>
      <c r="G413" s="245"/>
      <c r="H413" s="248">
        <v>4</v>
      </c>
      <c r="I413" s="249"/>
      <c r="J413" s="245"/>
      <c r="K413" s="245"/>
      <c r="L413" s="250"/>
      <c r="M413" s="251"/>
      <c r="N413" s="252"/>
      <c r="O413" s="252"/>
      <c r="P413" s="252"/>
      <c r="Q413" s="252"/>
      <c r="R413" s="252"/>
      <c r="S413" s="252"/>
      <c r="T413" s="253"/>
      <c r="AT413" s="254" t="s">
        <v>148</v>
      </c>
      <c r="AU413" s="254" t="s">
        <v>87</v>
      </c>
      <c r="AV413" s="16" t="s">
        <v>141</v>
      </c>
      <c r="AW413" s="16" t="s">
        <v>39</v>
      </c>
      <c r="AX413" s="16" t="s">
        <v>85</v>
      </c>
      <c r="AY413" s="254" t="s">
        <v>133</v>
      </c>
    </row>
    <row r="414" spans="1:65" s="2" customFormat="1" ht="16.5" customHeight="1">
      <c r="A414" s="37"/>
      <c r="B414" s="38"/>
      <c r="C414" s="255" t="s">
        <v>571</v>
      </c>
      <c r="D414" s="255" t="s">
        <v>198</v>
      </c>
      <c r="E414" s="256" t="s">
        <v>572</v>
      </c>
      <c r="F414" s="257" t="s">
        <v>573</v>
      </c>
      <c r="G414" s="258" t="s">
        <v>157</v>
      </c>
      <c r="H414" s="259">
        <v>4</v>
      </c>
      <c r="I414" s="260"/>
      <c r="J414" s="261">
        <f>ROUND(I414*H414,2)</f>
        <v>0</v>
      </c>
      <c r="K414" s="257" t="s">
        <v>32</v>
      </c>
      <c r="L414" s="262"/>
      <c r="M414" s="263" t="s">
        <v>32</v>
      </c>
      <c r="N414" s="264" t="s">
        <v>49</v>
      </c>
      <c r="O414" s="67"/>
      <c r="P414" s="204">
        <f>O414*H414</f>
        <v>0</v>
      </c>
      <c r="Q414" s="204">
        <v>2.3700000000000001E-3</v>
      </c>
      <c r="R414" s="204">
        <f>Q414*H414</f>
        <v>9.4800000000000006E-3</v>
      </c>
      <c r="S414" s="204">
        <v>0</v>
      </c>
      <c r="T414" s="205">
        <f>S414*H414</f>
        <v>0</v>
      </c>
      <c r="U414" s="37"/>
      <c r="V414" s="37"/>
      <c r="W414" s="37"/>
      <c r="X414" s="37"/>
      <c r="Y414" s="37"/>
      <c r="Z414" s="37"/>
      <c r="AA414" s="37"/>
      <c r="AB414" s="37"/>
      <c r="AC414" s="37"/>
      <c r="AD414" s="37"/>
      <c r="AE414" s="37"/>
      <c r="AR414" s="206" t="s">
        <v>201</v>
      </c>
      <c r="AT414" s="206" t="s">
        <v>198</v>
      </c>
      <c r="AU414" s="206" t="s">
        <v>87</v>
      </c>
      <c r="AY414" s="19" t="s">
        <v>133</v>
      </c>
      <c r="BE414" s="207">
        <f>IF(N414="základní",J414,0)</f>
        <v>0</v>
      </c>
      <c r="BF414" s="207">
        <f>IF(N414="snížená",J414,0)</f>
        <v>0</v>
      </c>
      <c r="BG414" s="207">
        <f>IF(N414="zákl. přenesená",J414,0)</f>
        <v>0</v>
      </c>
      <c r="BH414" s="207">
        <f>IF(N414="sníž. přenesená",J414,0)</f>
        <v>0</v>
      </c>
      <c r="BI414" s="207">
        <f>IF(N414="nulová",J414,0)</f>
        <v>0</v>
      </c>
      <c r="BJ414" s="19" t="s">
        <v>85</v>
      </c>
      <c r="BK414" s="207">
        <f>ROUND(I414*H414,2)</f>
        <v>0</v>
      </c>
      <c r="BL414" s="19" t="s">
        <v>183</v>
      </c>
      <c r="BM414" s="206" t="s">
        <v>574</v>
      </c>
    </row>
    <row r="415" spans="1:65" s="2" customFormat="1" ht="16.5" customHeight="1">
      <c r="A415" s="37"/>
      <c r="B415" s="38"/>
      <c r="C415" s="195" t="s">
        <v>575</v>
      </c>
      <c r="D415" s="195" t="s">
        <v>136</v>
      </c>
      <c r="E415" s="196" t="s">
        <v>576</v>
      </c>
      <c r="F415" s="197" t="s">
        <v>577</v>
      </c>
      <c r="G415" s="198" t="s">
        <v>157</v>
      </c>
      <c r="H415" s="199">
        <v>20</v>
      </c>
      <c r="I415" s="200"/>
      <c r="J415" s="201">
        <f>ROUND(I415*H415,2)</f>
        <v>0</v>
      </c>
      <c r="K415" s="197" t="s">
        <v>140</v>
      </c>
      <c r="L415" s="42"/>
      <c r="M415" s="202" t="s">
        <v>32</v>
      </c>
      <c r="N415" s="203" t="s">
        <v>49</v>
      </c>
      <c r="O415" s="67"/>
      <c r="P415" s="204">
        <f>O415*H415</f>
        <v>0</v>
      </c>
      <c r="Q415" s="204">
        <v>0</v>
      </c>
      <c r="R415" s="204">
        <f>Q415*H415</f>
        <v>0</v>
      </c>
      <c r="S415" s="204">
        <v>5.0000000000000001E-3</v>
      </c>
      <c r="T415" s="205">
        <f>S415*H415</f>
        <v>0.1</v>
      </c>
      <c r="U415" s="37"/>
      <c r="V415" s="37"/>
      <c r="W415" s="37"/>
      <c r="X415" s="37"/>
      <c r="Y415" s="37"/>
      <c r="Z415" s="37"/>
      <c r="AA415" s="37"/>
      <c r="AB415" s="37"/>
      <c r="AC415" s="37"/>
      <c r="AD415" s="37"/>
      <c r="AE415" s="37"/>
      <c r="AR415" s="206" t="s">
        <v>183</v>
      </c>
      <c r="AT415" s="206" t="s">
        <v>136</v>
      </c>
      <c r="AU415" s="206" t="s">
        <v>87</v>
      </c>
      <c r="AY415" s="19" t="s">
        <v>133</v>
      </c>
      <c r="BE415" s="207">
        <f>IF(N415="základní",J415,0)</f>
        <v>0</v>
      </c>
      <c r="BF415" s="207">
        <f>IF(N415="snížená",J415,0)</f>
        <v>0</v>
      </c>
      <c r="BG415" s="207">
        <f>IF(N415="zákl. přenesená",J415,0)</f>
        <v>0</v>
      </c>
      <c r="BH415" s="207">
        <f>IF(N415="sníž. přenesená",J415,0)</f>
        <v>0</v>
      </c>
      <c r="BI415" s="207">
        <f>IF(N415="nulová",J415,0)</f>
        <v>0</v>
      </c>
      <c r="BJ415" s="19" t="s">
        <v>85</v>
      </c>
      <c r="BK415" s="207">
        <f>ROUND(I415*H415,2)</f>
        <v>0</v>
      </c>
      <c r="BL415" s="19" t="s">
        <v>183</v>
      </c>
      <c r="BM415" s="206" t="s">
        <v>578</v>
      </c>
    </row>
    <row r="416" spans="1:65" s="13" customFormat="1">
      <c r="B416" s="212"/>
      <c r="C416" s="213"/>
      <c r="D416" s="208" t="s">
        <v>148</v>
      </c>
      <c r="E416" s="214" t="s">
        <v>32</v>
      </c>
      <c r="F416" s="215" t="s">
        <v>579</v>
      </c>
      <c r="G416" s="213"/>
      <c r="H416" s="216">
        <v>20</v>
      </c>
      <c r="I416" s="217"/>
      <c r="J416" s="213"/>
      <c r="K416" s="213"/>
      <c r="L416" s="218"/>
      <c r="M416" s="219"/>
      <c r="N416" s="220"/>
      <c r="O416" s="220"/>
      <c r="P416" s="220"/>
      <c r="Q416" s="220"/>
      <c r="R416" s="220"/>
      <c r="S416" s="220"/>
      <c r="T416" s="221"/>
      <c r="AT416" s="222" t="s">
        <v>148</v>
      </c>
      <c r="AU416" s="222" t="s">
        <v>87</v>
      </c>
      <c r="AV416" s="13" t="s">
        <v>87</v>
      </c>
      <c r="AW416" s="13" t="s">
        <v>39</v>
      </c>
      <c r="AX416" s="13" t="s">
        <v>85</v>
      </c>
      <c r="AY416" s="222" t="s">
        <v>133</v>
      </c>
    </row>
    <row r="417" spans="1:65" s="2" customFormat="1" ht="21.75" customHeight="1">
      <c r="A417" s="37"/>
      <c r="B417" s="38"/>
      <c r="C417" s="195" t="s">
        <v>580</v>
      </c>
      <c r="D417" s="195" t="s">
        <v>136</v>
      </c>
      <c r="E417" s="196" t="s">
        <v>581</v>
      </c>
      <c r="F417" s="197" t="s">
        <v>582</v>
      </c>
      <c r="G417" s="198" t="s">
        <v>285</v>
      </c>
      <c r="H417" s="199">
        <v>157.15899999999999</v>
      </c>
      <c r="I417" s="200"/>
      <c r="J417" s="201">
        <f>ROUND(I417*H417,2)</f>
        <v>0</v>
      </c>
      <c r="K417" s="197" t="s">
        <v>140</v>
      </c>
      <c r="L417" s="42"/>
      <c r="M417" s="202" t="s">
        <v>32</v>
      </c>
      <c r="N417" s="203" t="s">
        <v>49</v>
      </c>
      <c r="O417" s="67"/>
      <c r="P417" s="204">
        <f>O417*H417</f>
        <v>0</v>
      </c>
      <c r="Q417" s="204">
        <v>0</v>
      </c>
      <c r="R417" s="204">
        <f>Q417*H417</f>
        <v>0</v>
      </c>
      <c r="S417" s="204">
        <v>1.4E-2</v>
      </c>
      <c r="T417" s="205">
        <f>S417*H417</f>
        <v>2.2002259999999998</v>
      </c>
      <c r="U417" s="37"/>
      <c r="V417" s="37"/>
      <c r="W417" s="37"/>
      <c r="X417" s="37"/>
      <c r="Y417" s="37"/>
      <c r="Z417" s="37"/>
      <c r="AA417" s="37"/>
      <c r="AB417" s="37"/>
      <c r="AC417" s="37"/>
      <c r="AD417" s="37"/>
      <c r="AE417" s="37"/>
      <c r="AR417" s="206" t="s">
        <v>183</v>
      </c>
      <c r="AT417" s="206" t="s">
        <v>136</v>
      </c>
      <c r="AU417" s="206" t="s">
        <v>87</v>
      </c>
      <c r="AY417" s="19" t="s">
        <v>133</v>
      </c>
      <c r="BE417" s="207">
        <f>IF(N417="základní",J417,0)</f>
        <v>0</v>
      </c>
      <c r="BF417" s="207">
        <f>IF(N417="snížená",J417,0)</f>
        <v>0</v>
      </c>
      <c r="BG417" s="207">
        <f>IF(N417="zákl. přenesená",J417,0)</f>
        <v>0</v>
      </c>
      <c r="BH417" s="207">
        <f>IF(N417="sníž. přenesená",J417,0)</f>
        <v>0</v>
      </c>
      <c r="BI417" s="207">
        <f>IF(N417="nulová",J417,0)</f>
        <v>0</v>
      </c>
      <c r="BJ417" s="19" t="s">
        <v>85</v>
      </c>
      <c r="BK417" s="207">
        <f>ROUND(I417*H417,2)</f>
        <v>0</v>
      </c>
      <c r="BL417" s="19" t="s">
        <v>183</v>
      </c>
      <c r="BM417" s="206" t="s">
        <v>583</v>
      </c>
    </row>
    <row r="418" spans="1:65" s="14" customFormat="1">
      <c r="B418" s="223"/>
      <c r="C418" s="224"/>
      <c r="D418" s="208" t="s">
        <v>148</v>
      </c>
      <c r="E418" s="225" t="s">
        <v>32</v>
      </c>
      <c r="F418" s="226" t="s">
        <v>451</v>
      </c>
      <c r="G418" s="224"/>
      <c r="H418" s="225" t="s">
        <v>32</v>
      </c>
      <c r="I418" s="227"/>
      <c r="J418" s="224"/>
      <c r="K418" s="224"/>
      <c r="L418" s="228"/>
      <c r="M418" s="229"/>
      <c r="N418" s="230"/>
      <c r="O418" s="230"/>
      <c r="P418" s="230"/>
      <c r="Q418" s="230"/>
      <c r="R418" s="230"/>
      <c r="S418" s="230"/>
      <c r="T418" s="231"/>
      <c r="AT418" s="232" t="s">
        <v>148</v>
      </c>
      <c r="AU418" s="232" t="s">
        <v>87</v>
      </c>
      <c r="AV418" s="14" t="s">
        <v>85</v>
      </c>
      <c r="AW418" s="14" t="s">
        <v>39</v>
      </c>
      <c r="AX418" s="14" t="s">
        <v>78</v>
      </c>
      <c r="AY418" s="232" t="s">
        <v>133</v>
      </c>
    </row>
    <row r="419" spans="1:65" s="13" customFormat="1">
      <c r="B419" s="212"/>
      <c r="C419" s="213"/>
      <c r="D419" s="208" t="s">
        <v>148</v>
      </c>
      <c r="E419" s="214" t="s">
        <v>32</v>
      </c>
      <c r="F419" s="215" t="s">
        <v>584</v>
      </c>
      <c r="G419" s="213"/>
      <c r="H419" s="216">
        <v>31.96</v>
      </c>
      <c r="I419" s="217"/>
      <c r="J419" s="213"/>
      <c r="K419" s="213"/>
      <c r="L419" s="218"/>
      <c r="M419" s="219"/>
      <c r="N419" s="220"/>
      <c r="O419" s="220"/>
      <c r="P419" s="220"/>
      <c r="Q419" s="220"/>
      <c r="R419" s="220"/>
      <c r="S419" s="220"/>
      <c r="T419" s="221"/>
      <c r="AT419" s="222" t="s">
        <v>148</v>
      </c>
      <c r="AU419" s="222" t="s">
        <v>87</v>
      </c>
      <c r="AV419" s="13" t="s">
        <v>87</v>
      </c>
      <c r="AW419" s="13" t="s">
        <v>39</v>
      </c>
      <c r="AX419" s="13" t="s">
        <v>78</v>
      </c>
      <c r="AY419" s="222" t="s">
        <v>133</v>
      </c>
    </row>
    <row r="420" spans="1:65" s="13" customFormat="1">
      <c r="B420" s="212"/>
      <c r="C420" s="213"/>
      <c r="D420" s="208" t="s">
        <v>148</v>
      </c>
      <c r="E420" s="214" t="s">
        <v>32</v>
      </c>
      <c r="F420" s="215" t="s">
        <v>585</v>
      </c>
      <c r="G420" s="213"/>
      <c r="H420" s="216">
        <v>13.361000000000001</v>
      </c>
      <c r="I420" s="217"/>
      <c r="J420" s="213"/>
      <c r="K420" s="213"/>
      <c r="L420" s="218"/>
      <c r="M420" s="219"/>
      <c r="N420" s="220"/>
      <c r="O420" s="220"/>
      <c r="P420" s="220"/>
      <c r="Q420" s="220"/>
      <c r="R420" s="220"/>
      <c r="S420" s="220"/>
      <c r="T420" s="221"/>
      <c r="AT420" s="222" t="s">
        <v>148</v>
      </c>
      <c r="AU420" s="222" t="s">
        <v>87</v>
      </c>
      <c r="AV420" s="13" t="s">
        <v>87</v>
      </c>
      <c r="AW420" s="13" t="s">
        <v>39</v>
      </c>
      <c r="AX420" s="13" t="s">
        <v>78</v>
      </c>
      <c r="AY420" s="222" t="s">
        <v>133</v>
      </c>
    </row>
    <row r="421" spans="1:65" s="14" customFormat="1">
      <c r="B421" s="223"/>
      <c r="C421" s="224"/>
      <c r="D421" s="208" t="s">
        <v>148</v>
      </c>
      <c r="E421" s="225" t="s">
        <v>32</v>
      </c>
      <c r="F421" s="226" t="s">
        <v>454</v>
      </c>
      <c r="G421" s="224"/>
      <c r="H421" s="225" t="s">
        <v>32</v>
      </c>
      <c r="I421" s="227"/>
      <c r="J421" s="224"/>
      <c r="K421" s="224"/>
      <c r="L421" s="228"/>
      <c r="M421" s="229"/>
      <c r="N421" s="230"/>
      <c r="O421" s="230"/>
      <c r="P421" s="230"/>
      <c r="Q421" s="230"/>
      <c r="R421" s="230"/>
      <c r="S421" s="230"/>
      <c r="T421" s="231"/>
      <c r="AT421" s="232" t="s">
        <v>148</v>
      </c>
      <c r="AU421" s="232" t="s">
        <v>87</v>
      </c>
      <c r="AV421" s="14" t="s">
        <v>85</v>
      </c>
      <c r="AW421" s="14" t="s">
        <v>39</v>
      </c>
      <c r="AX421" s="14" t="s">
        <v>78</v>
      </c>
      <c r="AY421" s="232" t="s">
        <v>133</v>
      </c>
    </row>
    <row r="422" spans="1:65" s="13" customFormat="1">
      <c r="B422" s="212"/>
      <c r="C422" s="213"/>
      <c r="D422" s="208" t="s">
        <v>148</v>
      </c>
      <c r="E422" s="214" t="s">
        <v>32</v>
      </c>
      <c r="F422" s="215" t="s">
        <v>586</v>
      </c>
      <c r="G422" s="213"/>
      <c r="H422" s="216">
        <v>13.551</v>
      </c>
      <c r="I422" s="217"/>
      <c r="J422" s="213"/>
      <c r="K422" s="213"/>
      <c r="L422" s="218"/>
      <c r="M422" s="219"/>
      <c r="N422" s="220"/>
      <c r="O422" s="220"/>
      <c r="P422" s="220"/>
      <c r="Q422" s="220"/>
      <c r="R422" s="220"/>
      <c r="S422" s="220"/>
      <c r="T422" s="221"/>
      <c r="AT422" s="222" t="s">
        <v>148</v>
      </c>
      <c r="AU422" s="222" t="s">
        <v>87</v>
      </c>
      <c r="AV422" s="13" t="s">
        <v>87</v>
      </c>
      <c r="AW422" s="13" t="s">
        <v>39</v>
      </c>
      <c r="AX422" s="13" t="s">
        <v>78</v>
      </c>
      <c r="AY422" s="222" t="s">
        <v>133</v>
      </c>
    </row>
    <row r="423" spans="1:65" s="14" customFormat="1">
      <c r="B423" s="223"/>
      <c r="C423" s="224"/>
      <c r="D423" s="208" t="s">
        <v>148</v>
      </c>
      <c r="E423" s="225" t="s">
        <v>32</v>
      </c>
      <c r="F423" s="226" t="s">
        <v>457</v>
      </c>
      <c r="G423" s="224"/>
      <c r="H423" s="225" t="s">
        <v>32</v>
      </c>
      <c r="I423" s="227"/>
      <c r="J423" s="224"/>
      <c r="K423" s="224"/>
      <c r="L423" s="228"/>
      <c r="M423" s="229"/>
      <c r="N423" s="230"/>
      <c r="O423" s="230"/>
      <c r="P423" s="230"/>
      <c r="Q423" s="230"/>
      <c r="R423" s="230"/>
      <c r="S423" s="230"/>
      <c r="T423" s="231"/>
      <c r="AT423" s="232" t="s">
        <v>148</v>
      </c>
      <c r="AU423" s="232" t="s">
        <v>87</v>
      </c>
      <c r="AV423" s="14" t="s">
        <v>85</v>
      </c>
      <c r="AW423" s="14" t="s">
        <v>39</v>
      </c>
      <c r="AX423" s="14" t="s">
        <v>78</v>
      </c>
      <c r="AY423" s="232" t="s">
        <v>133</v>
      </c>
    </row>
    <row r="424" spans="1:65" s="13" customFormat="1">
      <c r="B424" s="212"/>
      <c r="C424" s="213"/>
      <c r="D424" s="208" t="s">
        <v>148</v>
      </c>
      <c r="E424" s="214" t="s">
        <v>32</v>
      </c>
      <c r="F424" s="215" t="s">
        <v>587</v>
      </c>
      <c r="G424" s="213"/>
      <c r="H424" s="216">
        <v>10.311999999999999</v>
      </c>
      <c r="I424" s="217"/>
      <c r="J424" s="213"/>
      <c r="K424" s="213"/>
      <c r="L424" s="218"/>
      <c r="M424" s="219"/>
      <c r="N424" s="220"/>
      <c r="O424" s="220"/>
      <c r="P424" s="220"/>
      <c r="Q424" s="220"/>
      <c r="R424" s="220"/>
      <c r="S424" s="220"/>
      <c r="T424" s="221"/>
      <c r="AT424" s="222" t="s">
        <v>148</v>
      </c>
      <c r="AU424" s="222" t="s">
        <v>87</v>
      </c>
      <c r="AV424" s="13" t="s">
        <v>87</v>
      </c>
      <c r="AW424" s="13" t="s">
        <v>39</v>
      </c>
      <c r="AX424" s="13" t="s">
        <v>78</v>
      </c>
      <c r="AY424" s="222" t="s">
        <v>133</v>
      </c>
    </row>
    <row r="425" spans="1:65" s="13" customFormat="1">
      <c r="B425" s="212"/>
      <c r="C425" s="213"/>
      <c r="D425" s="208" t="s">
        <v>148</v>
      </c>
      <c r="E425" s="214" t="s">
        <v>32</v>
      </c>
      <c r="F425" s="215" t="s">
        <v>588</v>
      </c>
      <c r="G425" s="213"/>
      <c r="H425" s="216">
        <v>16.062999999999999</v>
      </c>
      <c r="I425" s="217"/>
      <c r="J425" s="213"/>
      <c r="K425" s="213"/>
      <c r="L425" s="218"/>
      <c r="M425" s="219"/>
      <c r="N425" s="220"/>
      <c r="O425" s="220"/>
      <c r="P425" s="220"/>
      <c r="Q425" s="220"/>
      <c r="R425" s="220"/>
      <c r="S425" s="220"/>
      <c r="T425" s="221"/>
      <c r="AT425" s="222" t="s">
        <v>148</v>
      </c>
      <c r="AU425" s="222" t="s">
        <v>87</v>
      </c>
      <c r="AV425" s="13" t="s">
        <v>87</v>
      </c>
      <c r="AW425" s="13" t="s">
        <v>39</v>
      </c>
      <c r="AX425" s="13" t="s">
        <v>78</v>
      </c>
      <c r="AY425" s="222" t="s">
        <v>133</v>
      </c>
    </row>
    <row r="426" spans="1:65" s="13" customFormat="1">
      <c r="B426" s="212"/>
      <c r="C426" s="213"/>
      <c r="D426" s="208" t="s">
        <v>148</v>
      </c>
      <c r="E426" s="214" t="s">
        <v>32</v>
      </c>
      <c r="F426" s="215" t="s">
        <v>589</v>
      </c>
      <c r="G426" s="213"/>
      <c r="H426" s="216">
        <v>18.382999999999999</v>
      </c>
      <c r="I426" s="217"/>
      <c r="J426" s="213"/>
      <c r="K426" s="213"/>
      <c r="L426" s="218"/>
      <c r="M426" s="219"/>
      <c r="N426" s="220"/>
      <c r="O426" s="220"/>
      <c r="P426" s="220"/>
      <c r="Q426" s="220"/>
      <c r="R426" s="220"/>
      <c r="S426" s="220"/>
      <c r="T426" s="221"/>
      <c r="AT426" s="222" t="s">
        <v>148</v>
      </c>
      <c r="AU426" s="222" t="s">
        <v>87</v>
      </c>
      <c r="AV426" s="13" t="s">
        <v>87</v>
      </c>
      <c r="AW426" s="13" t="s">
        <v>39</v>
      </c>
      <c r="AX426" s="13" t="s">
        <v>78</v>
      </c>
      <c r="AY426" s="222" t="s">
        <v>133</v>
      </c>
    </row>
    <row r="427" spans="1:65" s="14" customFormat="1">
      <c r="B427" s="223"/>
      <c r="C427" s="224"/>
      <c r="D427" s="208" t="s">
        <v>148</v>
      </c>
      <c r="E427" s="225" t="s">
        <v>32</v>
      </c>
      <c r="F427" s="226" t="s">
        <v>461</v>
      </c>
      <c r="G427" s="224"/>
      <c r="H427" s="225" t="s">
        <v>32</v>
      </c>
      <c r="I427" s="227"/>
      <c r="J427" s="224"/>
      <c r="K427" s="224"/>
      <c r="L427" s="228"/>
      <c r="M427" s="229"/>
      <c r="N427" s="230"/>
      <c r="O427" s="230"/>
      <c r="P427" s="230"/>
      <c r="Q427" s="230"/>
      <c r="R427" s="230"/>
      <c r="S427" s="230"/>
      <c r="T427" s="231"/>
      <c r="AT427" s="232" t="s">
        <v>148</v>
      </c>
      <c r="AU427" s="232" t="s">
        <v>87</v>
      </c>
      <c r="AV427" s="14" t="s">
        <v>85</v>
      </c>
      <c r="AW427" s="14" t="s">
        <v>39</v>
      </c>
      <c r="AX427" s="14" t="s">
        <v>78</v>
      </c>
      <c r="AY427" s="232" t="s">
        <v>133</v>
      </c>
    </row>
    <row r="428" spans="1:65" s="13" customFormat="1">
      <c r="B428" s="212"/>
      <c r="C428" s="213"/>
      <c r="D428" s="208" t="s">
        <v>148</v>
      </c>
      <c r="E428" s="214" t="s">
        <v>32</v>
      </c>
      <c r="F428" s="215" t="s">
        <v>590</v>
      </c>
      <c r="G428" s="213"/>
      <c r="H428" s="216">
        <v>18.454000000000001</v>
      </c>
      <c r="I428" s="217"/>
      <c r="J428" s="213"/>
      <c r="K428" s="213"/>
      <c r="L428" s="218"/>
      <c r="M428" s="219"/>
      <c r="N428" s="220"/>
      <c r="O428" s="220"/>
      <c r="P428" s="220"/>
      <c r="Q428" s="220"/>
      <c r="R428" s="220"/>
      <c r="S428" s="220"/>
      <c r="T428" s="221"/>
      <c r="AT428" s="222" t="s">
        <v>148</v>
      </c>
      <c r="AU428" s="222" t="s">
        <v>87</v>
      </c>
      <c r="AV428" s="13" t="s">
        <v>87</v>
      </c>
      <c r="AW428" s="13" t="s">
        <v>39</v>
      </c>
      <c r="AX428" s="13" t="s">
        <v>78</v>
      </c>
      <c r="AY428" s="222" t="s">
        <v>133</v>
      </c>
    </row>
    <row r="429" spans="1:65" s="13" customFormat="1">
      <c r="B429" s="212"/>
      <c r="C429" s="213"/>
      <c r="D429" s="208" t="s">
        <v>148</v>
      </c>
      <c r="E429" s="214" t="s">
        <v>32</v>
      </c>
      <c r="F429" s="215" t="s">
        <v>591</v>
      </c>
      <c r="G429" s="213"/>
      <c r="H429" s="216">
        <v>9.048</v>
      </c>
      <c r="I429" s="217"/>
      <c r="J429" s="213"/>
      <c r="K429" s="213"/>
      <c r="L429" s="218"/>
      <c r="M429" s="219"/>
      <c r="N429" s="220"/>
      <c r="O429" s="220"/>
      <c r="P429" s="220"/>
      <c r="Q429" s="220"/>
      <c r="R429" s="220"/>
      <c r="S429" s="220"/>
      <c r="T429" s="221"/>
      <c r="AT429" s="222" t="s">
        <v>148</v>
      </c>
      <c r="AU429" s="222" t="s">
        <v>87</v>
      </c>
      <c r="AV429" s="13" t="s">
        <v>87</v>
      </c>
      <c r="AW429" s="13" t="s">
        <v>39</v>
      </c>
      <c r="AX429" s="13" t="s">
        <v>78</v>
      </c>
      <c r="AY429" s="222" t="s">
        <v>133</v>
      </c>
    </row>
    <row r="430" spans="1:65" s="13" customFormat="1">
      <c r="B430" s="212"/>
      <c r="C430" s="213"/>
      <c r="D430" s="208" t="s">
        <v>148</v>
      </c>
      <c r="E430" s="214" t="s">
        <v>32</v>
      </c>
      <c r="F430" s="215" t="s">
        <v>592</v>
      </c>
      <c r="G430" s="213"/>
      <c r="H430" s="216">
        <v>10.763</v>
      </c>
      <c r="I430" s="217"/>
      <c r="J430" s="213"/>
      <c r="K430" s="213"/>
      <c r="L430" s="218"/>
      <c r="M430" s="219"/>
      <c r="N430" s="220"/>
      <c r="O430" s="220"/>
      <c r="P430" s="220"/>
      <c r="Q430" s="220"/>
      <c r="R430" s="220"/>
      <c r="S430" s="220"/>
      <c r="T430" s="221"/>
      <c r="AT430" s="222" t="s">
        <v>148</v>
      </c>
      <c r="AU430" s="222" t="s">
        <v>87</v>
      </c>
      <c r="AV430" s="13" t="s">
        <v>87</v>
      </c>
      <c r="AW430" s="13" t="s">
        <v>39</v>
      </c>
      <c r="AX430" s="13" t="s">
        <v>78</v>
      </c>
      <c r="AY430" s="222" t="s">
        <v>133</v>
      </c>
    </row>
    <row r="431" spans="1:65" s="13" customFormat="1">
      <c r="B431" s="212"/>
      <c r="C431" s="213"/>
      <c r="D431" s="208" t="s">
        <v>148</v>
      </c>
      <c r="E431" s="214" t="s">
        <v>32</v>
      </c>
      <c r="F431" s="215" t="s">
        <v>593</v>
      </c>
      <c r="G431" s="213"/>
      <c r="H431" s="216">
        <v>15.263999999999999</v>
      </c>
      <c r="I431" s="217"/>
      <c r="J431" s="213"/>
      <c r="K431" s="213"/>
      <c r="L431" s="218"/>
      <c r="M431" s="219"/>
      <c r="N431" s="220"/>
      <c r="O431" s="220"/>
      <c r="P431" s="220"/>
      <c r="Q431" s="220"/>
      <c r="R431" s="220"/>
      <c r="S431" s="220"/>
      <c r="T431" s="221"/>
      <c r="AT431" s="222" t="s">
        <v>148</v>
      </c>
      <c r="AU431" s="222" t="s">
        <v>87</v>
      </c>
      <c r="AV431" s="13" t="s">
        <v>87</v>
      </c>
      <c r="AW431" s="13" t="s">
        <v>39</v>
      </c>
      <c r="AX431" s="13" t="s">
        <v>78</v>
      </c>
      <c r="AY431" s="222" t="s">
        <v>133</v>
      </c>
    </row>
    <row r="432" spans="1:65" s="16" customFormat="1">
      <c r="B432" s="244"/>
      <c r="C432" s="245"/>
      <c r="D432" s="208" t="s">
        <v>148</v>
      </c>
      <c r="E432" s="246" t="s">
        <v>32</v>
      </c>
      <c r="F432" s="247" t="s">
        <v>168</v>
      </c>
      <c r="G432" s="245"/>
      <c r="H432" s="248">
        <v>157.15900000000002</v>
      </c>
      <c r="I432" s="249"/>
      <c r="J432" s="245"/>
      <c r="K432" s="245"/>
      <c r="L432" s="250"/>
      <c r="M432" s="251"/>
      <c r="N432" s="252"/>
      <c r="O432" s="252"/>
      <c r="P432" s="252"/>
      <c r="Q432" s="252"/>
      <c r="R432" s="252"/>
      <c r="S432" s="252"/>
      <c r="T432" s="253"/>
      <c r="AT432" s="254" t="s">
        <v>148</v>
      </c>
      <c r="AU432" s="254" t="s">
        <v>87</v>
      </c>
      <c r="AV432" s="16" t="s">
        <v>141</v>
      </c>
      <c r="AW432" s="16" t="s">
        <v>39</v>
      </c>
      <c r="AX432" s="16" t="s">
        <v>85</v>
      </c>
      <c r="AY432" s="254" t="s">
        <v>133</v>
      </c>
    </row>
    <row r="433" spans="1:65" s="2" customFormat="1" ht="21.75" customHeight="1">
      <c r="A433" s="37"/>
      <c r="B433" s="38"/>
      <c r="C433" s="195" t="s">
        <v>594</v>
      </c>
      <c r="D433" s="195" t="s">
        <v>136</v>
      </c>
      <c r="E433" s="196" t="s">
        <v>595</v>
      </c>
      <c r="F433" s="197" t="s">
        <v>596</v>
      </c>
      <c r="G433" s="198" t="s">
        <v>285</v>
      </c>
      <c r="H433" s="199">
        <v>144.45599999999999</v>
      </c>
      <c r="I433" s="200"/>
      <c r="J433" s="201">
        <f>ROUND(I433*H433,2)</f>
        <v>0</v>
      </c>
      <c r="K433" s="197" t="s">
        <v>140</v>
      </c>
      <c r="L433" s="42"/>
      <c r="M433" s="202" t="s">
        <v>32</v>
      </c>
      <c r="N433" s="203" t="s">
        <v>49</v>
      </c>
      <c r="O433" s="67"/>
      <c r="P433" s="204">
        <f>O433*H433</f>
        <v>0</v>
      </c>
      <c r="Q433" s="204">
        <v>0</v>
      </c>
      <c r="R433" s="204">
        <f>Q433*H433</f>
        <v>0</v>
      </c>
      <c r="S433" s="204">
        <v>0</v>
      </c>
      <c r="T433" s="205">
        <f>S433*H433</f>
        <v>0</v>
      </c>
      <c r="U433" s="37"/>
      <c r="V433" s="37"/>
      <c r="W433" s="37"/>
      <c r="X433" s="37"/>
      <c r="Y433" s="37"/>
      <c r="Z433" s="37"/>
      <c r="AA433" s="37"/>
      <c r="AB433" s="37"/>
      <c r="AC433" s="37"/>
      <c r="AD433" s="37"/>
      <c r="AE433" s="37"/>
      <c r="AR433" s="206" t="s">
        <v>183</v>
      </c>
      <c r="AT433" s="206" t="s">
        <v>136</v>
      </c>
      <c r="AU433" s="206" t="s">
        <v>87</v>
      </c>
      <c r="AY433" s="19" t="s">
        <v>133</v>
      </c>
      <c r="BE433" s="207">
        <f>IF(N433="základní",J433,0)</f>
        <v>0</v>
      </c>
      <c r="BF433" s="207">
        <f>IF(N433="snížená",J433,0)</f>
        <v>0</v>
      </c>
      <c r="BG433" s="207">
        <f>IF(N433="zákl. přenesená",J433,0)</f>
        <v>0</v>
      </c>
      <c r="BH433" s="207">
        <f>IF(N433="sníž. přenesená",J433,0)</f>
        <v>0</v>
      </c>
      <c r="BI433" s="207">
        <f>IF(N433="nulová",J433,0)</f>
        <v>0</v>
      </c>
      <c r="BJ433" s="19" t="s">
        <v>85</v>
      </c>
      <c r="BK433" s="207">
        <f>ROUND(I433*H433,2)</f>
        <v>0</v>
      </c>
      <c r="BL433" s="19" t="s">
        <v>183</v>
      </c>
      <c r="BM433" s="206" t="s">
        <v>597</v>
      </c>
    </row>
    <row r="434" spans="1:65" s="2" customFormat="1" ht="38.4">
      <c r="A434" s="37"/>
      <c r="B434" s="38"/>
      <c r="C434" s="39"/>
      <c r="D434" s="208" t="s">
        <v>143</v>
      </c>
      <c r="E434" s="39"/>
      <c r="F434" s="209" t="s">
        <v>598</v>
      </c>
      <c r="G434" s="39"/>
      <c r="H434" s="39"/>
      <c r="I434" s="118"/>
      <c r="J434" s="39"/>
      <c r="K434" s="39"/>
      <c r="L434" s="42"/>
      <c r="M434" s="210"/>
      <c r="N434" s="211"/>
      <c r="O434" s="67"/>
      <c r="P434" s="67"/>
      <c r="Q434" s="67"/>
      <c r="R434" s="67"/>
      <c r="S434" s="67"/>
      <c r="T434" s="68"/>
      <c r="U434" s="37"/>
      <c r="V434" s="37"/>
      <c r="W434" s="37"/>
      <c r="X434" s="37"/>
      <c r="Y434" s="37"/>
      <c r="Z434" s="37"/>
      <c r="AA434" s="37"/>
      <c r="AB434" s="37"/>
      <c r="AC434" s="37"/>
      <c r="AD434" s="37"/>
      <c r="AE434" s="37"/>
      <c r="AT434" s="19" t="s">
        <v>143</v>
      </c>
      <c r="AU434" s="19" t="s">
        <v>87</v>
      </c>
    </row>
    <row r="435" spans="1:65" s="14" customFormat="1">
      <c r="B435" s="223"/>
      <c r="C435" s="224"/>
      <c r="D435" s="208" t="s">
        <v>148</v>
      </c>
      <c r="E435" s="225" t="s">
        <v>32</v>
      </c>
      <c r="F435" s="226" t="s">
        <v>383</v>
      </c>
      <c r="G435" s="224"/>
      <c r="H435" s="225" t="s">
        <v>32</v>
      </c>
      <c r="I435" s="227"/>
      <c r="J435" s="224"/>
      <c r="K435" s="224"/>
      <c r="L435" s="228"/>
      <c r="M435" s="229"/>
      <c r="N435" s="230"/>
      <c r="O435" s="230"/>
      <c r="P435" s="230"/>
      <c r="Q435" s="230"/>
      <c r="R435" s="230"/>
      <c r="S435" s="230"/>
      <c r="T435" s="231"/>
      <c r="AT435" s="232" t="s">
        <v>148</v>
      </c>
      <c r="AU435" s="232" t="s">
        <v>87</v>
      </c>
      <c r="AV435" s="14" t="s">
        <v>85</v>
      </c>
      <c r="AW435" s="14" t="s">
        <v>39</v>
      </c>
      <c r="AX435" s="14" t="s">
        <v>78</v>
      </c>
      <c r="AY435" s="232" t="s">
        <v>133</v>
      </c>
    </row>
    <row r="436" spans="1:65" s="13" customFormat="1" ht="20.399999999999999">
      <c r="B436" s="212"/>
      <c r="C436" s="213"/>
      <c r="D436" s="208" t="s">
        <v>148</v>
      </c>
      <c r="E436" s="214" t="s">
        <v>32</v>
      </c>
      <c r="F436" s="215" t="s">
        <v>599</v>
      </c>
      <c r="G436" s="213"/>
      <c r="H436" s="216">
        <v>31.96</v>
      </c>
      <c r="I436" s="217"/>
      <c r="J436" s="213"/>
      <c r="K436" s="213"/>
      <c r="L436" s="218"/>
      <c r="M436" s="219"/>
      <c r="N436" s="220"/>
      <c r="O436" s="220"/>
      <c r="P436" s="220"/>
      <c r="Q436" s="220"/>
      <c r="R436" s="220"/>
      <c r="S436" s="220"/>
      <c r="T436" s="221"/>
      <c r="AT436" s="222" t="s">
        <v>148</v>
      </c>
      <c r="AU436" s="222" t="s">
        <v>87</v>
      </c>
      <c r="AV436" s="13" t="s">
        <v>87</v>
      </c>
      <c r="AW436" s="13" t="s">
        <v>39</v>
      </c>
      <c r="AX436" s="13" t="s">
        <v>78</v>
      </c>
      <c r="AY436" s="222" t="s">
        <v>133</v>
      </c>
    </row>
    <row r="437" spans="1:65" s="13" customFormat="1">
      <c r="B437" s="212"/>
      <c r="C437" s="213"/>
      <c r="D437" s="208" t="s">
        <v>148</v>
      </c>
      <c r="E437" s="214" t="s">
        <v>32</v>
      </c>
      <c r="F437" s="215" t="s">
        <v>600</v>
      </c>
      <c r="G437" s="213"/>
      <c r="H437" s="216">
        <v>26.728000000000002</v>
      </c>
      <c r="I437" s="217"/>
      <c r="J437" s="213"/>
      <c r="K437" s="213"/>
      <c r="L437" s="218"/>
      <c r="M437" s="219"/>
      <c r="N437" s="220"/>
      <c r="O437" s="220"/>
      <c r="P437" s="220"/>
      <c r="Q437" s="220"/>
      <c r="R437" s="220"/>
      <c r="S437" s="220"/>
      <c r="T437" s="221"/>
      <c r="AT437" s="222" t="s">
        <v>148</v>
      </c>
      <c r="AU437" s="222" t="s">
        <v>87</v>
      </c>
      <c r="AV437" s="13" t="s">
        <v>87</v>
      </c>
      <c r="AW437" s="13" t="s">
        <v>39</v>
      </c>
      <c r="AX437" s="13" t="s">
        <v>78</v>
      </c>
      <c r="AY437" s="222" t="s">
        <v>133</v>
      </c>
    </row>
    <row r="438" spans="1:65" s="14" customFormat="1">
      <c r="B438" s="223"/>
      <c r="C438" s="224"/>
      <c r="D438" s="208" t="s">
        <v>148</v>
      </c>
      <c r="E438" s="225" t="s">
        <v>32</v>
      </c>
      <c r="F438" s="226" t="s">
        <v>601</v>
      </c>
      <c r="G438" s="224"/>
      <c r="H438" s="225" t="s">
        <v>32</v>
      </c>
      <c r="I438" s="227"/>
      <c r="J438" s="224"/>
      <c r="K438" s="224"/>
      <c r="L438" s="228"/>
      <c r="M438" s="229"/>
      <c r="N438" s="230"/>
      <c r="O438" s="230"/>
      <c r="P438" s="230"/>
      <c r="Q438" s="230"/>
      <c r="R438" s="230"/>
      <c r="S438" s="230"/>
      <c r="T438" s="231"/>
      <c r="AT438" s="232" t="s">
        <v>148</v>
      </c>
      <c r="AU438" s="232" t="s">
        <v>87</v>
      </c>
      <c r="AV438" s="14" t="s">
        <v>85</v>
      </c>
      <c r="AW438" s="14" t="s">
        <v>39</v>
      </c>
      <c r="AX438" s="14" t="s">
        <v>78</v>
      </c>
      <c r="AY438" s="232" t="s">
        <v>133</v>
      </c>
    </row>
    <row r="439" spans="1:65" s="13" customFormat="1">
      <c r="B439" s="212"/>
      <c r="C439" s="213"/>
      <c r="D439" s="208" t="s">
        <v>148</v>
      </c>
      <c r="E439" s="214" t="s">
        <v>32</v>
      </c>
      <c r="F439" s="215" t="s">
        <v>602</v>
      </c>
      <c r="G439" s="213"/>
      <c r="H439" s="216">
        <v>10.311999999999999</v>
      </c>
      <c r="I439" s="217"/>
      <c r="J439" s="213"/>
      <c r="K439" s="213"/>
      <c r="L439" s="218"/>
      <c r="M439" s="219"/>
      <c r="N439" s="220"/>
      <c r="O439" s="220"/>
      <c r="P439" s="220"/>
      <c r="Q439" s="220"/>
      <c r="R439" s="220"/>
      <c r="S439" s="220"/>
      <c r="T439" s="221"/>
      <c r="AT439" s="222" t="s">
        <v>148</v>
      </c>
      <c r="AU439" s="222" t="s">
        <v>87</v>
      </c>
      <c r="AV439" s="13" t="s">
        <v>87</v>
      </c>
      <c r="AW439" s="13" t="s">
        <v>39</v>
      </c>
      <c r="AX439" s="13" t="s">
        <v>78</v>
      </c>
      <c r="AY439" s="222" t="s">
        <v>133</v>
      </c>
    </row>
    <row r="440" spans="1:65" s="14" customFormat="1">
      <c r="B440" s="223"/>
      <c r="C440" s="224"/>
      <c r="D440" s="208" t="s">
        <v>148</v>
      </c>
      <c r="E440" s="225" t="s">
        <v>32</v>
      </c>
      <c r="F440" s="226" t="s">
        <v>603</v>
      </c>
      <c r="G440" s="224"/>
      <c r="H440" s="225" t="s">
        <v>32</v>
      </c>
      <c r="I440" s="227"/>
      <c r="J440" s="224"/>
      <c r="K440" s="224"/>
      <c r="L440" s="228"/>
      <c r="M440" s="229"/>
      <c r="N440" s="230"/>
      <c r="O440" s="230"/>
      <c r="P440" s="230"/>
      <c r="Q440" s="230"/>
      <c r="R440" s="230"/>
      <c r="S440" s="230"/>
      <c r="T440" s="231"/>
      <c r="AT440" s="232" t="s">
        <v>148</v>
      </c>
      <c r="AU440" s="232" t="s">
        <v>87</v>
      </c>
      <c r="AV440" s="14" t="s">
        <v>85</v>
      </c>
      <c r="AW440" s="14" t="s">
        <v>39</v>
      </c>
      <c r="AX440" s="14" t="s">
        <v>78</v>
      </c>
      <c r="AY440" s="232" t="s">
        <v>133</v>
      </c>
    </row>
    <row r="441" spans="1:65" s="13" customFormat="1" ht="20.399999999999999">
      <c r="B441" s="212"/>
      <c r="C441" s="213"/>
      <c r="D441" s="208" t="s">
        <v>148</v>
      </c>
      <c r="E441" s="214" t="s">
        <v>32</v>
      </c>
      <c r="F441" s="215" t="s">
        <v>604</v>
      </c>
      <c r="G441" s="213"/>
      <c r="H441" s="216">
        <v>44.758000000000003</v>
      </c>
      <c r="I441" s="217"/>
      <c r="J441" s="213"/>
      <c r="K441" s="213"/>
      <c r="L441" s="218"/>
      <c r="M441" s="219"/>
      <c r="N441" s="220"/>
      <c r="O441" s="220"/>
      <c r="P441" s="220"/>
      <c r="Q441" s="220"/>
      <c r="R441" s="220"/>
      <c r="S441" s="220"/>
      <c r="T441" s="221"/>
      <c r="AT441" s="222" t="s">
        <v>148</v>
      </c>
      <c r="AU441" s="222" t="s">
        <v>87</v>
      </c>
      <c r="AV441" s="13" t="s">
        <v>87</v>
      </c>
      <c r="AW441" s="13" t="s">
        <v>39</v>
      </c>
      <c r="AX441" s="13" t="s">
        <v>78</v>
      </c>
      <c r="AY441" s="222" t="s">
        <v>133</v>
      </c>
    </row>
    <row r="442" spans="1:65" s="14" customFormat="1">
      <c r="B442" s="223"/>
      <c r="C442" s="224"/>
      <c r="D442" s="208" t="s">
        <v>148</v>
      </c>
      <c r="E442" s="225" t="s">
        <v>32</v>
      </c>
      <c r="F442" s="226" t="s">
        <v>605</v>
      </c>
      <c r="G442" s="224"/>
      <c r="H442" s="225" t="s">
        <v>32</v>
      </c>
      <c r="I442" s="227"/>
      <c r="J442" s="224"/>
      <c r="K442" s="224"/>
      <c r="L442" s="228"/>
      <c r="M442" s="229"/>
      <c r="N442" s="230"/>
      <c r="O442" s="230"/>
      <c r="P442" s="230"/>
      <c r="Q442" s="230"/>
      <c r="R442" s="230"/>
      <c r="S442" s="230"/>
      <c r="T442" s="231"/>
      <c r="AT442" s="232" t="s">
        <v>148</v>
      </c>
      <c r="AU442" s="232" t="s">
        <v>87</v>
      </c>
      <c r="AV442" s="14" t="s">
        <v>85</v>
      </c>
      <c r="AW442" s="14" t="s">
        <v>39</v>
      </c>
      <c r="AX442" s="14" t="s">
        <v>78</v>
      </c>
      <c r="AY442" s="232" t="s">
        <v>133</v>
      </c>
    </row>
    <row r="443" spans="1:65" s="14" customFormat="1">
      <c r="B443" s="223"/>
      <c r="C443" s="224"/>
      <c r="D443" s="208" t="s">
        <v>148</v>
      </c>
      <c r="E443" s="225" t="s">
        <v>32</v>
      </c>
      <c r="F443" s="226" t="s">
        <v>606</v>
      </c>
      <c r="G443" s="224"/>
      <c r="H443" s="225" t="s">
        <v>32</v>
      </c>
      <c r="I443" s="227"/>
      <c r="J443" s="224"/>
      <c r="K443" s="224"/>
      <c r="L443" s="228"/>
      <c r="M443" s="229"/>
      <c r="N443" s="230"/>
      <c r="O443" s="230"/>
      <c r="P443" s="230"/>
      <c r="Q443" s="230"/>
      <c r="R443" s="230"/>
      <c r="S443" s="230"/>
      <c r="T443" s="231"/>
      <c r="AT443" s="232" t="s">
        <v>148</v>
      </c>
      <c r="AU443" s="232" t="s">
        <v>87</v>
      </c>
      <c r="AV443" s="14" t="s">
        <v>85</v>
      </c>
      <c r="AW443" s="14" t="s">
        <v>39</v>
      </c>
      <c r="AX443" s="14" t="s">
        <v>78</v>
      </c>
      <c r="AY443" s="232" t="s">
        <v>133</v>
      </c>
    </row>
    <row r="444" spans="1:65" s="13" customFormat="1">
      <c r="B444" s="212"/>
      <c r="C444" s="213"/>
      <c r="D444" s="208" t="s">
        <v>148</v>
      </c>
      <c r="E444" s="214" t="s">
        <v>32</v>
      </c>
      <c r="F444" s="215" t="s">
        <v>607</v>
      </c>
      <c r="G444" s="213"/>
      <c r="H444" s="216">
        <v>30.698</v>
      </c>
      <c r="I444" s="217"/>
      <c r="J444" s="213"/>
      <c r="K444" s="213"/>
      <c r="L444" s="218"/>
      <c r="M444" s="219"/>
      <c r="N444" s="220"/>
      <c r="O444" s="220"/>
      <c r="P444" s="220"/>
      <c r="Q444" s="220"/>
      <c r="R444" s="220"/>
      <c r="S444" s="220"/>
      <c r="T444" s="221"/>
      <c r="AT444" s="222" t="s">
        <v>148</v>
      </c>
      <c r="AU444" s="222" t="s">
        <v>87</v>
      </c>
      <c r="AV444" s="13" t="s">
        <v>87</v>
      </c>
      <c r="AW444" s="13" t="s">
        <v>39</v>
      </c>
      <c r="AX444" s="13" t="s">
        <v>78</v>
      </c>
      <c r="AY444" s="222" t="s">
        <v>133</v>
      </c>
    </row>
    <row r="445" spans="1:65" s="16" customFormat="1">
      <c r="B445" s="244"/>
      <c r="C445" s="245"/>
      <c r="D445" s="208" t="s">
        <v>148</v>
      </c>
      <c r="E445" s="246" t="s">
        <v>32</v>
      </c>
      <c r="F445" s="247" t="s">
        <v>168</v>
      </c>
      <c r="G445" s="245"/>
      <c r="H445" s="248">
        <v>144.45600000000002</v>
      </c>
      <c r="I445" s="249"/>
      <c r="J445" s="245"/>
      <c r="K445" s="245"/>
      <c r="L445" s="250"/>
      <c r="M445" s="251"/>
      <c r="N445" s="252"/>
      <c r="O445" s="252"/>
      <c r="P445" s="252"/>
      <c r="Q445" s="252"/>
      <c r="R445" s="252"/>
      <c r="S445" s="252"/>
      <c r="T445" s="253"/>
      <c r="AT445" s="254" t="s">
        <v>148</v>
      </c>
      <c r="AU445" s="254" t="s">
        <v>87</v>
      </c>
      <c r="AV445" s="16" t="s">
        <v>141</v>
      </c>
      <c r="AW445" s="16" t="s">
        <v>39</v>
      </c>
      <c r="AX445" s="16" t="s">
        <v>85</v>
      </c>
      <c r="AY445" s="254" t="s">
        <v>133</v>
      </c>
    </row>
    <row r="446" spans="1:65" s="2" customFormat="1" ht="16.5" customHeight="1">
      <c r="A446" s="37"/>
      <c r="B446" s="38"/>
      <c r="C446" s="255" t="s">
        <v>608</v>
      </c>
      <c r="D446" s="255" t="s">
        <v>198</v>
      </c>
      <c r="E446" s="256" t="s">
        <v>609</v>
      </c>
      <c r="F446" s="257" t="s">
        <v>610</v>
      </c>
      <c r="G446" s="258" t="s">
        <v>182</v>
      </c>
      <c r="H446" s="259">
        <v>4.7670000000000003</v>
      </c>
      <c r="I446" s="260"/>
      <c r="J446" s="261">
        <f>ROUND(I446*H446,2)</f>
        <v>0</v>
      </c>
      <c r="K446" s="257" t="s">
        <v>140</v>
      </c>
      <c r="L446" s="262"/>
      <c r="M446" s="263" t="s">
        <v>32</v>
      </c>
      <c r="N446" s="264" t="s">
        <v>49</v>
      </c>
      <c r="O446" s="67"/>
      <c r="P446" s="204">
        <f>O446*H446</f>
        <v>0</v>
      </c>
      <c r="Q446" s="204">
        <v>0.5</v>
      </c>
      <c r="R446" s="204">
        <f>Q446*H446</f>
        <v>2.3835000000000002</v>
      </c>
      <c r="S446" s="204">
        <v>0</v>
      </c>
      <c r="T446" s="205">
        <f>S446*H446</f>
        <v>0</v>
      </c>
      <c r="U446" s="37"/>
      <c r="V446" s="37"/>
      <c r="W446" s="37"/>
      <c r="X446" s="37"/>
      <c r="Y446" s="37"/>
      <c r="Z446" s="37"/>
      <c r="AA446" s="37"/>
      <c r="AB446" s="37"/>
      <c r="AC446" s="37"/>
      <c r="AD446" s="37"/>
      <c r="AE446" s="37"/>
      <c r="AR446" s="206" t="s">
        <v>201</v>
      </c>
      <c r="AT446" s="206" t="s">
        <v>198</v>
      </c>
      <c r="AU446" s="206" t="s">
        <v>87</v>
      </c>
      <c r="AY446" s="19" t="s">
        <v>133</v>
      </c>
      <c r="BE446" s="207">
        <f>IF(N446="základní",J446,0)</f>
        <v>0</v>
      </c>
      <c r="BF446" s="207">
        <f>IF(N446="snížená",J446,0)</f>
        <v>0</v>
      </c>
      <c r="BG446" s="207">
        <f>IF(N446="zákl. přenesená",J446,0)</f>
        <v>0</v>
      </c>
      <c r="BH446" s="207">
        <f>IF(N446="sníž. přenesená",J446,0)</f>
        <v>0</v>
      </c>
      <c r="BI446" s="207">
        <f>IF(N446="nulová",J446,0)</f>
        <v>0</v>
      </c>
      <c r="BJ446" s="19" t="s">
        <v>85</v>
      </c>
      <c r="BK446" s="207">
        <f>ROUND(I446*H446,2)</f>
        <v>0</v>
      </c>
      <c r="BL446" s="19" t="s">
        <v>183</v>
      </c>
      <c r="BM446" s="206" t="s">
        <v>611</v>
      </c>
    </row>
    <row r="447" spans="1:65" s="13" customFormat="1">
      <c r="B447" s="212"/>
      <c r="C447" s="213"/>
      <c r="D447" s="208" t="s">
        <v>148</v>
      </c>
      <c r="E447" s="214" t="s">
        <v>32</v>
      </c>
      <c r="F447" s="215" t="s">
        <v>612</v>
      </c>
      <c r="G447" s="213"/>
      <c r="H447" s="216">
        <v>4.3339999999999996</v>
      </c>
      <c r="I447" s="217"/>
      <c r="J447" s="213"/>
      <c r="K447" s="213"/>
      <c r="L447" s="218"/>
      <c r="M447" s="219"/>
      <c r="N447" s="220"/>
      <c r="O447" s="220"/>
      <c r="P447" s="220"/>
      <c r="Q447" s="220"/>
      <c r="R447" s="220"/>
      <c r="S447" s="220"/>
      <c r="T447" s="221"/>
      <c r="AT447" s="222" t="s">
        <v>148</v>
      </c>
      <c r="AU447" s="222" t="s">
        <v>87</v>
      </c>
      <c r="AV447" s="13" t="s">
        <v>87</v>
      </c>
      <c r="AW447" s="13" t="s">
        <v>39</v>
      </c>
      <c r="AX447" s="13" t="s">
        <v>85</v>
      </c>
      <c r="AY447" s="222" t="s">
        <v>133</v>
      </c>
    </row>
    <row r="448" spans="1:65" s="13" customFormat="1">
      <c r="B448" s="212"/>
      <c r="C448" s="213"/>
      <c r="D448" s="208" t="s">
        <v>148</v>
      </c>
      <c r="E448" s="213"/>
      <c r="F448" s="215" t="s">
        <v>613</v>
      </c>
      <c r="G448" s="213"/>
      <c r="H448" s="216">
        <v>4.7670000000000003</v>
      </c>
      <c r="I448" s="217"/>
      <c r="J448" s="213"/>
      <c r="K448" s="213"/>
      <c r="L448" s="218"/>
      <c r="M448" s="219"/>
      <c r="N448" s="220"/>
      <c r="O448" s="220"/>
      <c r="P448" s="220"/>
      <c r="Q448" s="220"/>
      <c r="R448" s="220"/>
      <c r="S448" s="220"/>
      <c r="T448" s="221"/>
      <c r="AT448" s="222" t="s">
        <v>148</v>
      </c>
      <c r="AU448" s="222" t="s">
        <v>87</v>
      </c>
      <c r="AV448" s="13" t="s">
        <v>87</v>
      </c>
      <c r="AW448" s="13" t="s">
        <v>4</v>
      </c>
      <c r="AX448" s="13" t="s">
        <v>85</v>
      </c>
      <c r="AY448" s="222" t="s">
        <v>133</v>
      </c>
    </row>
    <row r="449" spans="1:65" s="2" customFormat="1" ht="21.75" customHeight="1">
      <c r="A449" s="37"/>
      <c r="B449" s="38"/>
      <c r="C449" s="195" t="s">
        <v>614</v>
      </c>
      <c r="D449" s="195" t="s">
        <v>136</v>
      </c>
      <c r="E449" s="196" t="s">
        <v>615</v>
      </c>
      <c r="F449" s="197" t="s">
        <v>616</v>
      </c>
      <c r="G449" s="198" t="s">
        <v>182</v>
      </c>
      <c r="H449" s="199">
        <v>4.3339999999999996</v>
      </c>
      <c r="I449" s="200"/>
      <c r="J449" s="201">
        <f>ROUND(I449*H449,2)</f>
        <v>0</v>
      </c>
      <c r="K449" s="197" t="s">
        <v>140</v>
      </c>
      <c r="L449" s="42"/>
      <c r="M449" s="202" t="s">
        <v>32</v>
      </c>
      <c r="N449" s="203" t="s">
        <v>49</v>
      </c>
      <c r="O449" s="67"/>
      <c r="P449" s="204">
        <f>O449*H449</f>
        <v>0</v>
      </c>
      <c r="Q449" s="204">
        <v>1.2659999999999999E-2</v>
      </c>
      <c r="R449" s="204">
        <f>Q449*H449</f>
        <v>5.4868439999999991E-2</v>
      </c>
      <c r="S449" s="204">
        <v>0</v>
      </c>
      <c r="T449" s="205">
        <f>S449*H449</f>
        <v>0</v>
      </c>
      <c r="U449" s="37"/>
      <c r="V449" s="37"/>
      <c r="W449" s="37"/>
      <c r="X449" s="37"/>
      <c r="Y449" s="37"/>
      <c r="Z449" s="37"/>
      <c r="AA449" s="37"/>
      <c r="AB449" s="37"/>
      <c r="AC449" s="37"/>
      <c r="AD449" s="37"/>
      <c r="AE449" s="37"/>
      <c r="AR449" s="206" t="s">
        <v>183</v>
      </c>
      <c r="AT449" s="206" t="s">
        <v>136</v>
      </c>
      <c r="AU449" s="206" t="s">
        <v>87</v>
      </c>
      <c r="AY449" s="19" t="s">
        <v>133</v>
      </c>
      <c r="BE449" s="207">
        <f>IF(N449="základní",J449,0)</f>
        <v>0</v>
      </c>
      <c r="BF449" s="207">
        <f>IF(N449="snížená",J449,0)</f>
        <v>0</v>
      </c>
      <c r="BG449" s="207">
        <f>IF(N449="zákl. přenesená",J449,0)</f>
        <v>0</v>
      </c>
      <c r="BH449" s="207">
        <f>IF(N449="sníž. přenesená",J449,0)</f>
        <v>0</v>
      </c>
      <c r="BI449" s="207">
        <f>IF(N449="nulová",J449,0)</f>
        <v>0</v>
      </c>
      <c r="BJ449" s="19" t="s">
        <v>85</v>
      </c>
      <c r="BK449" s="207">
        <f>ROUND(I449*H449,2)</f>
        <v>0</v>
      </c>
      <c r="BL449" s="19" t="s">
        <v>183</v>
      </c>
      <c r="BM449" s="206" t="s">
        <v>617</v>
      </c>
    </row>
    <row r="450" spans="1:65" s="2" customFormat="1" ht="86.4">
      <c r="A450" s="37"/>
      <c r="B450" s="38"/>
      <c r="C450" s="39"/>
      <c r="D450" s="208" t="s">
        <v>143</v>
      </c>
      <c r="E450" s="39"/>
      <c r="F450" s="209" t="s">
        <v>618</v>
      </c>
      <c r="G450" s="39"/>
      <c r="H450" s="39"/>
      <c r="I450" s="118"/>
      <c r="J450" s="39"/>
      <c r="K450" s="39"/>
      <c r="L450" s="42"/>
      <c r="M450" s="210"/>
      <c r="N450" s="211"/>
      <c r="O450" s="67"/>
      <c r="P450" s="67"/>
      <c r="Q450" s="67"/>
      <c r="R450" s="67"/>
      <c r="S450" s="67"/>
      <c r="T450" s="68"/>
      <c r="U450" s="37"/>
      <c r="V450" s="37"/>
      <c r="W450" s="37"/>
      <c r="X450" s="37"/>
      <c r="Y450" s="37"/>
      <c r="Z450" s="37"/>
      <c r="AA450" s="37"/>
      <c r="AB450" s="37"/>
      <c r="AC450" s="37"/>
      <c r="AD450" s="37"/>
      <c r="AE450" s="37"/>
      <c r="AT450" s="19" t="s">
        <v>143</v>
      </c>
      <c r="AU450" s="19" t="s">
        <v>87</v>
      </c>
    </row>
    <row r="451" spans="1:65" s="13" customFormat="1">
      <c r="B451" s="212"/>
      <c r="C451" s="213"/>
      <c r="D451" s="208" t="s">
        <v>148</v>
      </c>
      <c r="E451" s="214" t="s">
        <v>32</v>
      </c>
      <c r="F451" s="215" t="s">
        <v>612</v>
      </c>
      <c r="G451" s="213"/>
      <c r="H451" s="216">
        <v>4.3339999999999996</v>
      </c>
      <c r="I451" s="217"/>
      <c r="J451" s="213"/>
      <c r="K451" s="213"/>
      <c r="L451" s="218"/>
      <c r="M451" s="219"/>
      <c r="N451" s="220"/>
      <c r="O451" s="220"/>
      <c r="P451" s="220"/>
      <c r="Q451" s="220"/>
      <c r="R451" s="220"/>
      <c r="S451" s="220"/>
      <c r="T451" s="221"/>
      <c r="AT451" s="222" t="s">
        <v>148</v>
      </c>
      <c r="AU451" s="222" t="s">
        <v>87</v>
      </c>
      <c r="AV451" s="13" t="s">
        <v>87</v>
      </c>
      <c r="AW451" s="13" t="s">
        <v>39</v>
      </c>
      <c r="AX451" s="13" t="s">
        <v>85</v>
      </c>
      <c r="AY451" s="222" t="s">
        <v>133</v>
      </c>
    </row>
    <row r="452" spans="1:65" s="2" customFormat="1" ht="16.5" customHeight="1">
      <c r="A452" s="37"/>
      <c r="B452" s="38"/>
      <c r="C452" s="195" t="s">
        <v>619</v>
      </c>
      <c r="D452" s="195" t="s">
        <v>136</v>
      </c>
      <c r="E452" s="196" t="s">
        <v>620</v>
      </c>
      <c r="F452" s="197" t="s">
        <v>621</v>
      </c>
      <c r="G452" s="198" t="s">
        <v>285</v>
      </c>
      <c r="H452" s="199">
        <v>1.8</v>
      </c>
      <c r="I452" s="200"/>
      <c r="J452" s="201">
        <f>ROUND(I452*H452,2)</f>
        <v>0</v>
      </c>
      <c r="K452" s="197" t="s">
        <v>140</v>
      </c>
      <c r="L452" s="42"/>
      <c r="M452" s="202" t="s">
        <v>32</v>
      </c>
      <c r="N452" s="203" t="s">
        <v>49</v>
      </c>
      <c r="O452" s="67"/>
      <c r="P452" s="204">
        <f>O452*H452</f>
        <v>0</v>
      </c>
      <c r="Q452" s="204">
        <v>0</v>
      </c>
      <c r="R452" s="204">
        <f>Q452*H452</f>
        <v>0</v>
      </c>
      <c r="S452" s="204">
        <v>0</v>
      </c>
      <c r="T452" s="205">
        <f>S452*H452</f>
        <v>0</v>
      </c>
      <c r="U452" s="37"/>
      <c r="V452" s="37"/>
      <c r="W452" s="37"/>
      <c r="X452" s="37"/>
      <c r="Y452" s="37"/>
      <c r="Z452" s="37"/>
      <c r="AA452" s="37"/>
      <c r="AB452" s="37"/>
      <c r="AC452" s="37"/>
      <c r="AD452" s="37"/>
      <c r="AE452" s="37"/>
      <c r="AR452" s="206" t="s">
        <v>183</v>
      </c>
      <c r="AT452" s="206" t="s">
        <v>136</v>
      </c>
      <c r="AU452" s="206" t="s">
        <v>87</v>
      </c>
      <c r="AY452" s="19" t="s">
        <v>133</v>
      </c>
      <c r="BE452" s="207">
        <f>IF(N452="základní",J452,0)</f>
        <v>0</v>
      </c>
      <c r="BF452" s="207">
        <f>IF(N452="snížená",J452,0)</f>
        <v>0</v>
      </c>
      <c r="BG452" s="207">
        <f>IF(N452="zákl. přenesená",J452,0)</f>
        <v>0</v>
      </c>
      <c r="BH452" s="207">
        <f>IF(N452="sníž. přenesená",J452,0)</f>
        <v>0</v>
      </c>
      <c r="BI452" s="207">
        <f>IF(N452="nulová",J452,0)</f>
        <v>0</v>
      </c>
      <c r="BJ452" s="19" t="s">
        <v>85</v>
      </c>
      <c r="BK452" s="207">
        <f>ROUND(I452*H452,2)</f>
        <v>0</v>
      </c>
      <c r="BL452" s="19" t="s">
        <v>183</v>
      </c>
      <c r="BM452" s="206" t="s">
        <v>622</v>
      </c>
    </row>
    <row r="453" spans="1:65" s="14" customFormat="1" ht="20.399999999999999">
      <c r="B453" s="223"/>
      <c r="C453" s="224"/>
      <c r="D453" s="208" t="s">
        <v>148</v>
      </c>
      <c r="E453" s="225" t="s">
        <v>32</v>
      </c>
      <c r="F453" s="226" t="s">
        <v>373</v>
      </c>
      <c r="G453" s="224"/>
      <c r="H453" s="225" t="s">
        <v>32</v>
      </c>
      <c r="I453" s="227"/>
      <c r="J453" s="224"/>
      <c r="K453" s="224"/>
      <c r="L453" s="228"/>
      <c r="M453" s="229"/>
      <c r="N453" s="230"/>
      <c r="O453" s="230"/>
      <c r="P453" s="230"/>
      <c r="Q453" s="230"/>
      <c r="R453" s="230"/>
      <c r="S453" s="230"/>
      <c r="T453" s="231"/>
      <c r="AT453" s="232" t="s">
        <v>148</v>
      </c>
      <c r="AU453" s="232" t="s">
        <v>87</v>
      </c>
      <c r="AV453" s="14" t="s">
        <v>85</v>
      </c>
      <c r="AW453" s="14" t="s">
        <v>39</v>
      </c>
      <c r="AX453" s="14" t="s">
        <v>78</v>
      </c>
      <c r="AY453" s="232" t="s">
        <v>133</v>
      </c>
    </row>
    <row r="454" spans="1:65" s="13" customFormat="1">
      <c r="B454" s="212"/>
      <c r="C454" s="213"/>
      <c r="D454" s="208" t="s">
        <v>148</v>
      </c>
      <c r="E454" s="214" t="s">
        <v>32</v>
      </c>
      <c r="F454" s="215" t="s">
        <v>623</v>
      </c>
      <c r="G454" s="213"/>
      <c r="H454" s="216">
        <v>1.8</v>
      </c>
      <c r="I454" s="217"/>
      <c r="J454" s="213"/>
      <c r="K454" s="213"/>
      <c r="L454" s="218"/>
      <c r="M454" s="219"/>
      <c r="N454" s="220"/>
      <c r="O454" s="220"/>
      <c r="P454" s="220"/>
      <c r="Q454" s="220"/>
      <c r="R454" s="220"/>
      <c r="S454" s="220"/>
      <c r="T454" s="221"/>
      <c r="AT454" s="222" t="s">
        <v>148</v>
      </c>
      <c r="AU454" s="222" t="s">
        <v>87</v>
      </c>
      <c r="AV454" s="13" t="s">
        <v>87</v>
      </c>
      <c r="AW454" s="13" t="s">
        <v>39</v>
      </c>
      <c r="AX454" s="13" t="s">
        <v>78</v>
      </c>
      <c r="AY454" s="222" t="s">
        <v>133</v>
      </c>
    </row>
    <row r="455" spans="1:65" s="16" customFormat="1">
      <c r="B455" s="244"/>
      <c r="C455" s="245"/>
      <c r="D455" s="208" t="s">
        <v>148</v>
      </c>
      <c r="E455" s="246" t="s">
        <v>32</v>
      </c>
      <c r="F455" s="247" t="s">
        <v>168</v>
      </c>
      <c r="G455" s="245"/>
      <c r="H455" s="248">
        <v>1.8</v>
      </c>
      <c r="I455" s="249"/>
      <c r="J455" s="245"/>
      <c r="K455" s="245"/>
      <c r="L455" s="250"/>
      <c r="M455" s="251"/>
      <c r="N455" s="252"/>
      <c r="O455" s="252"/>
      <c r="P455" s="252"/>
      <c r="Q455" s="252"/>
      <c r="R455" s="252"/>
      <c r="S455" s="252"/>
      <c r="T455" s="253"/>
      <c r="AT455" s="254" t="s">
        <v>148</v>
      </c>
      <c r="AU455" s="254" t="s">
        <v>87</v>
      </c>
      <c r="AV455" s="16" t="s">
        <v>141</v>
      </c>
      <c r="AW455" s="16" t="s">
        <v>39</v>
      </c>
      <c r="AX455" s="16" t="s">
        <v>85</v>
      </c>
      <c r="AY455" s="254" t="s">
        <v>133</v>
      </c>
    </row>
    <row r="456" spans="1:65" s="2" customFormat="1" ht="21.75" customHeight="1">
      <c r="A456" s="37"/>
      <c r="B456" s="38"/>
      <c r="C456" s="255" t="s">
        <v>624</v>
      </c>
      <c r="D456" s="255" t="s">
        <v>198</v>
      </c>
      <c r="E456" s="256" t="s">
        <v>625</v>
      </c>
      <c r="F456" s="257" t="s">
        <v>626</v>
      </c>
      <c r="G456" s="258" t="s">
        <v>157</v>
      </c>
      <c r="H456" s="259">
        <v>1</v>
      </c>
      <c r="I456" s="260"/>
      <c r="J456" s="261">
        <f>ROUND(I456*H456,2)</f>
        <v>0</v>
      </c>
      <c r="K456" s="257" t="s">
        <v>32</v>
      </c>
      <c r="L456" s="262"/>
      <c r="M456" s="263" t="s">
        <v>32</v>
      </c>
      <c r="N456" s="264" t="s">
        <v>49</v>
      </c>
      <c r="O456" s="67"/>
      <c r="P456" s="204">
        <f>O456*H456</f>
        <v>0</v>
      </c>
      <c r="Q456" s="204">
        <v>4.2770000000000002E-2</v>
      </c>
      <c r="R456" s="204">
        <f>Q456*H456</f>
        <v>4.2770000000000002E-2</v>
      </c>
      <c r="S456" s="204">
        <v>0</v>
      </c>
      <c r="T456" s="205">
        <f>S456*H456</f>
        <v>0</v>
      </c>
      <c r="U456" s="37"/>
      <c r="V456" s="37"/>
      <c r="W456" s="37"/>
      <c r="X456" s="37"/>
      <c r="Y456" s="37"/>
      <c r="Z456" s="37"/>
      <c r="AA456" s="37"/>
      <c r="AB456" s="37"/>
      <c r="AC456" s="37"/>
      <c r="AD456" s="37"/>
      <c r="AE456" s="37"/>
      <c r="AR456" s="206" t="s">
        <v>201</v>
      </c>
      <c r="AT456" s="206" t="s">
        <v>198</v>
      </c>
      <c r="AU456" s="206" t="s">
        <v>87</v>
      </c>
      <c r="AY456" s="19" t="s">
        <v>133</v>
      </c>
      <c r="BE456" s="207">
        <f>IF(N456="základní",J456,0)</f>
        <v>0</v>
      </c>
      <c r="BF456" s="207">
        <f>IF(N456="snížená",J456,0)</f>
        <v>0</v>
      </c>
      <c r="BG456" s="207">
        <f>IF(N456="zákl. přenesená",J456,0)</f>
        <v>0</v>
      </c>
      <c r="BH456" s="207">
        <f>IF(N456="sníž. přenesená",J456,0)</f>
        <v>0</v>
      </c>
      <c r="BI456" s="207">
        <f>IF(N456="nulová",J456,0)</f>
        <v>0</v>
      </c>
      <c r="BJ456" s="19" t="s">
        <v>85</v>
      </c>
      <c r="BK456" s="207">
        <f>ROUND(I456*H456,2)</f>
        <v>0</v>
      </c>
      <c r="BL456" s="19" t="s">
        <v>183</v>
      </c>
      <c r="BM456" s="206" t="s">
        <v>627</v>
      </c>
    </row>
    <row r="457" spans="1:65" s="2" customFormat="1" ht="38.4">
      <c r="A457" s="37"/>
      <c r="B457" s="38"/>
      <c r="C457" s="39"/>
      <c r="D457" s="208" t="s">
        <v>422</v>
      </c>
      <c r="E457" s="39"/>
      <c r="F457" s="209" t="s">
        <v>628</v>
      </c>
      <c r="G457" s="39"/>
      <c r="H457" s="39"/>
      <c r="I457" s="118"/>
      <c r="J457" s="39"/>
      <c r="K457" s="39"/>
      <c r="L457" s="42"/>
      <c r="M457" s="210"/>
      <c r="N457" s="211"/>
      <c r="O457" s="67"/>
      <c r="P457" s="67"/>
      <c r="Q457" s="67"/>
      <c r="R457" s="67"/>
      <c r="S457" s="67"/>
      <c r="T457" s="68"/>
      <c r="U457" s="37"/>
      <c r="V457" s="37"/>
      <c r="W457" s="37"/>
      <c r="X457" s="37"/>
      <c r="Y457" s="37"/>
      <c r="Z457" s="37"/>
      <c r="AA457" s="37"/>
      <c r="AB457" s="37"/>
      <c r="AC457" s="37"/>
      <c r="AD457" s="37"/>
      <c r="AE457" s="37"/>
      <c r="AT457" s="19" t="s">
        <v>422</v>
      </c>
      <c r="AU457" s="19" t="s">
        <v>87</v>
      </c>
    </row>
    <row r="458" spans="1:65" s="2" customFormat="1" ht="16.5" customHeight="1">
      <c r="A458" s="37"/>
      <c r="B458" s="38"/>
      <c r="C458" s="195" t="s">
        <v>629</v>
      </c>
      <c r="D458" s="195" t="s">
        <v>136</v>
      </c>
      <c r="E458" s="196" t="s">
        <v>630</v>
      </c>
      <c r="F458" s="197" t="s">
        <v>631</v>
      </c>
      <c r="G458" s="198" t="s">
        <v>285</v>
      </c>
      <c r="H458" s="199">
        <v>28.498000000000001</v>
      </c>
      <c r="I458" s="200"/>
      <c r="J458" s="201">
        <f>ROUND(I458*H458,2)</f>
        <v>0</v>
      </c>
      <c r="K458" s="197" t="s">
        <v>140</v>
      </c>
      <c r="L458" s="42"/>
      <c r="M458" s="202" t="s">
        <v>32</v>
      </c>
      <c r="N458" s="203" t="s">
        <v>49</v>
      </c>
      <c r="O458" s="67"/>
      <c r="P458" s="204">
        <f>O458*H458</f>
        <v>0</v>
      </c>
      <c r="Q458" s="204">
        <v>0</v>
      </c>
      <c r="R458" s="204">
        <f>Q458*H458</f>
        <v>0</v>
      </c>
      <c r="S458" s="204">
        <v>3.4000000000000002E-2</v>
      </c>
      <c r="T458" s="205">
        <f>S458*H458</f>
        <v>0.96893200000000013</v>
      </c>
      <c r="U458" s="37"/>
      <c r="V458" s="37"/>
      <c r="W458" s="37"/>
      <c r="X458" s="37"/>
      <c r="Y458" s="37"/>
      <c r="Z458" s="37"/>
      <c r="AA458" s="37"/>
      <c r="AB458" s="37"/>
      <c r="AC458" s="37"/>
      <c r="AD458" s="37"/>
      <c r="AE458" s="37"/>
      <c r="AR458" s="206" t="s">
        <v>183</v>
      </c>
      <c r="AT458" s="206" t="s">
        <v>136</v>
      </c>
      <c r="AU458" s="206" t="s">
        <v>87</v>
      </c>
      <c r="AY458" s="19" t="s">
        <v>133</v>
      </c>
      <c r="BE458" s="207">
        <f>IF(N458="základní",J458,0)</f>
        <v>0</v>
      </c>
      <c r="BF458" s="207">
        <f>IF(N458="snížená",J458,0)</f>
        <v>0</v>
      </c>
      <c r="BG458" s="207">
        <f>IF(N458="zákl. přenesená",J458,0)</f>
        <v>0</v>
      </c>
      <c r="BH458" s="207">
        <f>IF(N458="sníž. přenesená",J458,0)</f>
        <v>0</v>
      </c>
      <c r="BI458" s="207">
        <f>IF(N458="nulová",J458,0)</f>
        <v>0</v>
      </c>
      <c r="BJ458" s="19" t="s">
        <v>85</v>
      </c>
      <c r="BK458" s="207">
        <f>ROUND(I458*H458,2)</f>
        <v>0</v>
      </c>
      <c r="BL458" s="19" t="s">
        <v>183</v>
      </c>
      <c r="BM458" s="206" t="s">
        <v>632</v>
      </c>
    </row>
    <row r="459" spans="1:65" s="14" customFormat="1">
      <c r="B459" s="223"/>
      <c r="C459" s="224"/>
      <c r="D459" s="208" t="s">
        <v>148</v>
      </c>
      <c r="E459" s="225" t="s">
        <v>32</v>
      </c>
      <c r="F459" s="226" t="s">
        <v>451</v>
      </c>
      <c r="G459" s="224"/>
      <c r="H459" s="225" t="s">
        <v>32</v>
      </c>
      <c r="I459" s="227"/>
      <c r="J459" s="224"/>
      <c r="K459" s="224"/>
      <c r="L459" s="228"/>
      <c r="M459" s="229"/>
      <c r="N459" s="230"/>
      <c r="O459" s="230"/>
      <c r="P459" s="230"/>
      <c r="Q459" s="230"/>
      <c r="R459" s="230"/>
      <c r="S459" s="230"/>
      <c r="T459" s="231"/>
      <c r="AT459" s="232" t="s">
        <v>148</v>
      </c>
      <c r="AU459" s="232" t="s">
        <v>87</v>
      </c>
      <c r="AV459" s="14" t="s">
        <v>85</v>
      </c>
      <c r="AW459" s="14" t="s">
        <v>39</v>
      </c>
      <c r="AX459" s="14" t="s">
        <v>78</v>
      </c>
      <c r="AY459" s="232" t="s">
        <v>133</v>
      </c>
    </row>
    <row r="460" spans="1:65" s="13" customFormat="1">
      <c r="B460" s="212"/>
      <c r="C460" s="213"/>
      <c r="D460" s="208" t="s">
        <v>148</v>
      </c>
      <c r="E460" s="214" t="s">
        <v>32</v>
      </c>
      <c r="F460" s="215" t="s">
        <v>633</v>
      </c>
      <c r="G460" s="213"/>
      <c r="H460" s="216">
        <v>13.361000000000001</v>
      </c>
      <c r="I460" s="217"/>
      <c r="J460" s="213"/>
      <c r="K460" s="213"/>
      <c r="L460" s="218"/>
      <c r="M460" s="219"/>
      <c r="N460" s="220"/>
      <c r="O460" s="220"/>
      <c r="P460" s="220"/>
      <c r="Q460" s="220"/>
      <c r="R460" s="220"/>
      <c r="S460" s="220"/>
      <c r="T460" s="221"/>
      <c r="AT460" s="222" t="s">
        <v>148</v>
      </c>
      <c r="AU460" s="222" t="s">
        <v>87</v>
      </c>
      <c r="AV460" s="13" t="s">
        <v>87</v>
      </c>
      <c r="AW460" s="13" t="s">
        <v>39</v>
      </c>
      <c r="AX460" s="13" t="s">
        <v>78</v>
      </c>
      <c r="AY460" s="222" t="s">
        <v>133</v>
      </c>
    </row>
    <row r="461" spans="1:65" s="14" customFormat="1">
      <c r="B461" s="223"/>
      <c r="C461" s="224"/>
      <c r="D461" s="208" t="s">
        <v>148</v>
      </c>
      <c r="E461" s="225" t="s">
        <v>32</v>
      </c>
      <c r="F461" s="226" t="s">
        <v>457</v>
      </c>
      <c r="G461" s="224"/>
      <c r="H461" s="225" t="s">
        <v>32</v>
      </c>
      <c r="I461" s="227"/>
      <c r="J461" s="224"/>
      <c r="K461" s="224"/>
      <c r="L461" s="228"/>
      <c r="M461" s="229"/>
      <c r="N461" s="230"/>
      <c r="O461" s="230"/>
      <c r="P461" s="230"/>
      <c r="Q461" s="230"/>
      <c r="R461" s="230"/>
      <c r="S461" s="230"/>
      <c r="T461" s="231"/>
      <c r="AT461" s="232" t="s">
        <v>148</v>
      </c>
      <c r="AU461" s="232" t="s">
        <v>87</v>
      </c>
      <c r="AV461" s="14" t="s">
        <v>85</v>
      </c>
      <c r="AW461" s="14" t="s">
        <v>39</v>
      </c>
      <c r="AX461" s="14" t="s">
        <v>78</v>
      </c>
      <c r="AY461" s="232" t="s">
        <v>133</v>
      </c>
    </row>
    <row r="462" spans="1:65" s="13" customFormat="1">
      <c r="B462" s="212"/>
      <c r="C462" s="213"/>
      <c r="D462" s="208" t="s">
        <v>148</v>
      </c>
      <c r="E462" s="214" t="s">
        <v>32</v>
      </c>
      <c r="F462" s="215" t="s">
        <v>634</v>
      </c>
      <c r="G462" s="213"/>
      <c r="H462" s="216">
        <v>15.137</v>
      </c>
      <c r="I462" s="217"/>
      <c r="J462" s="213"/>
      <c r="K462" s="213"/>
      <c r="L462" s="218"/>
      <c r="M462" s="219"/>
      <c r="N462" s="220"/>
      <c r="O462" s="220"/>
      <c r="P462" s="220"/>
      <c r="Q462" s="220"/>
      <c r="R462" s="220"/>
      <c r="S462" s="220"/>
      <c r="T462" s="221"/>
      <c r="AT462" s="222" t="s">
        <v>148</v>
      </c>
      <c r="AU462" s="222" t="s">
        <v>87</v>
      </c>
      <c r="AV462" s="13" t="s">
        <v>87</v>
      </c>
      <c r="AW462" s="13" t="s">
        <v>39</v>
      </c>
      <c r="AX462" s="13" t="s">
        <v>78</v>
      </c>
      <c r="AY462" s="222" t="s">
        <v>133</v>
      </c>
    </row>
    <row r="463" spans="1:65" s="16" customFormat="1">
      <c r="B463" s="244"/>
      <c r="C463" s="245"/>
      <c r="D463" s="208" t="s">
        <v>148</v>
      </c>
      <c r="E463" s="246" t="s">
        <v>32</v>
      </c>
      <c r="F463" s="247" t="s">
        <v>168</v>
      </c>
      <c r="G463" s="245"/>
      <c r="H463" s="248">
        <v>28.498000000000001</v>
      </c>
      <c r="I463" s="249"/>
      <c r="J463" s="245"/>
      <c r="K463" s="245"/>
      <c r="L463" s="250"/>
      <c r="M463" s="251"/>
      <c r="N463" s="252"/>
      <c r="O463" s="252"/>
      <c r="P463" s="252"/>
      <c r="Q463" s="252"/>
      <c r="R463" s="252"/>
      <c r="S463" s="252"/>
      <c r="T463" s="253"/>
      <c r="AT463" s="254" t="s">
        <v>148</v>
      </c>
      <c r="AU463" s="254" t="s">
        <v>87</v>
      </c>
      <c r="AV463" s="16" t="s">
        <v>141</v>
      </c>
      <c r="AW463" s="16" t="s">
        <v>39</v>
      </c>
      <c r="AX463" s="16" t="s">
        <v>85</v>
      </c>
      <c r="AY463" s="254" t="s">
        <v>133</v>
      </c>
    </row>
    <row r="464" spans="1:65" s="2" customFormat="1" ht="16.5" customHeight="1">
      <c r="A464" s="37"/>
      <c r="B464" s="38"/>
      <c r="C464" s="195" t="s">
        <v>635</v>
      </c>
      <c r="D464" s="195" t="s">
        <v>136</v>
      </c>
      <c r="E464" s="196" t="s">
        <v>636</v>
      </c>
      <c r="F464" s="197" t="s">
        <v>637</v>
      </c>
      <c r="G464" s="198" t="s">
        <v>285</v>
      </c>
      <c r="H464" s="199">
        <v>13.361000000000001</v>
      </c>
      <c r="I464" s="200"/>
      <c r="J464" s="201">
        <f>ROUND(I464*H464,2)</f>
        <v>0</v>
      </c>
      <c r="K464" s="197" t="s">
        <v>140</v>
      </c>
      <c r="L464" s="42"/>
      <c r="M464" s="202" t="s">
        <v>32</v>
      </c>
      <c r="N464" s="203" t="s">
        <v>49</v>
      </c>
      <c r="O464" s="67"/>
      <c r="P464" s="204">
        <f>O464*H464</f>
        <v>0</v>
      </c>
      <c r="Q464" s="204">
        <v>0</v>
      </c>
      <c r="R464" s="204">
        <f>Q464*H464</f>
        <v>0</v>
      </c>
      <c r="S464" s="204">
        <v>0</v>
      </c>
      <c r="T464" s="205">
        <f>S464*H464</f>
        <v>0</v>
      </c>
      <c r="U464" s="37"/>
      <c r="V464" s="37"/>
      <c r="W464" s="37"/>
      <c r="X464" s="37"/>
      <c r="Y464" s="37"/>
      <c r="Z464" s="37"/>
      <c r="AA464" s="37"/>
      <c r="AB464" s="37"/>
      <c r="AC464" s="37"/>
      <c r="AD464" s="37"/>
      <c r="AE464" s="37"/>
      <c r="AR464" s="206" t="s">
        <v>183</v>
      </c>
      <c r="AT464" s="206" t="s">
        <v>136</v>
      </c>
      <c r="AU464" s="206" t="s">
        <v>87</v>
      </c>
      <c r="AY464" s="19" t="s">
        <v>133</v>
      </c>
      <c r="BE464" s="207">
        <f>IF(N464="základní",J464,0)</f>
        <v>0</v>
      </c>
      <c r="BF464" s="207">
        <f>IF(N464="snížená",J464,0)</f>
        <v>0</v>
      </c>
      <c r="BG464" s="207">
        <f>IF(N464="zákl. přenesená",J464,0)</f>
        <v>0</v>
      </c>
      <c r="BH464" s="207">
        <f>IF(N464="sníž. přenesená",J464,0)</f>
        <v>0</v>
      </c>
      <c r="BI464" s="207">
        <f>IF(N464="nulová",J464,0)</f>
        <v>0</v>
      </c>
      <c r="BJ464" s="19" t="s">
        <v>85</v>
      </c>
      <c r="BK464" s="207">
        <f>ROUND(I464*H464,2)</f>
        <v>0</v>
      </c>
      <c r="BL464" s="19" t="s">
        <v>183</v>
      </c>
      <c r="BM464" s="206" t="s">
        <v>638</v>
      </c>
    </row>
    <row r="465" spans="1:65" s="14" customFormat="1">
      <c r="B465" s="223"/>
      <c r="C465" s="224"/>
      <c r="D465" s="208" t="s">
        <v>148</v>
      </c>
      <c r="E465" s="225" t="s">
        <v>32</v>
      </c>
      <c r="F465" s="226" t="s">
        <v>488</v>
      </c>
      <c r="G465" s="224"/>
      <c r="H465" s="225" t="s">
        <v>32</v>
      </c>
      <c r="I465" s="227"/>
      <c r="J465" s="224"/>
      <c r="K465" s="224"/>
      <c r="L465" s="228"/>
      <c r="M465" s="229"/>
      <c r="N465" s="230"/>
      <c r="O465" s="230"/>
      <c r="P465" s="230"/>
      <c r="Q465" s="230"/>
      <c r="R465" s="230"/>
      <c r="S465" s="230"/>
      <c r="T465" s="231"/>
      <c r="AT465" s="232" t="s">
        <v>148</v>
      </c>
      <c r="AU465" s="232" t="s">
        <v>87</v>
      </c>
      <c r="AV465" s="14" t="s">
        <v>85</v>
      </c>
      <c r="AW465" s="14" t="s">
        <v>39</v>
      </c>
      <c r="AX465" s="14" t="s">
        <v>78</v>
      </c>
      <c r="AY465" s="232" t="s">
        <v>133</v>
      </c>
    </row>
    <row r="466" spans="1:65" s="13" customFormat="1">
      <c r="B466" s="212"/>
      <c r="C466" s="213"/>
      <c r="D466" s="208" t="s">
        <v>148</v>
      </c>
      <c r="E466" s="214" t="s">
        <v>32</v>
      </c>
      <c r="F466" s="215" t="s">
        <v>633</v>
      </c>
      <c r="G466" s="213"/>
      <c r="H466" s="216">
        <v>13.361000000000001</v>
      </c>
      <c r="I466" s="217"/>
      <c r="J466" s="213"/>
      <c r="K466" s="213"/>
      <c r="L466" s="218"/>
      <c r="M466" s="219"/>
      <c r="N466" s="220"/>
      <c r="O466" s="220"/>
      <c r="P466" s="220"/>
      <c r="Q466" s="220"/>
      <c r="R466" s="220"/>
      <c r="S466" s="220"/>
      <c r="T466" s="221"/>
      <c r="AT466" s="222" t="s">
        <v>148</v>
      </c>
      <c r="AU466" s="222" t="s">
        <v>87</v>
      </c>
      <c r="AV466" s="13" t="s">
        <v>87</v>
      </c>
      <c r="AW466" s="13" t="s">
        <v>39</v>
      </c>
      <c r="AX466" s="13" t="s">
        <v>78</v>
      </c>
      <c r="AY466" s="222" t="s">
        <v>133</v>
      </c>
    </row>
    <row r="467" spans="1:65" s="16" customFormat="1">
      <c r="B467" s="244"/>
      <c r="C467" s="245"/>
      <c r="D467" s="208" t="s">
        <v>148</v>
      </c>
      <c r="E467" s="246" t="s">
        <v>32</v>
      </c>
      <c r="F467" s="247" t="s">
        <v>168</v>
      </c>
      <c r="G467" s="245"/>
      <c r="H467" s="248">
        <v>13.361000000000001</v>
      </c>
      <c r="I467" s="249"/>
      <c r="J467" s="245"/>
      <c r="K467" s="245"/>
      <c r="L467" s="250"/>
      <c r="M467" s="251"/>
      <c r="N467" s="252"/>
      <c r="O467" s="252"/>
      <c r="P467" s="252"/>
      <c r="Q467" s="252"/>
      <c r="R467" s="252"/>
      <c r="S467" s="252"/>
      <c r="T467" s="253"/>
      <c r="AT467" s="254" t="s">
        <v>148</v>
      </c>
      <c r="AU467" s="254" t="s">
        <v>87</v>
      </c>
      <c r="AV467" s="16" t="s">
        <v>141</v>
      </c>
      <c r="AW467" s="16" t="s">
        <v>39</v>
      </c>
      <c r="AX467" s="16" t="s">
        <v>85</v>
      </c>
      <c r="AY467" s="254" t="s">
        <v>133</v>
      </c>
    </row>
    <row r="468" spans="1:65" s="2" customFormat="1" ht="21.75" customHeight="1">
      <c r="A468" s="37"/>
      <c r="B468" s="38"/>
      <c r="C468" s="255" t="s">
        <v>639</v>
      </c>
      <c r="D468" s="255" t="s">
        <v>198</v>
      </c>
      <c r="E468" s="256" t="s">
        <v>640</v>
      </c>
      <c r="F468" s="257" t="s">
        <v>641</v>
      </c>
      <c r="G468" s="258" t="s">
        <v>157</v>
      </c>
      <c r="H468" s="259">
        <v>1</v>
      </c>
      <c r="I468" s="260"/>
      <c r="J468" s="261">
        <f>ROUND(I468*H468,2)</f>
        <v>0</v>
      </c>
      <c r="K468" s="257" t="s">
        <v>32</v>
      </c>
      <c r="L468" s="262"/>
      <c r="M468" s="263" t="s">
        <v>32</v>
      </c>
      <c r="N468" s="264" t="s">
        <v>49</v>
      </c>
      <c r="O468" s="67"/>
      <c r="P468" s="204">
        <f>O468*H468</f>
        <v>0</v>
      </c>
      <c r="Q468" s="204">
        <v>0.22237000000000001</v>
      </c>
      <c r="R468" s="204">
        <f>Q468*H468</f>
        <v>0.22237000000000001</v>
      </c>
      <c r="S468" s="204">
        <v>0</v>
      </c>
      <c r="T468" s="205">
        <f>S468*H468</f>
        <v>0</v>
      </c>
      <c r="U468" s="37"/>
      <c r="V468" s="37"/>
      <c r="W468" s="37"/>
      <c r="X468" s="37"/>
      <c r="Y468" s="37"/>
      <c r="Z468" s="37"/>
      <c r="AA468" s="37"/>
      <c r="AB468" s="37"/>
      <c r="AC468" s="37"/>
      <c r="AD468" s="37"/>
      <c r="AE468" s="37"/>
      <c r="AR468" s="206" t="s">
        <v>201</v>
      </c>
      <c r="AT468" s="206" t="s">
        <v>198</v>
      </c>
      <c r="AU468" s="206" t="s">
        <v>87</v>
      </c>
      <c r="AY468" s="19" t="s">
        <v>133</v>
      </c>
      <c r="BE468" s="207">
        <f>IF(N468="základní",J468,0)</f>
        <v>0</v>
      </c>
      <c r="BF468" s="207">
        <f>IF(N468="snížená",J468,0)</f>
        <v>0</v>
      </c>
      <c r="BG468" s="207">
        <f>IF(N468="zákl. přenesená",J468,0)</f>
        <v>0</v>
      </c>
      <c r="BH468" s="207">
        <f>IF(N468="sníž. přenesená",J468,0)</f>
        <v>0</v>
      </c>
      <c r="BI468" s="207">
        <f>IF(N468="nulová",J468,0)</f>
        <v>0</v>
      </c>
      <c r="BJ468" s="19" t="s">
        <v>85</v>
      </c>
      <c r="BK468" s="207">
        <f>ROUND(I468*H468,2)</f>
        <v>0</v>
      </c>
      <c r="BL468" s="19" t="s">
        <v>183</v>
      </c>
      <c r="BM468" s="206" t="s">
        <v>642</v>
      </c>
    </row>
    <row r="469" spans="1:65" s="2" customFormat="1" ht="21.75" customHeight="1">
      <c r="A469" s="37"/>
      <c r="B469" s="38"/>
      <c r="C469" s="195" t="s">
        <v>643</v>
      </c>
      <c r="D469" s="195" t="s">
        <v>136</v>
      </c>
      <c r="E469" s="196" t="s">
        <v>225</v>
      </c>
      <c r="F469" s="197" t="s">
        <v>226</v>
      </c>
      <c r="G469" s="198" t="s">
        <v>227</v>
      </c>
      <c r="H469" s="199">
        <v>2.0299999999999998</v>
      </c>
      <c r="I469" s="200"/>
      <c r="J469" s="201">
        <f>ROUND(I469*H469,2)</f>
        <v>0</v>
      </c>
      <c r="K469" s="197" t="s">
        <v>140</v>
      </c>
      <c r="L469" s="42"/>
      <c r="M469" s="202" t="s">
        <v>32</v>
      </c>
      <c r="N469" s="203" t="s">
        <v>49</v>
      </c>
      <c r="O469" s="67"/>
      <c r="P469" s="204">
        <f>O469*H469</f>
        <v>0</v>
      </c>
      <c r="Q469" s="204">
        <v>0</v>
      </c>
      <c r="R469" s="204">
        <f>Q469*H469</f>
        <v>0</v>
      </c>
      <c r="S469" s="204">
        <v>0</v>
      </c>
      <c r="T469" s="205">
        <f>S469*H469</f>
        <v>0</v>
      </c>
      <c r="U469" s="37"/>
      <c r="V469" s="37"/>
      <c r="W469" s="37"/>
      <c r="X469" s="37"/>
      <c r="Y469" s="37"/>
      <c r="Z469" s="37"/>
      <c r="AA469" s="37"/>
      <c r="AB469" s="37"/>
      <c r="AC469" s="37"/>
      <c r="AD469" s="37"/>
      <c r="AE469" s="37"/>
      <c r="AR469" s="206" t="s">
        <v>183</v>
      </c>
      <c r="AT469" s="206" t="s">
        <v>136</v>
      </c>
      <c r="AU469" s="206" t="s">
        <v>87</v>
      </c>
      <c r="AY469" s="19" t="s">
        <v>133</v>
      </c>
      <c r="BE469" s="207">
        <f>IF(N469="základní",J469,0)</f>
        <v>0</v>
      </c>
      <c r="BF469" s="207">
        <f>IF(N469="snížená",J469,0)</f>
        <v>0</v>
      </c>
      <c r="BG469" s="207">
        <f>IF(N469="zákl. přenesená",J469,0)</f>
        <v>0</v>
      </c>
      <c r="BH469" s="207">
        <f>IF(N469="sníž. přenesená",J469,0)</f>
        <v>0</v>
      </c>
      <c r="BI469" s="207">
        <f>IF(N469="nulová",J469,0)</f>
        <v>0</v>
      </c>
      <c r="BJ469" s="19" t="s">
        <v>85</v>
      </c>
      <c r="BK469" s="207">
        <f>ROUND(I469*H469,2)</f>
        <v>0</v>
      </c>
      <c r="BL469" s="19" t="s">
        <v>183</v>
      </c>
      <c r="BM469" s="206" t="s">
        <v>644</v>
      </c>
    </row>
    <row r="470" spans="1:65" s="14" customFormat="1" ht="20.399999999999999">
      <c r="B470" s="223"/>
      <c r="C470" s="224"/>
      <c r="D470" s="208" t="s">
        <v>148</v>
      </c>
      <c r="E470" s="225" t="s">
        <v>32</v>
      </c>
      <c r="F470" s="226" t="s">
        <v>373</v>
      </c>
      <c r="G470" s="224"/>
      <c r="H470" s="225" t="s">
        <v>32</v>
      </c>
      <c r="I470" s="227"/>
      <c r="J470" s="224"/>
      <c r="K470" s="224"/>
      <c r="L470" s="228"/>
      <c r="M470" s="229"/>
      <c r="N470" s="230"/>
      <c r="O470" s="230"/>
      <c r="P470" s="230"/>
      <c r="Q470" s="230"/>
      <c r="R470" s="230"/>
      <c r="S470" s="230"/>
      <c r="T470" s="231"/>
      <c r="AT470" s="232" t="s">
        <v>148</v>
      </c>
      <c r="AU470" s="232" t="s">
        <v>87</v>
      </c>
      <c r="AV470" s="14" t="s">
        <v>85</v>
      </c>
      <c r="AW470" s="14" t="s">
        <v>39</v>
      </c>
      <c r="AX470" s="14" t="s">
        <v>78</v>
      </c>
      <c r="AY470" s="232" t="s">
        <v>133</v>
      </c>
    </row>
    <row r="471" spans="1:65" s="13" customFormat="1" ht="20.399999999999999">
      <c r="B471" s="212"/>
      <c r="C471" s="213"/>
      <c r="D471" s="208" t="s">
        <v>148</v>
      </c>
      <c r="E471" s="214" t="s">
        <v>32</v>
      </c>
      <c r="F471" s="215" t="s">
        <v>645</v>
      </c>
      <c r="G471" s="213"/>
      <c r="H471" s="216">
        <v>2.0299999999999998</v>
      </c>
      <c r="I471" s="217"/>
      <c r="J471" s="213"/>
      <c r="K471" s="213"/>
      <c r="L471" s="218"/>
      <c r="M471" s="219"/>
      <c r="N471" s="220"/>
      <c r="O471" s="220"/>
      <c r="P471" s="220"/>
      <c r="Q471" s="220"/>
      <c r="R471" s="220"/>
      <c r="S471" s="220"/>
      <c r="T471" s="221"/>
      <c r="AT471" s="222" t="s">
        <v>148</v>
      </c>
      <c r="AU471" s="222" t="s">
        <v>87</v>
      </c>
      <c r="AV471" s="13" t="s">
        <v>87</v>
      </c>
      <c r="AW471" s="13" t="s">
        <v>39</v>
      </c>
      <c r="AX471" s="13" t="s">
        <v>78</v>
      </c>
      <c r="AY471" s="222" t="s">
        <v>133</v>
      </c>
    </row>
    <row r="472" spans="1:65" s="16" customFormat="1">
      <c r="B472" s="244"/>
      <c r="C472" s="245"/>
      <c r="D472" s="208" t="s">
        <v>148</v>
      </c>
      <c r="E472" s="246" t="s">
        <v>32</v>
      </c>
      <c r="F472" s="247" t="s">
        <v>168</v>
      </c>
      <c r="G472" s="245"/>
      <c r="H472" s="248">
        <v>2.0299999999999998</v>
      </c>
      <c r="I472" s="249"/>
      <c r="J472" s="245"/>
      <c r="K472" s="245"/>
      <c r="L472" s="250"/>
      <c r="M472" s="251"/>
      <c r="N472" s="252"/>
      <c r="O472" s="252"/>
      <c r="P472" s="252"/>
      <c r="Q472" s="252"/>
      <c r="R472" s="252"/>
      <c r="S472" s="252"/>
      <c r="T472" s="253"/>
      <c r="AT472" s="254" t="s">
        <v>148</v>
      </c>
      <c r="AU472" s="254" t="s">
        <v>87</v>
      </c>
      <c r="AV472" s="16" t="s">
        <v>141</v>
      </c>
      <c r="AW472" s="16" t="s">
        <v>39</v>
      </c>
      <c r="AX472" s="16" t="s">
        <v>85</v>
      </c>
      <c r="AY472" s="254" t="s">
        <v>133</v>
      </c>
    </row>
    <row r="473" spans="1:65" s="2" customFormat="1" ht="16.5" customHeight="1">
      <c r="A473" s="37"/>
      <c r="B473" s="38"/>
      <c r="C473" s="255" t="s">
        <v>646</v>
      </c>
      <c r="D473" s="255" t="s">
        <v>198</v>
      </c>
      <c r="E473" s="256" t="s">
        <v>234</v>
      </c>
      <c r="F473" s="257" t="s">
        <v>235</v>
      </c>
      <c r="G473" s="258" t="s">
        <v>182</v>
      </c>
      <c r="H473" s="259">
        <v>2.1999999999999999E-2</v>
      </c>
      <c r="I473" s="260"/>
      <c r="J473" s="261">
        <f>ROUND(I473*H473,2)</f>
        <v>0</v>
      </c>
      <c r="K473" s="257" t="s">
        <v>140</v>
      </c>
      <c r="L473" s="262"/>
      <c r="M473" s="263" t="s">
        <v>32</v>
      </c>
      <c r="N473" s="264" t="s">
        <v>49</v>
      </c>
      <c r="O473" s="67"/>
      <c r="P473" s="204">
        <f>O473*H473</f>
        <v>0</v>
      </c>
      <c r="Q473" s="204">
        <v>0.55000000000000004</v>
      </c>
      <c r="R473" s="204">
        <f>Q473*H473</f>
        <v>1.21E-2</v>
      </c>
      <c r="S473" s="204">
        <v>0</v>
      </c>
      <c r="T473" s="205">
        <f>S473*H473</f>
        <v>0</v>
      </c>
      <c r="U473" s="37"/>
      <c r="V473" s="37"/>
      <c r="W473" s="37"/>
      <c r="X473" s="37"/>
      <c r="Y473" s="37"/>
      <c r="Z473" s="37"/>
      <c r="AA473" s="37"/>
      <c r="AB473" s="37"/>
      <c r="AC473" s="37"/>
      <c r="AD473" s="37"/>
      <c r="AE473" s="37"/>
      <c r="AR473" s="206" t="s">
        <v>201</v>
      </c>
      <c r="AT473" s="206" t="s">
        <v>198</v>
      </c>
      <c r="AU473" s="206" t="s">
        <v>87</v>
      </c>
      <c r="AY473" s="19" t="s">
        <v>133</v>
      </c>
      <c r="BE473" s="207">
        <f>IF(N473="základní",J473,0)</f>
        <v>0</v>
      </c>
      <c r="BF473" s="207">
        <f>IF(N473="snížená",J473,0)</f>
        <v>0</v>
      </c>
      <c r="BG473" s="207">
        <f>IF(N473="zákl. přenesená",J473,0)</f>
        <v>0</v>
      </c>
      <c r="BH473" s="207">
        <f>IF(N473="sníž. přenesená",J473,0)</f>
        <v>0</v>
      </c>
      <c r="BI473" s="207">
        <f>IF(N473="nulová",J473,0)</f>
        <v>0</v>
      </c>
      <c r="BJ473" s="19" t="s">
        <v>85</v>
      </c>
      <c r="BK473" s="207">
        <f>ROUND(I473*H473,2)</f>
        <v>0</v>
      </c>
      <c r="BL473" s="19" t="s">
        <v>183</v>
      </c>
      <c r="BM473" s="206" t="s">
        <v>647</v>
      </c>
    </row>
    <row r="474" spans="1:65" s="13" customFormat="1" ht="20.399999999999999">
      <c r="B474" s="212"/>
      <c r="C474" s="213"/>
      <c r="D474" s="208" t="s">
        <v>148</v>
      </c>
      <c r="E474" s="214" t="s">
        <v>32</v>
      </c>
      <c r="F474" s="215" t="s">
        <v>558</v>
      </c>
      <c r="G474" s="213"/>
      <c r="H474" s="216">
        <v>0.02</v>
      </c>
      <c r="I474" s="217"/>
      <c r="J474" s="213"/>
      <c r="K474" s="213"/>
      <c r="L474" s="218"/>
      <c r="M474" s="219"/>
      <c r="N474" s="220"/>
      <c r="O474" s="220"/>
      <c r="P474" s="220"/>
      <c r="Q474" s="220"/>
      <c r="R474" s="220"/>
      <c r="S474" s="220"/>
      <c r="T474" s="221"/>
      <c r="AT474" s="222" t="s">
        <v>148</v>
      </c>
      <c r="AU474" s="222" t="s">
        <v>87</v>
      </c>
      <c r="AV474" s="13" t="s">
        <v>87</v>
      </c>
      <c r="AW474" s="13" t="s">
        <v>39</v>
      </c>
      <c r="AX474" s="13" t="s">
        <v>85</v>
      </c>
      <c r="AY474" s="222" t="s">
        <v>133</v>
      </c>
    </row>
    <row r="475" spans="1:65" s="13" customFormat="1">
      <c r="B475" s="212"/>
      <c r="C475" s="213"/>
      <c r="D475" s="208" t="s">
        <v>148</v>
      </c>
      <c r="E475" s="213"/>
      <c r="F475" s="215" t="s">
        <v>648</v>
      </c>
      <c r="G475" s="213"/>
      <c r="H475" s="216">
        <v>2.1999999999999999E-2</v>
      </c>
      <c r="I475" s="217"/>
      <c r="J475" s="213"/>
      <c r="K475" s="213"/>
      <c r="L475" s="218"/>
      <c r="M475" s="219"/>
      <c r="N475" s="220"/>
      <c r="O475" s="220"/>
      <c r="P475" s="220"/>
      <c r="Q475" s="220"/>
      <c r="R475" s="220"/>
      <c r="S475" s="220"/>
      <c r="T475" s="221"/>
      <c r="AT475" s="222" t="s">
        <v>148</v>
      </c>
      <c r="AU475" s="222" t="s">
        <v>87</v>
      </c>
      <c r="AV475" s="13" t="s">
        <v>87</v>
      </c>
      <c r="AW475" s="13" t="s">
        <v>4</v>
      </c>
      <c r="AX475" s="13" t="s">
        <v>85</v>
      </c>
      <c r="AY475" s="222" t="s">
        <v>133</v>
      </c>
    </row>
    <row r="476" spans="1:65" s="2" customFormat="1" ht="21.75" customHeight="1">
      <c r="A476" s="37"/>
      <c r="B476" s="38"/>
      <c r="C476" s="195" t="s">
        <v>649</v>
      </c>
      <c r="D476" s="195" t="s">
        <v>136</v>
      </c>
      <c r="E476" s="196" t="s">
        <v>650</v>
      </c>
      <c r="F476" s="197" t="s">
        <v>651</v>
      </c>
      <c r="G476" s="198" t="s">
        <v>227</v>
      </c>
      <c r="H476" s="199">
        <v>16.696000000000002</v>
      </c>
      <c r="I476" s="200"/>
      <c r="J476" s="201">
        <f>ROUND(I476*H476,2)</f>
        <v>0</v>
      </c>
      <c r="K476" s="197" t="s">
        <v>140</v>
      </c>
      <c r="L476" s="42"/>
      <c r="M476" s="202" t="s">
        <v>32</v>
      </c>
      <c r="N476" s="203" t="s">
        <v>49</v>
      </c>
      <c r="O476" s="67"/>
      <c r="P476" s="204">
        <f>O476*H476</f>
        <v>0</v>
      </c>
      <c r="Q476" s="204">
        <v>0</v>
      </c>
      <c r="R476" s="204">
        <f>Q476*H476</f>
        <v>0</v>
      </c>
      <c r="S476" s="204">
        <v>0</v>
      </c>
      <c r="T476" s="205">
        <f>S476*H476</f>
        <v>0</v>
      </c>
      <c r="U476" s="37"/>
      <c r="V476" s="37"/>
      <c r="W476" s="37"/>
      <c r="X476" s="37"/>
      <c r="Y476" s="37"/>
      <c r="Z476" s="37"/>
      <c r="AA476" s="37"/>
      <c r="AB476" s="37"/>
      <c r="AC476" s="37"/>
      <c r="AD476" s="37"/>
      <c r="AE476" s="37"/>
      <c r="AR476" s="206" t="s">
        <v>183</v>
      </c>
      <c r="AT476" s="206" t="s">
        <v>136</v>
      </c>
      <c r="AU476" s="206" t="s">
        <v>87</v>
      </c>
      <c r="AY476" s="19" t="s">
        <v>133</v>
      </c>
      <c r="BE476" s="207">
        <f>IF(N476="základní",J476,0)</f>
        <v>0</v>
      </c>
      <c r="BF476" s="207">
        <f>IF(N476="snížená",J476,0)</f>
        <v>0</v>
      </c>
      <c r="BG476" s="207">
        <f>IF(N476="zákl. přenesená",J476,0)</f>
        <v>0</v>
      </c>
      <c r="BH476" s="207">
        <f>IF(N476="sníž. přenesená",J476,0)</f>
        <v>0</v>
      </c>
      <c r="BI476" s="207">
        <f>IF(N476="nulová",J476,0)</f>
        <v>0</v>
      </c>
      <c r="BJ476" s="19" t="s">
        <v>85</v>
      </c>
      <c r="BK476" s="207">
        <f>ROUND(I476*H476,2)</f>
        <v>0</v>
      </c>
      <c r="BL476" s="19" t="s">
        <v>183</v>
      </c>
      <c r="BM476" s="206" t="s">
        <v>652</v>
      </c>
    </row>
    <row r="477" spans="1:65" s="14" customFormat="1" ht="20.399999999999999">
      <c r="B477" s="223"/>
      <c r="C477" s="224"/>
      <c r="D477" s="208" t="s">
        <v>148</v>
      </c>
      <c r="E477" s="225" t="s">
        <v>32</v>
      </c>
      <c r="F477" s="226" t="s">
        <v>373</v>
      </c>
      <c r="G477" s="224"/>
      <c r="H477" s="225" t="s">
        <v>32</v>
      </c>
      <c r="I477" s="227"/>
      <c r="J477" s="224"/>
      <c r="K477" s="224"/>
      <c r="L477" s="228"/>
      <c r="M477" s="229"/>
      <c r="N477" s="230"/>
      <c r="O477" s="230"/>
      <c r="P477" s="230"/>
      <c r="Q477" s="230"/>
      <c r="R477" s="230"/>
      <c r="S477" s="230"/>
      <c r="T477" s="231"/>
      <c r="AT477" s="232" t="s">
        <v>148</v>
      </c>
      <c r="AU477" s="232" t="s">
        <v>87</v>
      </c>
      <c r="AV477" s="14" t="s">
        <v>85</v>
      </c>
      <c r="AW477" s="14" t="s">
        <v>39</v>
      </c>
      <c r="AX477" s="14" t="s">
        <v>78</v>
      </c>
      <c r="AY477" s="232" t="s">
        <v>133</v>
      </c>
    </row>
    <row r="478" spans="1:65" s="13" customFormat="1" ht="20.399999999999999">
      <c r="B478" s="212"/>
      <c r="C478" s="213"/>
      <c r="D478" s="208" t="s">
        <v>148</v>
      </c>
      <c r="E478" s="214" t="s">
        <v>32</v>
      </c>
      <c r="F478" s="215" t="s">
        <v>653</v>
      </c>
      <c r="G478" s="213"/>
      <c r="H478" s="216">
        <v>10.11</v>
      </c>
      <c r="I478" s="217"/>
      <c r="J478" s="213"/>
      <c r="K478" s="213"/>
      <c r="L478" s="218"/>
      <c r="M478" s="219"/>
      <c r="N478" s="220"/>
      <c r="O478" s="220"/>
      <c r="P478" s="220"/>
      <c r="Q478" s="220"/>
      <c r="R478" s="220"/>
      <c r="S478" s="220"/>
      <c r="T478" s="221"/>
      <c r="AT478" s="222" t="s">
        <v>148</v>
      </c>
      <c r="AU478" s="222" t="s">
        <v>87</v>
      </c>
      <c r="AV478" s="13" t="s">
        <v>87</v>
      </c>
      <c r="AW478" s="13" t="s">
        <v>39</v>
      </c>
      <c r="AX478" s="13" t="s">
        <v>78</v>
      </c>
      <c r="AY478" s="222" t="s">
        <v>133</v>
      </c>
    </row>
    <row r="479" spans="1:65" s="13" customFormat="1" ht="20.399999999999999">
      <c r="B479" s="212"/>
      <c r="C479" s="213"/>
      <c r="D479" s="208" t="s">
        <v>148</v>
      </c>
      <c r="E479" s="214" t="s">
        <v>32</v>
      </c>
      <c r="F479" s="215" t="s">
        <v>654</v>
      </c>
      <c r="G479" s="213"/>
      <c r="H479" s="216">
        <v>3.82</v>
      </c>
      <c r="I479" s="217"/>
      <c r="J479" s="213"/>
      <c r="K479" s="213"/>
      <c r="L479" s="218"/>
      <c r="M479" s="219"/>
      <c r="N479" s="220"/>
      <c r="O479" s="220"/>
      <c r="P479" s="220"/>
      <c r="Q479" s="220"/>
      <c r="R479" s="220"/>
      <c r="S479" s="220"/>
      <c r="T479" s="221"/>
      <c r="AT479" s="222" t="s">
        <v>148</v>
      </c>
      <c r="AU479" s="222" t="s">
        <v>87</v>
      </c>
      <c r="AV479" s="13" t="s">
        <v>87</v>
      </c>
      <c r="AW479" s="13" t="s">
        <v>39</v>
      </c>
      <c r="AX479" s="13" t="s">
        <v>78</v>
      </c>
      <c r="AY479" s="222" t="s">
        <v>133</v>
      </c>
    </row>
    <row r="480" spans="1:65" s="13" customFormat="1" ht="20.399999999999999">
      <c r="B480" s="212"/>
      <c r="C480" s="213"/>
      <c r="D480" s="208" t="s">
        <v>148</v>
      </c>
      <c r="E480" s="214" t="s">
        <v>32</v>
      </c>
      <c r="F480" s="215" t="s">
        <v>655</v>
      </c>
      <c r="G480" s="213"/>
      <c r="H480" s="216">
        <v>2.766</v>
      </c>
      <c r="I480" s="217"/>
      <c r="J480" s="213"/>
      <c r="K480" s="213"/>
      <c r="L480" s="218"/>
      <c r="M480" s="219"/>
      <c r="N480" s="220"/>
      <c r="O480" s="220"/>
      <c r="P480" s="220"/>
      <c r="Q480" s="220"/>
      <c r="R480" s="220"/>
      <c r="S480" s="220"/>
      <c r="T480" s="221"/>
      <c r="AT480" s="222" t="s">
        <v>148</v>
      </c>
      <c r="AU480" s="222" t="s">
        <v>87</v>
      </c>
      <c r="AV480" s="13" t="s">
        <v>87</v>
      </c>
      <c r="AW480" s="13" t="s">
        <v>39</v>
      </c>
      <c r="AX480" s="13" t="s">
        <v>78</v>
      </c>
      <c r="AY480" s="222" t="s">
        <v>133</v>
      </c>
    </row>
    <row r="481" spans="1:65" s="16" customFormat="1">
      <c r="B481" s="244"/>
      <c r="C481" s="245"/>
      <c r="D481" s="208" t="s">
        <v>148</v>
      </c>
      <c r="E481" s="246" t="s">
        <v>32</v>
      </c>
      <c r="F481" s="247" t="s">
        <v>168</v>
      </c>
      <c r="G481" s="245"/>
      <c r="H481" s="248">
        <v>16.695999999999998</v>
      </c>
      <c r="I481" s="249"/>
      <c r="J481" s="245"/>
      <c r="K481" s="245"/>
      <c r="L481" s="250"/>
      <c r="M481" s="251"/>
      <c r="N481" s="252"/>
      <c r="O481" s="252"/>
      <c r="P481" s="252"/>
      <c r="Q481" s="252"/>
      <c r="R481" s="252"/>
      <c r="S481" s="252"/>
      <c r="T481" s="253"/>
      <c r="AT481" s="254" t="s">
        <v>148</v>
      </c>
      <c r="AU481" s="254" t="s">
        <v>87</v>
      </c>
      <c r="AV481" s="16" t="s">
        <v>141</v>
      </c>
      <c r="AW481" s="16" t="s">
        <v>39</v>
      </c>
      <c r="AX481" s="16" t="s">
        <v>85</v>
      </c>
      <c r="AY481" s="254" t="s">
        <v>133</v>
      </c>
    </row>
    <row r="482" spans="1:65" s="2" customFormat="1" ht="16.5" customHeight="1">
      <c r="A482" s="37"/>
      <c r="B482" s="38"/>
      <c r="C482" s="255" t="s">
        <v>656</v>
      </c>
      <c r="D482" s="255" t="s">
        <v>198</v>
      </c>
      <c r="E482" s="256" t="s">
        <v>657</v>
      </c>
      <c r="F482" s="257" t="s">
        <v>658</v>
      </c>
      <c r="G482" s="258" t="s">
        <v>182</v>
      </c>
      <c r="H482" s="259">
        <v>0.35299999999999998</v>
      </c>
      <c r="I482" s="260"/>
      <c r="J482" s="261">
        <f>ROUND(I482*H482,2)</f>
        <v>0</v>
      </c>
      <c r="K482" s="257" t="s">
        <v>140</v>
      </c>
      <c r="L482" s="262"/>
      <c r="M482" s="263" t="s">
        <v>32</v>
      </c>
      <c r="N482" s="264" t="s">
        <v>49</v>
      </c>
      <c r="O482" s="67"/>
      <c r="P482" s="204">
        <f>O482*H482</f>
        <v>0</v>
      </c>
      <c r="Q482" s="204">
        <v>0.55000000000000004</v>
      </c>
      <c r="R482" s="204">
        <f>Q482*H482</f>
        <v>0.19415000000000002</v>
      </c>
      <c r="S482" s="204">
        <v>0</v>
      </c>
      <c r="T482" s="205">
        <f>S482*H482</f>
        <v>0</v>
      </c>
      <c r="U482" s="37"/>
      <c r="V482" s="37"/>
      <c r="W482" s="37"/>
      <c r="X482" s="37"/>
      <c r="Y482" s="37"/>
      <c r="Z482" s="37"/>
      <c r="AA482" s="37"/>
      <c r="AB482" s="37"/>
      <c r="AC482" s="37"/>
      <c r="AD482" s="37"/>
      <c r="AE482" s="37"/>
      <c r="AR482" s="206" t="s">
        <v>201</v>
      </c>
      <c r="AT482" s="206" t="s">
        <v>198</v>
      </c>
      <c r="AU482" s="206" t="s">
        <v>87</v>
      </c>
      <c r="AY482" s="19" t="s">
        <v>133</v>
      </c>
      <c r="BE482" s="207">
        <f>IF(N482="základní",J482,0)</f>
        <v>0</v>
      </c>
      <c r="BF482" s="207">
        <f>IF(N482="snížená",J482,0)</f>
        <v>0</v>
      </c>
      <c r="BG482" s="207">
        <f>IF(N482="zákl. přenesená",J482,0)</f>
        <v>0</v>
      </c>
      <c r="BH482" s="207">
        <f>IF(N482="sníž. přenesená",J482,0)</f>
        <v>0</v>
      </c>
      <c r="BI482" s="207">
        <f>IF(N482="nulová",J482,0)</f>
        <v>0</v>
      </c>
      <c r="BJ482" s="19" t="s">
        <v>85</v>
      </c>
      <c r="BK482" s="207">
        <f>ROUND(I482*H482,2)</f>
        <v>0</v>
      </c>
      <c r="BL482" s="19" t="s">
        <v>183</v>
      </c>
      <c r="BM482" s="206" t="s">
        <v>659</v>
      </c>
    </row>
    <row r="483" spans="1:65" s="13" customFormat="1" ht="20.399999999999999">
      <c r="B483" s="212"/>
      <c r="C483" s="213"/>
      <c r="D483" s="208" t="s">
        <v>148</v>
      </c>
      <c r="E483" s="214" t="s">
        <v>32</v>
      </c>
      <c r="F483" s="215" t="s">
        <v>559</v>
      </c>
      <c r="G483" s="213"/>
      <c r="H483" s="216">
        <v>0.19800000000000001</v>
      </c>
      <c r="I483" s="217"/>
      <c r="J483" s="213"/>
      <c r="K483" s="213"/>
      <c r="L483" s="218"/>
      <c r="M483" s="219"/>
      <c r="N483" s="220"/>
      <c r="O483" s="220"/>
      <c r="P483" s="220"/>
      <c r="Q483" s="220"/>
      <c r="R483" s="220"/>
      <c r="S483" s="220"/>
      <c r="T483" s="221"/>
      <c r="AT483" s="222" t="s">
        <v>148</v>
      </c>
      <c r="AU483" s="222" t="s">
        <v>87</v>
      </c>
      <c r="AV483" s="13" t="s">
        <v>87</v>
      </c>
      <c r="AW483" s="13" t="s">
        <v>39</v>
      </c>
      <c r="AX483" s="13" t="s">
        <v>78</v>
      </c>
      <c r="AY483" s="222" t="s">
        <v>133</v>
      </c>
    </row>
    <row r="484" spans="1:65" s="13" customFormat="1" ht="20.399999999999999">
      <c r="B484" s="212"/>
      <c r="C484" s="213"/>
      <c r="D484" s="208" t="s">
        <v>148</v>
      </c>
      <c r="E484" s="214" t="s">
        <v>32</v>
      </c>
      <c r="F484" s="215" t="s">
        <v>560</v>
      </c>
      <c r="G484" s="213"/>
      <c r="H484" s="216">
        <v>7.4999999999999997E-2</v>
      </c>
      <c r="I484" s="217"/>
      <c r="J484" s="213"/>
      <c r="K484" s="213"/>
      <c r="L484" s="218"/>
      <c r="M484" s="219"/>
      <c r="N484" s="220"/>
      <c r="O484" s="220"/>
      <c r="P484" s="220"/>
      <c r="Q484" s="220"/>
      <c r="R484" s="220"/>
      <c r="S484" s="220"/>
      <c r="T484" s="221"/>
      <c r="AT484" s="222" t="s">
        <v>148</v>
      </c>
      <c r="AU484" s="222" t="s">
        <v>87</v>
      </c>
      <c r="AV484" s="13" t="s">
        <v>87</v>
      </c>
      <c r="AW484" s="13" t="s">
        <v>39</v>
      </c>
      <c r="AX484" s="13" t="s">
        <v>78</v>
      </c>
      <c r="AY484" s="222" t="s">
        <v>133</v>
      </c>
    </row>
    <row r="485" spans="1:65" s="13" customFormat="1" ht="20.399999999999999">
      <c r="B485" s="212"/>
      <c r="C485" s="213"/>
      <c r="D485" s="208" t="s">
        <v>148</v>
      </c>
      <c r="E485" s="214" t="s">
        <v>32</v>
      </c>
      <c r="F485" s="215" t="s">
        <v>561</v>
      </c>
      <c r="G485" s="213"/>
      <c r="H485" s="216">
        <v>5.3999999999999999E-2</v>
      </c>
      <c r="I485" s="217"/>
      <c r="J485" s="213"/>
      <c r="K485" s="213"/>
      <c r="L485" s="218"/>
      <c r="M485" s="219"/>
      <c r="N485" s="220"/>
      <c r="O485" s="220"/>
      <c r="P485" s="220"/>
      <c r="Q485" s="220"/>
      <c r="R485" s="220"/>
      <c r="S485" s="220"/>
      <c r="T485" s="221"/>
      <c r="AT485" s="222" t="s">
        <v>148</v>
      </c>
      <c r="AU485" s="222" t="s">
        <v>87</v>
      </c>
      <c r="AV485" s="13" t="s">
        <v>87</v>
      </c>
      <c r="AW485" s="13" t="s">
        <v>39</v>
      </c>
      <c r="AX485" s="13" t="s">
        <v>78</v>
      </c>
      <c r="AY485" s="222" t="s">
        <v>133</v>
      </c>
    </row>
    <row r="486" spans="1:65" s="16" customFormat="1">
      <c r="B486" s="244"/>
      <c r="C486" s="245"/>
      <c r="D486" s="208" t="s">
        <v>148</v>
      </c>
      <c r="E486" s="246" t="s">
        <v>32</v>
      </c>
      <c r="F486" s="247" t="s">
        <v>168</v>
      </c>
      <c r="G486" s="245"/>
      <c r="H486" s="248">
        <v>0.32700000000000001</v>
      </c>
      <c r="I486" s="249"/>
      <c r="J486" s="245"/>
      <c r="K486" s="245"/>
      <c r="L486" s="250"/>
      <c r="M486" s="251"/>
      <c r="N486" s="252"/>
      <c r="O486" s="252"/>
      <c r="P486" s="252"/>
      <c r="Q486" s="252"/>
      <c r="R486" s="252"/>
      <c r="S486" s="252"/>
      <c r="T486" s="253"/>
      <c r="AT486" s="254" t="s">
        <v>148</v>
      </c>
      <c r="AU486" s="254" t="s">
        <v>87</v>
      </c>
      <c r="AV486" s="16" t="s">
        <v>141</v>
      </c>
      <c r="AW486" s="16" t="s">
        <v>39</v>
      </c>
      <c r="AX486" s="16" t="s">
        <v>85</v>
      </c>
      <c r="AY486" s="254" t="s">
        <v>133</v>
      </c>
    </row>
    <row r="487" spans="1:65" s="13" customFormat="1">
      <c r="B487" s="212"/>
      <c r="C487" s="213"/>
      <c r="D487" s="208" t="s">
        <v>148</v>
      </c>
      <c r="E487" s="213"/>
      <c r="F487" s="215" t="s">
        <v>660</v>
      </c>
      <c r="G487" s="213"/>
      <c r="H487" s="216">
        <v>0.35299999999999998</v>
      </c>
      <c r="I487" s="217"/>
      <c r="J487" s="213"/>
      <c r="K487" s="213"/>
      <c r="L487" s="218"/>
      <c r="M487" s="219"/>
      <c r="N487" s="220"/>
      <c r="O487" s="220"/>
      <c r="P487" s="220"/>
      <c r="Q487" s="220"/>
      <c r="R487" s="220"/>
      <c r="S487" s="220"/>
      <c r="T487" s="221"/>
      <c r="AT487" s="222" t="s">
        <v>148</v>
      </c>
      <c r="AU487" s="222" t="s">
        <v>87</v>
      </c>
      <c r="AV487" s="13" t="s">
        <v>87</v>
      </c>
      <c r="AW487" s="13" t="s">
        <v>4</v>
      </c>
      <c r="AX487" s="13" t="s">
        <v>85</v>
      </c>
      <c r="AY487" s="222" t="s">
        <v>133</v>
      </c>
    </row>
    <row r="488" spans="1:65" s="2" customFormat="1" ht="21.75" customHeight="1">
      <c r="A488" s="37"/>
      <c r="B488" s="38"/>
      <c r="C488" s="195" t="s">
        <v>661</v>
      </c>
      <c r="D488" s="195" t="s">
        <v>136</v>
      </c>
      <c r="E488" s="196" t="s">
        <v>662</v>
      </c>
      <c r="F488" s="197" t="s">
        <v>663</v>
      </c>
      <c r="G488" s="198" t="s">
        <v>227</v>
      </c>
      <c r="H488" s="199">
        <v>4.6399999999999997</v>
      </c>
      <c r="I488" s="200"/>
      <c r="J488" s="201">
        <f>ROUND(I488*H488,2)</f>
        <v>0</v>
      </c>
      <c r="K488" s="197" t="s">
        <v>140</v>
      </c>
      <c r="L488" s="42"/>
      <c r="M488" s="202" t="s">
        <v>32</v>
      </c>
      <c r="N488" s="203" t="s">
        <v>49</v>
      </c>
      <c r="O488" s="67"/>
      <c r="P488" s="204">
        <f>O488*H488</f>
        <v>0</v>
      </c>
      <c r="Q488" s="204">
        <v>0</v>
      </c>
      <c r="R488" s="204">
        <f>Q488*H488</f>
        <v>0</v>
      </c>
      <c r="S488" s="204">
        <v>0</v>
      </c>
      <c r="T488" s="205">
        <f>S488*H488</f>
        <v>0</v>
      </c>
      <c r="U488" s="37"/>
      <c r="V488" s="37"/>
      <c r="W488" s="37"/>
      <c r="X488" s="37"/>
      <c r="Y488" s="37"/>
      <c r="Z488" s="37"/>
      <c r="AA488" s="37"/>
      <c r="AB488" s="37"/>
      <c r="AC488" s="37"/>
      <c r="AD488" s="37"/>
      <c r="AE488" s="37"/>
      <c r="AR488" s="206" t="s">
        <v>183</v>
      </c>
      <c r="AT488" s="206" t="s">
        <v>136</v>
      </c>
      <c r="AU488" s="206" t="s">
        <v>87</v>
      </c>
      <c r="AY488" s="19" t="s">
        <v>133</v>
      </c>
      <c r="BE488" s="207">
        <f>IF(N488="základní",J488,0)</f>
        <v>0</v>
      </c>
      <c r="BF488" s="207">
        <f>IF(N488="snížená",J488,0)</f>
        <v>0</v>
      </c>
      <c r="BG488" s="207">
        <f>IF(N488="zákl. přenesená",J488,0)</f>
        <v>0</v>
      </c>
      <c r="BH488" s="207">
        <f>IF(N488="sníž. přenesená",J488,0)</f>
        <v>0</v>
      </c>
      <c r="BI488" s="207">
        <f>IF(N488="nulová",J488,0)</f>
        <v>0</v>
      </c>
      <c r="BJ488" s="19" t="s">
        <v>85</v>
      </c>
      <c r="BK488" s="207">
        <f>ROUND(I488*H488,2)</f>
        <v>0</v>
      </c>
      <c r="BL488" s="19" t="s">
        <v>183</v>
      </c>
      <c r="BM488" s="206" t="s">
        <v>664</v>
      </c>
    </row>
    <row r="489" spans="1:65" s="14" customFormat="1" ht="20.399999999999999">
      <c r="B489" s="223"/>
      <c r="C489" s="224"/>
      <c r="D489" s="208" t="s">
        <v>148</v>
      </c>
      <c r="E489" s="225" t="s">
        <v>32</v>
      </c>
      <c r="F489" s="226" t="s">
        <v>373</v>
      </c>
      <c r="G489" s="224"/>
      <c r="H489" s="225" t="s">
        <v>32</v>
      </c>
      <c r="I489" s="227"/>
      <c r="J489" s="224"/>
      <c r="K489" s="224"/>
      <c r="L489" s="228"/>
      <c r="M489" s="229"/>
      <c r="N489" s="230"/>
      <c r="O489" s="230"/>
      <c r="P489" s="230"/>
      <c r="Q489" s="230"/>
      <c r="R489" s="230"/>
      <c r="S489" s="230"/>
      <c r="T489" s="231"/>
      <c r="AT489" s="232" t="s">
        <v>148</v>
      </c>
      <c r="AU489" s="232" t="s">
        <v>87</v>
      </c>
      <c r="AV489" s="14" t="s">
        <v>85</v>
      </c>
      <c r="AW489" s="14" t="s">
        <v>39</v>
      </c>
      <c r="AX489" s="14" t="s">
        <v>78</v>
      </c>
      <c r="AY489" s="232" t="s">
        <v>133</v>
      </c>
    </row>
    <row r="490" spans="1:65" s="13" customFormat="1" ht="20.399999999999999">
      <c r="B490" s="212"/>
      <c r="C490" s="213"/>
      <c r="D490" s="208" t="s">
        <v>148</v>
      </c>
      <c r="E490" s="214" t="s">
        <v>32</v>
      </c>
      <c r="F490" s="215" t="s">
        <v>665</v>
      </c>
      <c r="G490" s="213"/>
      <c r="H490" s="216">
        <v>4.6399999999999997</v>
      </c>
      <c r="I490" s="217"/>
      <c r="J490" s="213"/>
      <c r="K490" s="213"/>
      <c r="L490" s="218"/>
      <c r="M490" s="219"/>
      <c r="N490" s="220"/>
      <c r="O490" s="220"/>
      <c r="P490" s="220"/>
      <c r="Q490" s="220"/>
      <c r="R490" s="220"/>
      <c r="S490" s="220"/>
      <c r="T490" s="221"/>
      <c r="AT490" s="222" t="s">
        <v>148</v>
      </c>
      <c r="AU490" s="222" t="s">
        <v>87</v>
      </c>
      <c r="AV490" s="13" t="s">
        <v>87</v>
      </c>
      <c r="AW490" s="13" t="s">
        <v>39</v>
      </c>
      <c r="AX490" s="13" t="s">
        <v>78</v>
      </c>
      <c r="AY490" s="222" t="s">
        <v>133</v>
      </c>
    </row>
    <row r="491" spans="1:65" s="16" customFormat="1">
      <c r="B491" s="244"/>
      <c r="C491" s="245"/>
      <c r="D491" s="208" t="s">
        <v>148</v>
      </c>
      <c r="E491" s="246" t="s">
        <v>32</v>
      </c>
      <c r="F491" s="247" t="s">
        <v>168</v>
      </c>
      <c r="G491" s="245"/>
      <c r="H491" s="248">
        <v>4.6399999999999997</v>
      </c>
      <c r="I491" s="249"/>
      <c r="J491" s="245"/>
      <c r="K491" s="245"/>
      <c r="L491" s="250"/>
      <c r="M491" s="251"/>
      <c r="N491" s="252"/>
      <c r="O491" s="252"/>
      <c r="P491" s="252"/>
      <c r="Q491" s="252"/>
      <c r="R491" s="252"/>
      <c r="S491" s="252"/>
      <c r="T491" s="253"/>
      <c r="AT491" s="254" t="s">
        <v>148</v>
      </c>
      <c r="AU491" s="254" t="s">
        <v>87</v>
      </c>
      <c r="AV491" s="16" t="s">
        <v>141</v>
      </c>
      <c r="AW491" s="16" t="s">
        <v>39</v>
      </c>
      <c r="AX491" s="16" t="s">
        <v>85</v>
      </c>
      <c r="AY491" s="254" t="s">
        <v>133</v>
      </c>
    </row>
    <row r="492" spans="1:65" s="2" customFormat="1" ht="16.5" customHeight="1">
      <c r="A492" s="37"/>
      <c r="B492" s="38"/>
      <c r="C492" s="255" t="s">
        <v>666</v>
      </c>
      <c r="D492" s="255" t="s">
        <v>198</v>
      </c>
      <c r="E492" s="256" t="s">
        <v>667</v>
      </c>
      <c r="F492" s="257" t="s">
        <v>668</v>
      </c>
      <c r="G492" s="258" t="s">
        <v>182</v>
      </c>
      <c r="H492" s="259">
        <v>0.126</v>
      </c>
      <c r="I492" s="260"/>
      <c r="J492" s="261">
        <f>ROUND(I492*H492,2)</f>
        <v>0</v>
      </c>
      <c r="K492" s="257" t="s">
        <v>140</v>
      </c>
      <c r="L492" s="262"/>
      <c r="M492" s="263" t="s">
        <v>32</v>
      </c>
      <c r="N492" s="264" t="s">
        <v>49</v>
      </c>
      <c r="O492" s="67"/>
      <c r="P492" s="204">
        <f>O492*H492</f>
        <v>0</v>
      </c>
      <c r="Q492" s="204">
        <v>0.55000000000000004</v>
      </c>
      <c r="R492" s="204">
        <f>Q492*H492</f>
        <v>6.93E-2</v>
      </c>
      <c r="S492" s="204">
        <v>0</v>
      </c>
      <c r="T492" s="205">
        <f>S492*H492</f>
        <v>0</v>
      </c>
      <c r="U492" s="37"/>
      <c r="V492" s="37"/>
      <c r="W492" s="37"/>
      <c r="X492" s="37"/>
      <c r="Y492" s="37"/>
      <c r="Z492" s="37"/>
      <c r="AA492" s="37"/>
      <c r="AB492" s="37"/>
      <c r="AC492" s="37"/>
      <c r="AD492" s="37"/>
      <c r="AE492" s="37"/>
      <c r="AR492" s="206" t="s">
        <v>201</v>
      </c>
      <c r="AT492" s="206" t="s">
        <v>198</v>
      </c>
      <c r="AU492" s="206" t="s">
        <v>87</v>
      </c>
      <c r="AY492" s="19" t="s">
        <v>133</v>
      </c>
      <c r="BE492" s="207">
        <f>IF(N492="základní",J492,0)</f>
        <v>0</v>
      </c>
      <c r="BF492" s="207">
        <f>IF(N492="snížená",J492,0)</f>
        <v>0</v>
      </c>
      <c r="BG492" s="207">
        <f>IF(N492="zákl. přenesená",J492,0)</f>
        <v>0</v>
      </c>
      <c r="BH492" s="207">
        <f>IF(N492="sníž. přenesená",J492,0)</f>
        <v>0</v>
      </c>
      <c r="BI492" s="207">
        <f>IF(N492="nulová",J492,0)</f>
        <v>0</v>
      </c>
      <c r="BJ492" s="19" t="s">
        <v>85</v>
      </c>
      <c r="BK492" s="207">
        <f>ROUND(I492*H492,2)</f>
        <v>0</v>
      </c>
      <c r="BL492" s="19" t="s">
        <v>183</v>
      </c>
      <c r="BM492" s="206" t="s">
        <v>669</v>
      </c>
    </row>
    <row r="493" spans="1:65" s="13" customFormat="1" ht="20.399999999999999">
      <c r="B493" s="212"/>
      <c r="C493" s="213"/>
      <c r="D493" s="208" t="s">
        <v>148</v>
      </c>
      <c r="E493" s="214" t="s">
        <v>32</v>
      </c>
      <c r="F493" s="215" t="s">
        <v>562</v>
      </c>
      <c r="G493" s="213"/>
      <c r="H493" s="216">
        <v>0.11700000000000001</v>
      </c>
      <c r="I493" s="217"/>
      <c r="J493" s="213"/>
      <c r="K493" s="213"/>
      <c r="L493" s="218"/>
      <c r="M493" s="219"/>
      <c r="N493" s="220"/>
      <c r="O493" s="220"/>
      <c r="P493" s="220"/>
      <c r="Q493" s="220"/>
      <c r="R493" s="220"/>
      <c r="S493" s="220"/>
      <c r="T493" s="221"/>
      <c r="AT493" s="222" t="s">
        <v>148</v>
      </c>
      <c r="AU493" s="222" t="s">
        <v>87</v>
      </c>
      <c r="AV493" s="13" t="s">
        <v>87</v>
      </c>
      <c r="AW493" s="13" t="s">
        <v>39</v>
      </c>
      <c r="AX493" s="13" t="s">
        <v>85</v>
      </c>
      <c r="AY493" s="222" t="s">
        <v>133</v>
      </c>
    </row>
    <row r="494" spans="1:65" s="13" customFormat="1">
      <c r="B494" s="212"/>
      <c r="C494" s="213"/>
      <c r="D494" s="208" t="s">
        <v>148</v>
      </c>
      <c r="E494" s="213"/>
      <c r="F494" s="215" t="s">
        <v>670</v>
      </c>
      <c r="G494" s="213"/>
      <c r="H494" s="216">
        <v>0.126</v>
      </c>
      <c r="I494" s="217"/>
      <c r="J494" s="213"/>
      <c r="K494" s="213"/>
      <c r="L494" s="218"/>
      <c r="M494" s="219"/>
      <c r="N494" s="220"/>
      <c r="O494" s="220"/>
      <c r="P494" s="220"/>
      <c r="Q494" s="220"/>
      <c r="R494" s="220"/>
      <c r="S494" s="220"/>
      <c r="T494" s="221"/>
      <c r="AT494" s="222" t="s">
        <v>148</v>
      </c>
      <c r="AU494" s="222" t="s">
        <v>87</v>
      </c>
      <c r="AV494" s="13" t="s">
        <v>87</v>
      </c>
      <c r="AW494" s="13" t="s">
        <v>4</v>
      </c>
      <c r="AX494" s="13" t="s">
        <v>85</v>
      </c>
      <c r="AY494" s="222" t="s">
        <v>133</v>
      </c>
    </row>
    <row r="495" spans="1:65" s="2" customFormat="1" ht="21.75" customHeight="1">
      <c r="A495" s="37"/>
      <c r="B495" s="38"/>
      <c r="C495" s="195" t="s">
        <v>671</v>
      </c>
      <c r="D495" s="195" t="s">
        <v>136</v>
      </c>
      <c r="E495" s="196" t="s">
        <v>260</v>
      </c>
      <c r="F495" s="197" t="s">
        <v>261</v>
      </c>
      <c r="G495" s="198" t="s">
        <v>182</v>
      </c>
      <c r="H495" s="199">
        <v>0.46400000000000002</v>
      </c>
      <c r="I495" s="200"/>
      <c r="J495" s="201">
        <f>ROUND(I495*H495,2)</f>
        <v>0</v>
      </c>
      <c r="K495" s="197" t="s">
        <v>140</v>
      </c>
      <c r="L495" s="42"/>
      <c r="M495" s="202" t="s">
        <v>32</v>
      </c>
      <c r="N495" s="203" t="s">
        <v>49</v>
      </c>
      <c r="O495" s="67"/>
      <c r="P495" s="204">
        <f>O495*H495</f>
        <v>0</v>
      </c>
      <c r="Q495" s="204">
        <v>2.4469999999999999E-2</v>
      </c>
      <c r="R495" s="204">
        <f>Q495*H495</f>
        <v>1.1354080000000001E-2</v>
      </c>
      <c r="S495" s="204">
        <v>0</v>
      </c>
      <c r="T495" s="205">
        <f>S495*H495</f>
        <v>0</v>
      </c>
      <c r="U495" s="37"/>
      <c r="V495" s="37"/>
      <c r="W495" s="37"/>
      <c r="X495" s="37"/>
      <c r="Y495" s="37"/>
      <c r="Z495" s="37"/>
      <c r="AA495" s="37"/>
      <c r="AB495" s="37"/>
      <c r="AC495" s="37"/>
      <c r="AD495" s="37"/>
      <c r="AE495" s="37"/>
      <c r="AR495" s="206" t="s">
        <v>183</v>
      </c>
      <c r="AT495" s="206" t="s">
        <v>136</v>
      </c>
      <c r="AU495" s="206" t="s">
        <v>87</v>
      </c>
      <c r="AY495" s="19" t="s">
        <v>133</v>
      </c>
      <c r="BE495" s="207">
        <f>IF(N495="základní",J495,0)</f>
        <v>0</v>
      </c>
      <c r="BF495" s="207">
        <f>IF(N495="snížená",J495,0)</f>
        <v>0</v>
      </c>
      <c r="BG495" s="207">
        <f>IF(N495="zákl. přenesená",J495,0)</f>
        <v>0</v>
      </c>
      <c r="BH495" s="207">
        <f>IF(N495="sníž. přenesená",J495,0)</f>
        <v>0</v>
      </c>
      <c r="BI495" s="207">
        <f>IF(N495="nulová",J495,0)</f>
        <v>0</v>
      </c>
      <c r="BJ495" s="19" t="s">
        <v>85</v>
      </c>
      <c r="BK495" s="207">
        <f>ROUND(I495*H495,2)</f>
        <v>0</v>
      </c>
      <c r="BL495" s="19" t="s">
        <v>183</v>
      </c>
      <c r="BM495" s="206" t="s">
        <v>672</v>
      </c>
    </row>
    <row r="496" spans="1:65" s="2" customFormat="1" ht="67.2">
      <c r="A496" s="37"/>
      <c r="B496" s="38"/>
      <c r="C496" s="39"/>
      <c r="D496" s="208" t="s">
        <v>143</v>
      </c>
      <c r="E496" s="39"/>
      <c r="F496" s="209" t="s">
        <v>263</v>
      </c>
      <c r="G496" s="39"/>
      <c r="H496" s="39"/>
      <c r="I496" s="118"/>
      <c r="J496" s="39"/>
      <c r="K496" s="39"/>
      <c r="L496" s="42"/>
      <c r="M496" s="210"/>
      <c r="N496" s="211"/>
      <c r="O496" s="67"/>
      <c r="P496" s="67"/>
      <c r="Q496" s="67"/>
      <c r="R496" s="67"/>
      <c r="S496" s="67"/>
      <c r="T496" s="68"/>
      <c r="U496" s="37"/>
      <c r="V496" s="37"/>
      <c r="W496" s="37"/>
      <c r="X496" s="37"/>
      <c r="Y496" s="37"/>
      <c r="Z496" s="37"/>
      <c r="AA496" s="37"/>
      <c r="AB496" s="37"/>
      <c r="AC496" s="37"/>
      <c r="AD496" s="37"/>
      <c r="AE496" s="37"/>
      <c r="AT496" s="19" t="s">
        <v>143</v>
      </c>
      <c r="AU496" s="19" t="s">
        <v>87</v>
      </c>
    </row>
    <row r="497" spans="1:65" s="14" customFormat="1" ht="20.399999999999999">
      <c r="B497" s="223"/>
      <c r="C497" s="224"/>
      <c r="D497" s="208" t="s">
        <v>148</v>
      </c>
      <c r="E497" s="225" t="s">
        <v>32</v>
      </c>
      <c r="F497" s="226" t="s">
        <v>373</v>
      </c>
      <c r="G497" s="224"/>
      <c r="H497" s="225" t="s">
        <v>32</v>
      </c>
      <c r="I497" s="227"/>
      <c r="J497" s="224"/>
      <c r="K497" s="224"/>
      <c r="L497" s="228"/>
      <c r="M497" s="229"/>
      <c r="N497" s="230"/>
      <c r="O497" s="230"/>
      <c r="P497" s="230"/>
      <c r="Q497" s="230"/>
      <c r="R497" s="230"/>
      <c r="S497" s="230"/>
      <c r="T497" s="231"/>
      <c r="AT497" s="232" t="s">
        <v>148</v>
      </c>
      <c r="AU497" s="232" t="s">
        <v>87</v>
      </c>
      <c r="AV497" s="14" t="s">
        <v>85</v>
      </c>
      <c r="AW497" s="14" t="s">
        <v>39</v>
      </c>
      <c r="AX497" s="14" t="s">
        <v>78</v>
      </c>
      <c r="AY497" s="232" t="s">
        <v>133</v>
      </c>
    </row>
    <row r="498" spans="1:65" s="13" customFormat="1" ht="20.399999999999999">
      <c r="B498" s="212"/>
      <c r="C498" s="213"/>
      <c r="D498" s="208" t="s">
        <v>148</v>
      </c>
      <c r="E498" s="214" t="s">
        <v>32</v>
      </c>
      <c r="F498" s="215" t="s">
        <v>558</v>
      </c>
      <c r="G498" s="213"/>
      <c r="H498" s="216">
        <v>0.02</v>
      </c>
      <c r="I498" s="217"/>
      <c r="J498" s="213"/>
      <c r="K498" s="213"/>
      <c r="L498" s="218"/>
      <c r="M498" s="219"/>
      <c r="N498" s="220"/>
      <c r="O498" s="220"/>
      <c r="P498" s="220"/>
      <c r="Q498" s="220"/>
      <c r="R498" s="220"/>
      <c r="S498" s="220"/>
      <c r="T498" s="221"/>
      <c r="AT498" s="222" t="s">
        <v>148</v>
      </c>
      <c r="AU498" s="222" t="s">
        <v>87</v>
      </c>
      <c r="AV498" s="13" t="s">
        <v>87</v>
      </c>
      <c r="AW498" s="13" t="s">
        <v>39</v>
      </c>
      <c r="AX498" s="13" t="s">
        <v>78</v>
      </c>
      <c r="AY498" s="222" t="s">
        <v>133</v>
      </c>
    </row>
    <row r="499" spans="1:65" s="13" customFormat="1" ht="20.399999999999999">
      <c r="B499" s="212"/>
      <c r="C499" s="213"/>
      <c r="D499" s="208" t="s">
        <v>148</v>
      </c>
      <c r="E499" s="214" t="s">
        <v>32</v>
      </c>
      <c r="F499" s="215" t="s">
        <v>559</v>
      </c>
      <c r="G499" s="213"/>
      <c r="H499" s="216">
        <v>0.19800000000000001</v>
      </c>
      <c r="I499" s="217"/>
      <c r="J499" s="213"/>
      <c r="K499" s="213"/>
      <c r="L499" s="218"/>
      <c r="M499" s="219"/>
      <c r="N499" s="220"/>
      <c r="O499" s="220"/>
      <c r="P499" s="220"/>
      <c r="Q499" s="220"/>
      <c r="R499" s="220"/>
      <c r="S499" s="220"/>
      <c r="T499" s="221"/>
      <c r="AT499" s="222" t="s">
        <v>148</v>
      </c>
      <c r="AU499" s="222" t="s">
        <v>87</v>
      </c>
      <c r="AV499" s="13" t="s">
        <v>87</v>
      </c>
      <c r="AW499" s="13" t="s">
        <v>39</v>
      </c>
      <c r="AX499" s="13" t="s">
        <v>78</v>
      </c>
      <c r="AY499" s="222" t="s">
        <v>133</v>
      </c>
    </row>
    <row r="500" spans="1:65" s="13" customFormat="1" ht="20.399999999999999">
      <c r="B500" s="212"/>
      <c r="C500" s="213"/>
      <c r="D500" s="208" t="s">
        <v>148</v>
      </c>
      <c r="E500" s="214" t="s">
        <v>32</v>
      </c>
      <c r="F500" s="215" t="s">
        <v>560</v>
      </c>
      <c r="G500" s="213"/>
      <c r="H500" s="216">
        <v>7.4999999999999997E-2</v>
      </c>
      <c r="I500" s="217"/>
      <c r="J500" s="213"/>
      <c r="K500" s="213"/>
      <c r="L500" s="218"/>
      <c r="M500" s="219"/>
      <c r="N500" s="220"/>
      <c r="O500" s="220"/>
      <c r="P500" s="220"/>
      <c r="Q500" s="220"/>
      <c r="R500" s="220"/>
      <c r="S500" s="220"/>
      <c r="T500" s="221"/>
      <c r="AT500" s="222" t="s">
        <v>148</v>
      </c>
      <c r="AU500" s="222" t="s">
        <v>87</v>
      </c>
      <c r="AV500" s="13" t="s">
        <v>87</v>
      </c>
      <c r="AW500" s="13" t="s">
        <v>39</v>
      </c>
      <c r="AX500" s="13" t="s">
        <v>78</v>
      </c>
      <c r="AY500" s="222" t="s">
        <v>133</v>
      </c>
    </row>
    <row r="501" spans="1:65" s="13" customFormat="1" ht="20.399999999999999">
      <c r="B501" s="212"/>
      <c r="C501" s="213"/>
      <c r="D501" s="208" t="s">
        <v>148</v>
      </c>
      <c r="E501" s="214" t="s">
        <v>32</v>
      </c>
      <c r="F501" s="215" t="s">
        <v>561</v>
      </c>
      <c r="G501" s="213"/>
      <c r="H501" s="216">
        <v>5.3999999999999999E-2</v>
      </c>
      <c r="I501" s="217"/>
      <c r="J501" s="213"/>
      <c r="K501" s="213"/>
      <c r="L501" s="218"/>
      <c r="M501" s="219"/>
      <c r="N501" s="220"/>
      <c r="O501" s="220"/>
      <c r="P501" s="220"/>
      <c r="Q501" s="220"/>
      <c r="R501" s="220"/>
      <c r="S501" s="220"/>
      <c r="T501" s="221"/>
      <c r="AT501" s="222" t="s">
        <v>148</v>
      </c>
      <c r="AU501" s="222" t="s">
        <v>87</v>
      </c>
      <c r="AV501" s="13" t="s">
        <v>87</v>
      </c>
      <c r="AW501" s="13" t="s">
        <v>39</v>
      </c>
      <c r="AX501" s="13" t="s">
        <v>78</v>
      </c>
      <c r="AY501" s="222" t="s">
        <v>133</v>
      </c>
    </row>
    <row r="502" spans="1:65" s="13" customFormat="1" ht="20.399999999999999">
      <c r="B502" s="212"/>
      <c r="C502" s="213"/>
      <c r="D502" s="208" t="s">
        <v>148</v>
      </c>
      <c r="E502" s="214" t="s">
        <v>32</v>
      </c>
      <c r="F502" s="215" t="s">
        <v>562</v>
      </c>
      <c r="G502" s="213"/>
      <c r="H502" s="216">
        <v>0.11700000000000001</v>
      </c>
      <c r="I502" s="217"/>
      <c r="J502" s="213"/>
      <c r="K502" s="213"/>
      <c r="L502" s="218"/>
      <c r="M502" s="219"/>
      <c r="N502" s="220"/>
      <c r="O502" s="220"/>
      <c r="P502" s="220"/>
      <c r="Q502" s="220"/>
      <c r="R502" s="220"/>
      <c r="S502" s="220"/>
      <c r="T502" s="221"/>
      <c r="AT502" s="222" t="s">
        <v>148</v>
      </c>
      <c r="AU502" s="222" t="s">
        <v>87</v>
      </c>
      <c r="AV502" s="13" t="s">
        <v>87</v>
      </c>
      <c r="AW502" s="13" t="s">
        <v>39</v>
      </c>
      <c r="AX502" s="13" t="s">
        <v>78</v>
      </c>
      <c r="AY502" s="222" t="s">
        <v>133</v>
      </c>
    </row>
    <row r="503" spans="1:65" s="16" customFormat="1">
      <c r="B503" s="244"/>
      <c r="C503" s="245"/>
      <c r="D503" s="208" t="s">
        <v>148</v>
      </c>
      <c r="E503" s="246" t="s">
        <v>32</v>
      </c>
      <c r="F503" s="247" t="s">
        <v>168</v>
      </c>
      <c r="G503" s="245"/>
      <c r="H503" s="248">
        <v>0.46399999999999997</v>
      </c>
      <c r="I503" s="249"/>
      <c r="J503" s="245"/>
      <c r="K503" s="245"/>
      <c r="L503" s="250"/>
      <c r="M503" s="251"/>
      <c r="N503" s="252"/>
      <c r="O503" s="252"/>
      <c r="P503" s="252"/>
      <c r="Q503" s="252"/>
      <c r="R503" s="252"/>
      <c r="S503" s="252"/>
      <c r="T503" s="253"/>
      <c r="AT503" s="254" t="s">
        <v>148</v>
      </c>
      <c r="AU503" s="254" t="s">
        <v>87</v>
      </c>
      <c r="AV503" s="16" t="s">
        <v>141</v>
      </c>
      <c r="AW503" s="16" t="s">
        <v>39</v>
      </c>
      <c r="AX503" s="16" t="s">
        <v>85</v>
      </c>
      <c r="AY503" s="254" t="s">
        <v>133</v>
      </c>
    </row>
    <row r="504" spans="1:65" s="2" customFormat="1" ht="44.25" customHeight="1">
      <c r="A504" s="37"/>
      <c r="B504" s="38"/>
      <c r="C504" s="195" t="s">
        <v>673</v>
      </c>
      <c r="D504" s="195" t="s">
        <v>136</v>
      </c>
      <c r="E504" s="196" t="s">
        <v>265</v>
      </c>
      <c r="F504" s="197" t="s">
        <v>266</v>
      </c>
      <c r="G504" s="198" t="s">
        <v>172</v>
      </c>
      <c r="H504" s="199">
        <v>3.0110000000000001</v>
      </c>
      <c r="I504" s="200"/>
      <c r="J504" s="201">
        <f>ROUND(I504*H504,2)</f>
        <v>0</v>
      </c>
      <c r="K504" s="197" t="s">
        <v>140</v>
      </c>
      <c r="L504" s="42"/>
      <c r="M504" s="202" t="s">
        <v>32</v>
      </c>
      <c r="N504" s="203" t="s">
        <v>49</v>
      </c>
      <c r="O504" s="67"/>
      <c r="P504" s="204">
        <f>O504*H504</f>
        <v>0</v>
      </c>
      <c r="Q504" s="204">
        <v>0</v>
      </c>
      <c r="R504" s="204">
        <f>Q504*H504</f>
        <v>0</v>
      </c>
      <c r="S504" s="204">
        <v>0</v>
      </c>
      <c r="T504" s="205">
        <f>S504*H504</f>
        <v>0</v>
      </c>
      <c r="U504" s="37"/>
      <c r="V504" s="37"/>
      <c r="W504" s="37"/>
      <c r="X504" s="37"/>
      <c r="Y504" s="37"/>
      <c r="Z504" s="37"/>
      <c r="AA504" s="37"/>
      <c r="AB504" s="37"/>
      <c r="AC504" s="37"/>
      <c r="AD504" s="37"/>
      <c r="AE504" s="37"/>
      <c r="AR504" s="206" t="s">
        <v>183</v>
      </c>
      <c r="AT504" s="206" t="s">
        <v>136</v>
      </c>
      <c r="AU504" s="206" t="s">
        <v>87</v>
      </c>
      <c r="AY504" s="19" t="s">
        <v>133</v>
      </c>
      <c r="BE504" s="207">
        <f>IF(N504="základní",J504,0)</f>
        <v>0</v>
      </c>
      <c r="BF504" s="207">
        <f>IF(N504="snížená",J504,0)</f>
        <v>0</v>
      </c>
      <c r="BG504" s="207">
        <f>IF(N504="zákl. přenesená",J504,0)</f>
        <v>0</v>
      </c>
      <c r="BH504" s="207">
        <f>IF(N504="sníž. přenesená",J504,0)</f>
        <v>0</v>
      </c>
      <c r="BI504" s="207">
        <f>IF(N504="nulová",J504,0)</f>
        <v>0</v>
      </c>
      <c r="BJ504" s="19" t="s">
        <v>85</v>
      </c>
      <c r="BK504" s="207">
        <f>ROUND(I504*H504,2)</f>
        <v>0</v>
      </c>
      <c r="BL504" s="19" t="s">
        <v>183</v>
      </c>
      <c r="BM504" s="206" t="s">
        <v>674</v>
      </c>
    </row>
    <row r="505" spans="1:65" s="2" customFormat="1" ht="153.6">
      <c r="A505" s="37"/>
      <c r="B505" s="38"/>
      <c r="C505" s="39"/>
      <c r="D505" s="208" t="s">
        <v>143</v>
      </c>
      <c r="E505" s="39"/>
      <c r="F505" s="209" t="s">
        <v>268</v>
      </c>
      <c r="G505" s="39"/>
      <c r="H505" s="39"/>
      <c r="I505" s="118"/>
      <c r="J505" s="39"/>
      <c r="K505" s="39"/>
      <c r="L505" s="42"/>
      <c r="M505" s="210"/>
      <c r="N505" s="211"/>
      <c r="O505" s="67"/>
      <c r="P505" s="67"/>
      <c r="Q505" s="67"/>
      <c r="R505" s="67"/>
      <c r="S505" s="67"/>
      <c r="T505" s="68"/>
      <c r="U505" s="37"/>
      <c r="V505" s="37"/>
      <c r="W505" s="37"/>
      <c r="X505" s="37"/>
      <c r="Y505" s="37"/>
      <c r="Z505" s="37"/>
      <c r="AA505" s="37"/>
      <c r="AB505" s="37"/>
      <c r="AC505" s="37"/>
      <c r="AD505" s="37"/>
      <c r="AE505" s="37"/>
      <c r="AT505" s="19" t="s">
        <v>143</v>
      </c>
      <c r="AU505" s="19" t="s">
        <v>87</v>
      </c>
    </row>
    <row r="506" spans="1:65" s="12" customFormat="1" ht="22.8" customHeight="1">
      <c r="B506" s="179"/>
      <c r="C506" s="180"/>
      <c r="D506" s="181" t="s">
        <v>77</v>
      </c>
      <c r="E506" s="193" t="s">
        <v>675</v>
      </c>
      <c r="F506" s="193" t="s">
        <v>676</v>
      </c>
      <c r="G506" s="180"/>
      <c r="H506" s="180"/>
      <c r="I506" s="183"/>
      <c r="J506" s="194">
        <f>BK506</f>
        <v>0</v>
      </c>
      <c r="K506" s="180"/>
      <c r="L506" s="185"/>
      <c r="M506" s="186"/>
      <c r="N506" s="187"/>
      <c r="O506" s="187"/>
      <c r="P506" s="188">
        <f>SUM(P507:P555)</f>
        <v>0</v>
      </c>
      <c r="Q506" s="187"/>
      <c r="R506" s="188">
        <f>SUM(R507:R555)</f>
        <v>0</v>
      </c>
      <c r="S506" s="187"/>
      <c r="T506" s="189">
        <f>SUM(T507:T555)</f>
        <v>0.19481599999999999</v>
      </c>
      <c r="AR506" s="190" t="s">
        <v>87</v>
      </c>
      <c r="AT506" s="191" t="s">
        <v>77</v>
      </c>
      <c r="AU506" s="191" t="s">
        <v>85</v>
      </c>
      <c r="AY506" s="190" t="s">
        <v>133</v>
      </c>
      <c r="BK506" s="192">
        <f>SUM(BK507:BK555)</f>
        <v>0</v>
      </c>
    </row>
    <row r="507" spans="1:65" s="2" customFormat="1" ht="21.75" customHeight="1">
      <c r="A507" s="37"/>
      <c r="B507" s="38"/>
      <c r="C507" s="195" t="s">
        <v>677</v>
      </c>
      <c r="D507" s="195" t="s">
        <v>136</v>
      </c>
      <c r="E507" s="196" t="s">
        <v>678</v>
      </c>
      <c r="F507" s="197" t="s">
        <v>679</v>
      </c>
      <c r="G507" s="198" t="s">
        <v>227</v>
      </c>
      <c r="H507" s="199">
        <v>48.41</v>
      </c>
      <c r="I507" s="200"/>
      <c r="J507" s="201">
        <f>ROUND(I507*H507,2)</f>
        <v>0</v>
      </c>
      <c r="K507" s="197" t="s">
        <v>140</v>
      </c>
      <c r="L507" s="42"/>
      <c r="M507" s="202" t="s">
        <v>32</v>
      </c>
      <c r="N507" s="203" t="s">
        <v>49</v>
      </c>
      <c r="O507" s="67"/>
      <c r="P507" s="204">
        <f>O507*H507</f>
        <v>0</v>
      </c>
      <c r="Q507" s="204">
        <v>0</v>
      </c>
      <c r="R507" s="204">
        <f>Q507*H507</f>
        <v>0</v>
      </c>
      <c r="S507" s="204">
        <v>2.5999999999999999E-3</v>
      </c>
      <c r="T507" s="205">
        <f>S507*H507</f>
        <v>0.12586599999999998</v>
      </c>
      <c r="U507" s="37"/>
      <c r="V507" s="37"/>
      <c r="W507" s="37"/>
      <c r="X507" s="37"/>
      <c r="Y507" s="37"/>
      <c r="Z507" s="37"/>
      <c r="AA507" s="37"/>
      <c r="AB507" s="37"/>
      <c r="AC507" s="37"/>
      <c r="AD507" s="37"/>
      <c r="AE507" s="37"/>
      <c r="AR507" s="206" t="s">
        <v>183</v>
      </c>
      <c r="AT507" s="206" t="s">
        <v>136</v>
      </c>
      <c r="AU507" s="206" t="s">
        <v>87</v>
      </c>
      <c r="AY507" s="19" t="s">
        <v>133</v>
      </c>
      <c r="BE507" s="207">
        <f>IF(N507="základní",J507,0)</f>
        <v>0</v>
      </c>
      <c r="BF507" s="207">
        <f>IF(N507="snížená",J507,0)</f>
        <v>0</v>
      </c>
      <c r="BG507" s="207">
        <f>IF(N507="zákl. přenesená",J507,0)</f>
        <v>0</v>
      </c>
      <c r="BH507" s="207">
        <f>IF(N507="sníž. přenesená",J507,0)</f>
        <v>0</v>
      </c>
      <c r="BI507" s="207">
        <f>IF(N507="nulová",J507,0)</f>
        <v>0</v>
      </c>
      <c r="BJ507" s="19" t="s">
        <v>85</v>
      </c>
      <c r="BK507" s="207">
        <f>ROUND(I507*H507,2)</f>
        <v>0</v>
      </c>
      <c r="BL507" s="19" t="s">
        <v>183</v>
      </c>
      <c r="BM507" s="206" t="s">
        <v>680</v>
      </c>
    </row>
    <row r="508" spans="1:65" s="14" customFormat="1">
      <c r="B508" s="223"/>
      <c r="C508" s="224"/>
      <c r="D508" s="208" t="s">
        <v>148</v>
      </c>
      <c r="E508" s="225" t="s">
        <v>32</v>
      </c>
      <c r="F508" s="226" t="s">
        <v>383</v>
      </c>
      <c r="G508" s="224"/>
      <c r="H508" s="225" t="s">
        <v>32</v>
      </c>
      <c r="I508" s="227"/>
      <c r="J508" s="224"/>
      <c r="K508" s="224"/>
      <c r="L508" s="228"/>
      <c r="M508" s="229"/>
      <c r="N508" s="230"/>
      <c r="O508" s="230"/>
      <c r="P508" s="230"/>
      <c r="Q508" s="230"/>
      <c r="R508" s="230"/>
      <c r="S508" s="230"/>
      <c r="T508" s="231"/>
      <c r="AT508" s="232" t="s">
        <v>148</v>
      </c>
      <c r="AU508" s="232" t="s">
        <v>87</v>
      </c>
      <c r="AV508" s="14" t="s">
        <v>85</v>
      </c>
      <c r="AW508" s="14" t="s">
        <v>39</v>
      </c>
      <c r="AX508" s="14" t="s">
        <v>78</v>
      </c>
      <c r="AY508" s="232" t="s">
        <v>133</v>
      </c>
    </row>
    <row r="509" spans="1:65" s="14" customFormat="1">
      <c r="B509" s="223"/>
      <c r="C509" s="224"/>
      <c r="D509" s="208" t="s">
        <v>148</v>
      </c>
      <c r="E509" s="225" t="s">
        <v>32</v>
      </c>
      <c r="F509" s="226" t="s">
        <v>385</v>
      </c>
      <c r="G509" s="224"/>
      <c r="H509" s="225" t="s">
        <v>32</v>
      </c>
      <c r="I509" s="227"/>
      <c r="J509" s="224"/>
      <c r="K509" s="224"/>
      <c r="L509" s="228"/>
      <c r="M509" s="229"/>
      <c r="N509" s="230"/>
      <c r="O509" s="230"/>
      <c r="P509" s="230"/>
      <c r="Q509" s="230"/>
      <c r="R509" s="230"/>
      <c r="S509" s="230"/>
      <c r="T509" s="231"/>
      <c r="AT509" s="232" t="s">
        <v>148</v>
      </c>
      <c r="AU509" s="232" t="s">
        <v>87</v>
      </c>
      <c r="AV509" s="14" t="s">
        <v>85</v>
      </c>
      <c r="AW509" s="14" t="s">
        <v>39</v>
      </c>
      <c r="AX509" s="14" t="s">
        <v>78</v>
      </c>
      <c r="AY509" s="232" t="s">
        <v>133</v>
      </c>
    </row>
    <row r="510" spans="1:65" s="14" customFormat="1">
      <c r="B510" s="223"/>
      <c r="C510" s="224"/>
      <c r="D510" s="208" t="s">
        <v>148</v>
      </c>
      <c r="E510" s="225" t="s">
        <v>32</v>
      </c>
      <c r="F510" s="226" t="s">
        <v>389</v>
      </c>
      <c r="G510" s="224"/>
      <c r="H510" s="225" t="s">
        <v>32</v>
      </c>
      <c r="I510" s="227"/>
      <c r="J510" s="224"/>
      <c r="K510" s="224"/>
      <c r="L510" s="228"/>
      <c r="M510" s="229"/>
      <c r="N510" s="230"/>
      <c r="O510" s="230"/>
      <c r="P510" s="230"/>
      <c r="Q510" s="230"/>
      <c r="R510" s="230"/>
      <c r="S510" s="230"/>
      <c r="T510" s="231"/>
      <c r="AT510" s="232" t="s">
        <v>148</v>
      </c>
      <c r="AU510" s="232" t="s">
        <v>87</v>
      </c>
      <c r="AV510" s="14" t="s">
        <v>85</v>
      </c>
      <c r="AW510" s="14" t="s">
        <v>39</v>
      </c>
      <c r="AX510" s="14" t="s">
        <v>78</v>
      </c>
      <c r="AY510" s="232" t="s">
        <v>133</v>
      </c>
    </row>
    <row r="511" spans="1:65" s="14" customFormat="1">
      <c r="B511" s="223"/>
      <c r="C511" s="224"/>
      <c r="D511" s="208" t="s">
        <v>148</v>
      </c>
      <c r="E511" s="225" t="s">
        <v>32</v>
      </c>
      <c r="F511" s="226" t="s">
        <v>392</v>
      </c>
      <c r="G511" s="224"/>
      <c r="H511" s="225" t="s">
        <v>32</v>
      </c>
      <c r="I511" s="227"/>
      <c r="J511" s="224"/>
      <c r="K511" s="224"/>
      <c r="L511" s="228"/>
      <c r="M511" s="229"/>
      <c r="N511" s="230"/>
      <c r="O511" s="230"/>
      <c r="P511" s="230"/>
      <c r="Q511" s="230"/>
      <c r="R511" s="230"/>
      <c r="S511" s="230"/>
      <c r="T511" s="231"/>
      <c r="AT511" s="232" t="s">
        <v>148</v>
      </c>
      <c r="AU511" s="232" t="s">
        <v>87</v>
      </c>
      <c r="AV511" s="14" t="s">
        <v>85</v>
      </c>
      <c r="AW511" s="14" t="s">
        <v>39</v>
      </c>
      <c r="AX511" s="14" t="s">
        <v>78</v>
      </c>
      <c r="AY511" s="232" t="s">
        <v>133</v>
      </c>
    </row>
    <row r="512" spans="1:65" s="13" customFormat="1">
      <c r="B512" s="212"/>
      <c r="C512" s="213"/>
      <c r="D512" s="208" t="s">
        <v>148</v>
      </c>
      <c r="E512" s="214" t="s">
        <v>32</v>
      </c>
      <c r="F512" s="215" t="s">
        <v>681</v>
      </c>
      <c r="G512" s="213"/>
      <c r="H512" s="216">
        <v>48.41</v>
      </c>
      <c r="I512" s="217"/>
      <c r="J512" s="213"/>
      <c r="K512" s="213"/>
      <c r="L512" s="218"/>
      <c r="M512" s="219"/>
      <c r="N512" s="220"/>
      <c r="O512" s="220"/>
      <c r="P512" s="220"/>
      <c r="Q512" s="220"/>
      <c r="R512" s="220"/>
      <c r="S512" s="220"/>
      <c r="T512" s="221"/>
      <c r="AT512" s="222" t="s">
        <v>148</v>
      </c>
      <c r="AU512" s="222" t="s">
        <v>87</v>
      </c>
      <c r="AV512" s="13" t="s">
        <v>87</v>
      </c>
      <c r="AW512" s="13" t="s">
        <v>39</v>
      </c>
      <c r="AX512" s="13" t="s">
        <v>78</v>
      </c>
      <c r="AY512" s="222" t="s">
        <v>133</v>
      </c>
    </row>
    <row r="513" spans="1:65" s="16" customFormat="1">
      <c r="B513" s="244"/>
      <c r="C513" s="245"/>
      <c r="D513" s="208" t="s">
        <v>148</v>
      </c>
      <c r="E513" s="246" t="s">
        <v>32</v>
      </c>
      <c r="F513" s="247" t="s">
        <v>168</v>
      </c>
      <c r="G513" s="245"/>
      <c r="H513" s="248">
        <v>48.41</v>
      </c>
      <c r="I513" s="249"/>
      <c r="J513" s="245"/>
      <c r="K513" s="245"/>
      <c r="L513" s="250"/>
      <c r="M513" s="251"/>
      <c r="N513" s="252"/>
      <c r="O513" s="252"/>
      <c r="P513" s="252"/>
      <c r="Q513" s="252"/>
      <c r="R513" s="252"/>
      <c r="S513" s="252"/>
      <c r="T513" s="253"/>
      <c r="AT513" s="254" t="s">
        <v>148</v>
      </c>
      <c r="AU513" s="254" t="s">
        <v>87</v>
      </c>
      <c r="AV513" s="16" t="s">
        <v>141</v>
      </c>
      <c r="AW513" s="16" t="s">
        <v>39</v>
      </c>
      <c r="AX513" s="16" t="s">
        <v>85</v>
      </c>
      <c r="AY513" s="254" t="s">
        <v>133</v>
      </c>
    </row>
    <row r="514" spans="1:65" s="2" customFormat="1" ht="21.75" customHeight="1">
      <c r="A514" s="37"/>
      <c r="B514" s="38"/>
      <c r="C514" s="195" t="s">
        <v>682</v>
      </c>
      <c r="D514" s="195" t="s">
        <v>136</v>
      </c>
      <c r="E514" s="196" t="s">
        <v>683</v>
      </c>
      <c r="F514" s="197" t="s">
        <v>684</v>
      </c>
      <c r="G514" s="198" t="s">
        <v>227</v>
      </c>
      <c r="H514" s="199">
        <v>17.5</v>
      </c>
      <c r="I514" s="200"/>
      <c r="J514" s="201">
        <f>ROUND(I514*H514,2)</f>
        <v>0</v>
      </c>
      <c r="K514" s="197" t="s">
        <v>140</v>
      </c>
      <c r="L514" s="42"/>
      <c r="M514" s="202" t="s">
        <v>32</v>
      </c>
      <c r="N514" s="203" t="s">
        <v>49</v>
      </c>
      <c r="O514" s="67"/>
      <c r="P514" s="204">
        <f>O514*H514</f>
        <v>0</v>
      </c>
      <c r="Q514" s="204">
        <v>0</v>
      </c>
      <c r="R514" s="204">
        <f>Q514*H514</f>
        <v>0</v>
      </c>
      <c r="S514" s="204">
        <v>3.9399999999999999E-3</v>
      </c>
      <c r="T514" s="205">
        <f>S514*H514</f>
        <v>6.8949999999999997E-2</v>
      </c>
      <c r="U514" s="37"/>
      <c r="V514" s="37"/>
      <c r="W514" s="37"/>
      <c r="X514" s="37"/>
      <c r="Y514" s="37"/>
      <c r="Z514" s="37"/>
      <c r="AA514" s="37"/>
      <c r="AB514" s="37"/>
      <c r="AC514" s="37"/>
      <c r="AD514" s="37"/>
      <c r="AE514" s="37"/>
      <c r="AR514" s="206" t="s">
        <v>183</v>
      </c>
      <c r="AT514" s="206" t="s">
        <v>136</v>
      </c>
      <c r="AU514" s="206" t="s">
        <v>87</v>
      </c>
      <c r="AY514" s="19" t="s">
        <v>133</v>
      </c>
      <c r="BE514" s="207">
        <f>IF(N514="základní",J514,0)</f>
        <v>0</v>
      </c>
      <c r="BF514" s="207">
        <f>IF(N514="snížená",J514,0)</f>
        <v>0</v>
      </c>
      <c r="BG514" s="207">
        <f>IF(N514="zákl. přenesená",J514,0)</f>
        <v>0</v>
      </c>
      <c r="BH514" s="207">
        <f>IF(N514="sníž. přenesená",J514,0)</f>
        <v>0</v>
      </c>
      <c r="BI514" s="207">
        <f>IF(N514="nulová",J514,0)</f>
        <v>0</v>
      </c>
      <c r="BJ514" s="19" t="s">
        <v>85</v>
      </c>
      <c r="BK514" s="207">
        <f>ROUND(I514*H514,2)</f>
        <v>0</v>
      </c>
      <c r="BL514" s="19" t="s">
        <v>183</v>
      </c>
      <c r="BM514" s="206" t="s">
        <v>685</v>
      </c>
    </row>
    <row r="515" spans="1:65" s="14" customFormat="1">
      <c r="B515" s="223"/>
      <c r="C515" s="224"/>
      <c r="D515" s="208" t="s">
        <v>148</v>
      </c>
      <c r="E515" s="225" t="s">
        <v>32</v>
      </c>
      <c r="F515" s="226" t="s">
        <v>383</v>
      </c>
      <c r="G515" s="224"/>
      <c r="H515" s="225" t="s">
        <v>32</v>
      </c>
      <c r="I515" s="227"/>
      <c r="J515" s="224"/>
      <c r="K515" s="224"/>
      <c r="L515" s="228"/>
      <c r="M515" s="229"/>
      <c r="N515" s="230"/>
      <c r="O515" s="230"/>
      <c r="P515" s="230"/>
      <c r="Q515" s="230"/>
      <c r="R515" s="230"/>
      <c r="S515" s="230"/>
      <c r="T515" s="231"/>
      <c r="AT515" s="232" t="s">
        <v>148</v>
      </c>
      <c r="AU515" s="232" t="s">
        <v>87</v>
      </c>
      <c r="AV515" s="14" t="s">
        <v>85</v>
      </c>
      <c r="AW515" s="14" t="s">
        <v>39</v>
      </c>
      <c r="AX515" s="14" t="s">
        <v>78</v>
      </c>
      <c r="AY515" s="232" t="s">
        <v>133</v>
      </c>
    </row>
    <row r="516" spans="1:65" s="14" customFormat="1">
      <c r="B516" s="223"/>
      <c r="C516" s="224"/>
      <c r="D516" s="208" t="s">
        <v>148</v>
      </c>
      <c r="E516" s="225" t="s">
        <v>32</v>
      </c>
      <c r="F516" s="226" t="s">
        <v>385</v>
      </c>
      <c r="G516" s="224"/>
      <c r="H516" s="225" t="s">
        <v>32</v>
      </c>
      <c r="I516" s="227"/>
      <c r="J516" s="224"/>
      <c r="K516" s="224"/>
      <c r="L516" s="228"/>
      <c r="M516" s="229"/>
      <c r="N516" s="230"/>
      <c r="O516" s="230"/>
      <c r="P516" s="230"/>
      <c r="Q516" s="230"/>
      <c r="R516" s="230"/>
      <c r="S516" s="230"/>
      <c r="T516" s="231"/>
      <c r="AT516" s="232" t="s">
        <v>148</v>
      </c>
      <c r="AU516" s="232" t="s">
        <v>87</v>
      </c>
      <c r="AV516" s="14" t="s">
        <v>85</v>
      </c>
      <c r="AW516" s="14" t="s">
        <v>39</v>
      </c>
      <c r="AX516" s="14" t="s">
        <v>78</v>
      </c>
      <c r="AY516" s="232" t="s">
        <v>133</v>
      </c>
    </row>
    <row r="517" spans="1:65" s="14" customFormat="1">
      <c r="B517" s="223"/>
      <c r="C517" s="224"/>
      <c r="D517" s="208" t="s">
        <v>148</v>
      </c>
      <c r="E517" s="225" t="s">
        <v>32</v>
      </c>
      <c r="F517" s="226" t="s">
        <v>389</v>
      </c>
      <c r="G517" s="224"/>
      <c r="H517" s="225" t="s">
        <v>32</v>
      </c>
      <c r="I517" s="227"/>
      <c r="J517" s="224"/>
      <c r="K517" s="224"/>
      <c r="L517" s="228"/>
      <c r="M517" s="229"/>
      <c r="N517" s="230"/>
      <c r="O517" s="230"/>
      <c r="P517" s="230"/>
      <c r="Q517" s="230"/>
      <c r="R517" s="230"/>
      <c r="S517" s="230"/>
      <c r="T517" s="231"/>
      <c r="AT517" s="232" t="s">
        <v>148</v>
      </c>
      <c r="AU517" s="232" t="s">
        <v>87</v>
      </c>
      <c r="AV517" s="14" t="s">
        <v>85</v>
      </c>
      <c r="AW517" s="14" t="s">
        <v>39</v>
      </c>
      <c r="AX517" s="14" t="s">
        <v>78</v>
      </c>
      <c r="AY517" s="232" t="s">
        <v>133</v>
      </c>
    </row>
    <row r="518" spans="1:65" s="14" customFormat="1">
      <c r="B518" s="223"/>
      <c r="C518" s="224"/>
      <c r="D518" s="208" t="s">
        <v>148</v>
      </c>
      <c r="E518" s="225" t="s">
        <v>32</v>
      </c>
      <c r="F518" s="226" t="s">
        <v>392</v>
      </c>
      <c r="G518" s="224"/>
      <c r="H518" s="225" t="s">
        <v>32</v>
      </c>
      <c r="I518" s="227"/>
      <c r="J518" s="224"/>
      <c r="K518" s="224"/>
      <c r="L518" s="228"/>
      <c r="M518" s="229"/>
      <c r="N518" s="230"/>
      <c r="O518" s="230"/>
      <c r="P518" s="230"/>
      <c r="Q518" s="230"/>
      <c r="R518" s="230"/>
      <c r="S518" s="230"/>
      <c r="T518" s="231"/>
      <c r="AT518" s="232" t="s">
        <v>148</v>
      </c>
      <c r="AU518" s="232" t="s">
        <v>87</v>
      </c>
      <c r="AV518" s="14" t="s">
        <v>85</v>
      </c>
      <c r="AW518" s="14" t="s">
        <v>39</v>
      </c>
      <c r="AX518" s="14" t="s">
        <v>78</v>
      </c>
      <c r="AY518" s="232" t="s">
        <v>133</v>
      </c>
    </row>
    <row r="519" spans="1:65" s="13" customFormat="1">
      <c r="B519" s="212"/>
      <c r="C519" s="213"/>
      <c r="D519" s="208" t="s">
        <v>148</v>
      </c>
      <c r="E519" s="214" t="s">
        <v>32</v>
      </c>
      <c r="F519" s="215" t="s">
        <v>686</v>
      </c>
      <c r="G519" s="213"/>
      <c r="H519" s="216">
        <v>17.5</v>
      </c>
      <c r="I519" s="217"/>
      <c r="J519" s="213"/>
      <c r="K519" s="213"/>
      <c r="L519" s="218"/>
      <c r="M519" s="219"/>
      <c r="N519" s="220"/>
      <c r="O519" s="220"/>
      <c r="P519" s="220"/>
      <c r="Q519" s="220"/>
      <c r="R519" s="220"/>
      <c r="S519" s="220"/>
      <c r="T519" s="221"/>
      <c r="AT519" s="222" t="s">
        <v>148</v>
      </c>
      <c r="AU519" s="222" t="s">
        <v>87</v>
      </c>
      <c r="AV519" s="13" t="s">
        <v>87</v>
      </c>
      <c r="AW519" s="13" t="s">
        <v>39</v>
      </c>
      <c r="AX519" s="13" t="s">
        <v>78</v>
      </c>
      <c r="AY519" s="222" t="s">
        <v>133</v>
      </c>
    </row>
    <row r="520" spans="1:65" s="16" customFormat="1">
      <c r="B520" s="244"/>
      <c r="C520" s="245"/>
      <c r="D520" s="208" t="s">
        <v>148</v>
      </c>
      <c r="E520" s="246" t="s">
        <v>32</v>
      </c>
      <c r="F520" s="247" t="s">
        <v>168</v>
      </c>
      <c r="G520" s="245"/>
      <c r="H520" s="248">
        <v>17.5</v>
      </c>
      <c r="I520" s="249"/>
      <c r="J520" s="245"/>
      <c r="K520" s="245"/>
      <c r="L520" s="250"/>
      <c r="M520" s="251"/>
      <c r="N520" s="252"/>
      <c r="O520" s="252"/>
      <c r="P520" s="252"/>
      <c r="Q520" s="252"/>
      <c r="R520" s="252"/>
      <c r="S520" s="252"/>
      <c r="T520" s="253"/>
      <c r="AT520" s="254" t="s">
        <v>148</v>
      </c>
      <c r="AU520" s="254" t="s">
        <v>87</v>
      </c>
      <c r="AV520" s="16" t="s">
        <v>141</v>
      </c>
      <c r="AW520" s="16" t="s">
        <v>39</v>
      </c>
      <c r="AX520" s="16" t="s">
        <v>85</v>
      </c>
      <c r="AY520" s="254" t="s">
        <v>133</v>
      </c>
    </row>
    <row r="521" spans="1:65" s="2" customFormat="1" ht="16.5" customHeight="1">
      <c r="A521" s="37"/>
      <c r="B521" s="38"/>
      <c r="C521" s="195" t="s">
        <v>687</v>
      </c>
      <c r="D521" s="195" t="s">
        <v>136</v>
      </c>
      <c r="E521" s="196" t="s">
        <v>688</v>
      </c>
      <c r="F521" s="197" t="s">
        <v>689</v>
      </c>
      <c r="G521" s="198" t="s">
        <v>227</v>
      </c>
      <c r="H521" s="199">
        <v>48.41</v>
      </c>
      <c r="I521" s="200"/>
      <c r="J521" s="201">
        <f>ROUND(I521*H521,2)</f>
        <v>0</v>
      </c>
      <c r="K521" s="197" t="s">
        <v>140</v>
      </c>
      <c r="L521" s="42"/>
      <c r="M521" s="202" t="s">
        <v>32</v>
      </c>
      <c r="N521" s="203" t="s">
        <v>49</v>
      </c>
      <c r="O521" s="67"/>
      <c r="P521" s="204">
        <f>O521*H521</f>
        <v>0</v>
      </c>
      <c r="Q521" s="204">
        <v>0</v>
      </c>
      <c r="R521" s="204">
        <f>Q521*H521</f>
        <v>0</v>
      </c>
      <c r="S521" s="204">
        <v>0</v>
      </c>
      <c r="T521" s="205">
        <f>S521*H521</f>
        <v>0</v>
      </c>
      <c r="U521" s="37"/>
      <c r="V521" s="37"/>
      <c r="W521" s="37"/>
      <c r="X521" s="37"/>
      <c r="Y521" s="37"/>
      <c r="Z521" s="37"/>
      <c r="AA521" s="37"/>
      <c r="AB521" s="37"/>
      <c r="AC521" s="37"/>
      <c r="AD521" s="37"/>
      <c r="AE521" s="37"/>
      <c r="AR521" s="206" t="s">
        <v>183</v>
      </c>
      <c r="AT521" s="206" t="s">
        <v>136</v>
      </c>
      <c r="AU521" s="206" t="s">
        <v>87</v>
      </c>
      <c r="AY521" s="19" t="s">
        <v>133</v>
      </c>
      <c r="BE521" s="207">
        <f>IF(N521="základní",J521,0)</f>
        <v>0</v>
      </c>
      <c r="BF521" s="207">
        <f>IF(N521="snížená",J521,0)</f>
        <v>0</v>
      </c>
      <c r="BG521" s="207">
        <f>IF(N521="zákl. přenesená",J521,0)</f>
        <v>0</v>
      </c>
      <c r="BH521" s="207">
        <f>IF(N521="sníž. přenesená",J521,0)</f>
        <v>0</v>
      </c>
      <c r="BI521" s="207">
        <f>IF(N521="nulová",J521,0)</f>
        <v>0</v>
      </c>
      <c r="BJ521" s="19" t="s">
        <v>85</v>
      </c>
      <c r="BK521" s="207">
        <f>ROUND(I521*H521,2)</f>
        <v>0</v>
      </c>
      <c r="BL521" s="19" t="s">
        <v>183</v>
      </c>
      <c r="BM521" s="206" t="s">
        <v>690</v>
      </c>
    </row>
    <row r="522" spans="1:65" s="14" customFormat="1">
      <c r="B522" s="223"/>
      <c r="C522" s="224"/>
      <c r="D522" s="208" t="s">
        <v>148</v>
      </c>
      <c r="E522" s="225" t="s">
        <v>32</v>
      </c>
      <c r="F522" s="226" t="s">
        <v>383</v>
      </c>
      <c r="G522" s="224"/>
      <c r="H522" s="225" t="s">
        <v>32</v>
      </c>
      <c r="I522" s="227"/>
      <c r="J522" s="224"/>
      <c r="K522" s="224"/>
      <c r="L522" s="228"/>
      <c r="M522" s="229"/>
      <c r="N522" s="230"/>
      <c r="O522" s="230"/>
      <c r="P522" s="230"/>
      <c r="Q522" s="230"/>
      <c r="R522" s="230"/>
      <c r="S522" s="230"/>
      <c r="T522" s="231"/>
      <c r="AT522" s="232" t="s">
        <v>148</v>
      </c>
      <c r="AU522" s="232" t="s">
        <v>87</v>
      </c>
      <c r="AV522" s="14" t="s">
        <v>85</v>
      </c>
      <c r="AW522" s="14" t="s">
        <v>39</v>
      </c>
      <c r="AX522" s="14" t="s">
        <v>78</v>
      </c>
      <c r="AY522" s="232" t="s">
        <v>133</v>
      </c>
    </row>
    <row r="523" spans="1:65" s="14" customFormat="1">
      <c r="B523" s="223"/>
      <c r="C523" s="224"/>
      <c r="D523" s="208" t="s">
        <v>148</v>
      </c>
      <c r="E523" s="225" t="s">
        <v>32</v>
      </c>
      <c r="F523" s="226" t="s">
        <v>385</v>
      </c>
      <c r="G523" s="224"/>
      <c r="H523" s="225" t="s">
        <v>32</v>
      </c>
      <c r="I523" s="227"/>
      <c r="J523" s="224"/>
      <c r="K523" s="224"/>
      <c r="L523" s="228"/>
      <c r="M523" s="229"/>
      <c r="N523" s="230"/>
      <c r="O523" s="230"/>
      <c r="P523" s="230"/>
      <c r="Q523" s="230"/>
      <c r="R523" s="230"/>
      <c r="S523" s="230"/>
      <c r="T523" s="231"/>
      <c r="AT523" s="232" t="s">
        <v>148</v>
      </c>
      <c r="AU523" s="232" t="s">
        <v>87</v>
      </c>
      <c r="AV523" s="14" t="s">
        <v>85</v>
      </c>
      <c r="AW523" s="14" t="s">
        <v>39</v>
      </c>
      <c r="AX523" s="14" t="s">
        <v>78</v>
      </c>
      <c r="AY523" s="232" t="s">
        <v>133</v>
      </c>
    </row>
    <row r="524" spans="1:65" s="14" customFormat="1">
      <c r="B524" s="223"/>
      <c r="C524" s="224"/>
      <c r="D524" s="208" t="s">
        <v>148</v>
      </c>
      <c r="E524" s="225" t="s">
        <v>32</v>
      </c>
      <c r="F524" s="226" t="s">
        <v>389</v>
      </c>
      <c r="G524" s="224"/>
      <c r="H524" s="225" t="s">
        <v>32</v>
      </c>
      <c r="I524" s="227"/>
      <c r="J524" s="224"/>
      <c r="K524" s="224"/>
      <c r="L524" s="228"/>
      <c r="M524" s="229"/>
      <c r="N524" s="230"/>
      <c r="O524" s="230"/>
      <c r="P524" s="230"/>
      <c r="Q524" s="230"/>
      <c r="R524" s="230"/>
      <c r="S524" s="230"/>
      <c r="T524" s="231"/>
      <c r="AT524" s="232" t="s">
        <v>148</v>
      </c>
      <c r="AU524" s="232" t="s">
        <v>87</v>
      </c>
      <c r="AV524" s="14" t="s">
        <v>85</v>
      </c>
      <c r="AW524" s="14" t="s">
        <v>39</v>
      </c>
      <c r="AX524" s="14" t="s">
        <v>78</v>
      </c>
      <c r="AY524" s="232" t="s">
        <v>133</v>
      </c>
    </row>
    <row r="525" spans="1:65" s="14" customFormat="1">
      <c r="B525" s="223"/>
      <c r="C525" s="224"/>
      <c r="D525" s="208" t="s">
        <v>148</v>
      </c>
      <c r="E525" s="225" t="s">
        <v>32</v>
      </c>
      <c r="F525" s="226" t="s">
        <v>392</v>
      </c>
      <c r="G525" s="224"/>
      <c r="H525" s="225" t="s">
        <v>32</v>
      </c>
      <c r="I525" s="227"/>
      <c r="J525" s="224"/>
      <c r="K525" s="224"/>
      <c r="L525" s="228"/>
      <c r="M525" s="229"/>
      <c r="N525" s="230"/>
      <c r="O525" s="230"/>
      <c r="P525" s="230"/>
      <c r="Q525" s="230"/>
      <c r="R525" s="230"/>
      <c r="S525" s="230"/>
      <c r="T525" s="231"/>
      <c r="AT525" s="232" t="s">
        <v>148</v>
      </c>
      <c r="AU525" s="232" t="s">
        <v>87</v>
      </c>
      <c r="AV525" s="14" t="s">
        <v>85</v>
      </c>
      <c r="AW525" s="14" t="s">
        <v>39</v>
      </c>
      <c r="AX525" s="14" t="s">
        <v>78</v>
      </c>
      <c r="AY525" s="232" t="s">
        <v>133</v>
      </c>
    </row>
    <row r="526" spans="1:65" s="13" customFormat="1" ht="20.399999999999999">
      <c r="B526" s="212"/>
      <c r="C526" s="213"/>
      <c r="D526" s="208" t="s">
        <v>148</v>
      </c>
      <c r="E526" s="214" t="s">
        <v>32</v>
      </c>
      <c r="F526" s="215" t="s">
        <v>691</v>
      </c>
      <c r="G526" s="213"/>
      <c r="H526" s="216">
        <v>48.41</v>
      </c>
      <c r="I526" s="217"/>
      <c r="J526" s="213"/>
      <c r="K526" s="213"/>
      <c r="L526" s="218"/>
      <c r="M526" s="219"/>
      <c r="N526" s="220"/>
      <c r="O526" s="220"/>
      <c r="P526" s="220"/>
      <c r="Q526" s="220"/>
      <c r="R526" s="220"/>
      <c r="S526" s="220"/>
      <c r="T526" s="221"/>
      <c r="AT526" s="222" t="s">
        <v>148</v>
      </c>
      <c r="AU526" s="222" t="s">
        <v>87</v>
      </c>
      <c r="AV526" s="13" t="s">
        <v>87</v>
      </c>
      <c r="AW526" s="13" t="s">
        <v>39</v>
      </c>
      <c r="AX526" s="13" t="s">
        <v>78</v>
      </c>
      <c r="AY526" s="222" t="s">
        <v>133</v>
      </c>
    </row>
    <row r="527" spans="1:65" s="16" customFormat="1">
      <c r="B527" s="244"/>
      <c r="C527" s="245"/>
      <c r="D527" s="208" t="s">
        <v>148</v>
      </c>
      <c r="E527" s="246" t="s">
        <v>32</v>
      </c>
      <c r="F527" s="247" t="s">
        <v>168</v>
      </c>
      <c r="G527" s="245"/>
      <c r="H527" s="248">
        <v>48.41</v>
      </c>
      <c r="I527" s="249"/>
      <c r="J527" s="245"/>
      <c r="K527" s="245"/>
      <c r="L527" s="250"/>
      <c r="M527" s="251"/>
      <c r="N527" s="252"/>
      <c r="O527" s="252"/>
      <c r="P527" s="252"/>
      <c r="Q527" s="252"/>
      <c r="R527" s="252"/>
      <c r="S527" s="252"/>
      <c r="T527" s="253"/>
      <c r="AT527" s="254" t="s">
        <v>148</v>
      </c>
      <c r="AU527" s="254" t="s">
        <v>87</v>
      </c>
      <c r="AV527" s="16" t="s">
        <v>141</v>
      </c>
      <c r="AW527" s="16" t="s">
        <v>39</v>
      </c>
      <c r="AX527" s="16" t="s">
        <v>85</v>
      </c>
      <c r="AY527" s="254" t="s">
        <v>133</v>
      </c>
    </row>
    <row r="528" spans="1:65" s="2" customFormat="1" ht="16.5" customHeight="1">
      <c r="A528" s="37"/>
      <c r="B528" s="38"/>
      <c r="C528" s="195" t="s">
        <v>692</v>
      </c>
      <c r="D528" s="195" t="s">
        <v>136</v>
      </c>
      <c r="E528" s="196" t="s">
        <v>693</v>
      </c>
      <c r="F528" s="197" t="s">
        <v>694</v>
      </c>
      <c r="G528" s="198" t="s">
        <v>157</v>
      </c>
      <c r="H528" s="199">
        <v>3</v>
      </c>
      <c r="I528" s="200"/>
      <c r="J528" s="201">
        <f>ROUND(I528*H528,2)</f>
        <v>0</v>
      </c>
      <c r="K528" s="197" t="s">
        <v>140</v>
      </c>
      <c r="L528" s="42"/>
      <c r="M528" s="202" t="s">
        <v>32</v>
      </c>
      <c r="N528" s="203" t="s">
        <v>49</v>
      </c>
      <c r="O528" s="67"/>
      <c r="P528" s="204">
        <f>O528*H528</f>
        <v>0</v>
      </c>
      <c r="Q528" s="204">
        <v>0</v>
      </c>
      <c r="R528" s="204">
        <f>Q528*H528</f>
        <v>0</v>
      </c>
      <c r="S528" s="204">
        <v>0</v>
      </c>
      <c r="T528" s="205">
        <f>S528*H528</f>
        <v>0</v>
      </c>
      <c r="U528" s="37"/>
      <c r="V528" s="37"/>
      <c r="W528" s="37"/>
      <c r="X528" s="37"/>
      <c r="Y528" s="37"/>
      <c r="Z528" s="37"/>
      <c r="AA528" s="37"/>
      <c r="AB528" s="37"/>
      <c r="AC528" s="37"/>
      <c r="AD528" s="37"/>
      <c r="AE528" s="37"/>
      <c r="AR528" s="206" t="s">
        <v>183</v>
      </c>
      <c r="AT528" s="206" t="s">
        <v>136</v>
      </c>
      <c r="AU528" s="206" t="s">
        <v>87</v>
      </c>
      <c r="AY528" s="19" t="s">
        <v>133</v>
      </c>
      <c r="BE528" s="207">
        <f>IF(N528="základní",J528,0)</f>
        <v>0</v>
      </c>
      <c r="BF528" s="207">
        <f>IF(N528="snížená",J528,0)</f>
        <v>0</v>
      </c>
      <c r="BG528" s="207">
        <f>IF(N528="zákl. přenesená",J528,0)</f>
        <v>0</v>
      </c>
      <c r="BH528" s="207">
        <f>IF(N528="sníž. přenesená",J528,0)</f>
        <v>0</v>
      </c>
      <c r="BI528" s="207">
        <f>IF(N528="nulová",J528,0)</f>
        <v>0</v>
      </c>
      <c r="BJ528" s="19" t="s">
        <v>85</v>
      </c>
      <c r="BK528" s="207">
        <f>ROUND(I528*H528,2)</f>
        <v>0</v>
      </c>
      <c r="BL528" s="19" t="s">
        <v>183</v>
      </c>
      <c r="BM528" s="206" t="s">
        <v>695</v>
      </c>
    </row>
    <row r="529" spans="1:65" s="14" customFormat="1">
      <c r="B529" s="223"/>
      <c r="C529" s="224"/>
      <c r="D529" s="208" t="s">
        <v>148</v>
      </c>
      <c r="E529" s="225" t="s">
        <v>32</v>
      </c>
      <c r="F529" s="226" t="s">
        <v>383</v>
      </c>
      <c r="G529" s="224"/>
      <c r="H529" s="225" t="s">
        <v>32</v>
      </c>
      <c r="I529" s="227"/>
      <c r="J529" s="224"/>
      <c r="K529" s="224"/>
      <c r="L529" s="228"/>
      <c r="M529" s="229"/>
      <c r="N529" s="230"/>
      <c r="O529" s="230"/>
      <c r="P529" s="230"/>
      <c r="Q529" s="230"/>
      <c r="R529" s="230"/>
      <c r="S529" s="230"/>
      <c r="T529" s="231"/>
      <c r="AT529" s="232" t="s">
        <v>148</v>
      </c>
      <c r="AU529" s="232" t="s">
        <v>87</v>
      </c>
      <c r="AV529" s="14" t="s">
        <v>85</v>
      </c>
      <c r="AW529" s="14" t="s">
        <v>39</v>
      </c>
      <c r="AX529" s="14" t="s">
        <v>78</v>
      </c>
      <c r="AY529" s="232" t="s">
        <v>133</v>
      </c>
    </row>
    <row r="530" spans="1:65" s="14" customFormat="1">
      <c r="B530" s="223"/>
      <c r="C530" s="224"/>
      <c r="D530" s="208" t="s">
        <v>148</v>
      </c>
      <c r="E530" s="225" t="s">
        <v>32</v>
      </c>
      <c r="F530" s="226" t="s">
        <v>385</v>
      </c>
      <c r="G530" s="224"/>
      <c r="H530" s="225" t="s">
        <v>32</v>
      </c>
      <c r="I530" s="227"/>
      <c r="J530" s="224"/>
      <c r="K530" s="224"/>
      <c r="L530" s="228"/>
      <c r="M530" s="229"/>
      <c r="N530" s="230"/>
      <c r="O530" s="230"/>
      <c r="P530" s="230"/>
      <c r="Q530" s="230"/>
      <c r="R530" s="230"/>
      <c r="S530" s="230"/>
      <c r="T530" s="231"/>
      <c r="AT530" s="232" t="s">
        <v>148</v>
      </c>
      <c r="AU530" s="232" t="s">
        <v>87</v>
      </c>
      <c r="AV530" s="14" t="s">
        <v>85</v>
      </c>
      <c r="AW530" s="14" t="s">
        <v>39</v>
      </c>
      <c r="AX530" s="14" t="s">
        <v>78</v>
      </c>
      <c r="AY530" s="232" t="s">
        <v>133</v>
      </c>
    </row>
    <row r="531" spans="1:65" s="14" customFormat="1">
      <c r="B531" s="223"/>
      <c r="C531" s="224"/>
      <c r="D531" s="208" t="s">
        <v>148</v>
      </c>
      <c r="E531" s="225" t="s">
        <v>32</v>
      </c>
      <c r="F531" s="226" t="s">
        <v>389</v>
      </c>
      <c r="G531" s="224"/>
      <c r="H531" s="225" t="s">
        <v>32</v>
      </c>
      <c r="I531" s="227"/>
      <c r="J531" s="224"/>
      <c r="K531" s="224"/>
      <c r="L531" s="228"/>
      <c r="M531" s="229"/>
      <c r="N531" s="230"/>
      <c r="O531" s="230"/>
      <c r="P531" s="230"/>
      <c r="Q531" s="230"/>
      <c r="R531" s="230"/>
      <c r="S531" s="230"/>
      <c r="T531" s="231"/>
      <c r="AT531" s="232" t="s">
        <v>148</v>
      </c>
      <c r="AU531" s="232" t="s">
        <v>87</v>
      </c>
      <c r="AV531" s="14" t="s">
        <v>85</v>
      </c>
      <c r="AW531" s="14" t="s">
        <v>39</v>
      </c>
      <c r="AX531" s="14" t="s">
        <v>78</v>
      </c>
      <c r="AY531" s="232" t="s">
        <v>133</v>
      </c>
    </row>
    <row r="532" spans="1:65" s="14" customFormat="1">
      <c r="B532" s="223"/>
      <c r="C532" s="224"/>
      <c r="D532" s="208" t="s">
        <v>148</v>
      </c>
      <c r="E532" s="225" t="s">
        <v>32</v>
      </c>
      <c r="F532" s="226" t="s">
        <v>392</v>
      </c>
      <c r="G532" s="224"/>
      <c r="H532" s="225" t="s">
        <v>32</v>
      </c>
      <c r="I532" s="227"/>
      <c r="J532" s="224"/>
      <c r="K532" s="224"/>
      <c r="L532" s="228"/>
      <c r="M532" s="229"/>
      <c r="N532" s="230"/>
      <c r="O532" s="230"/>
      <c r="P532" s="230"/>
      <c r="Q532" s="230"/>
      <c r="R532" s="230"/>
      <c r="S532" s="230"/>
      <c r="T532" s="231"/>
      <c r="AT532" s="232" t="s">
        <v>148</v>
      </c>
      <c r="AU532" s="232" t="s">
        <v>87</v>
      </c>
      <c r="AV532" s="14" t="s">
        <v>85</v>
      </c>
      <c r="AW532" s="14" t="s">
        <v>39</v>
      </c>
      <c r="AX532" s="14" t="s">
        <v>78</v>
      </c>
      <c r="AY532" s="232" t="s">
        <v>133</v>
      </c>
    </row>
    <row r="533" spans="1:65" s="13" customFormat="1">
      <c r="B533" s="212"/>
      <c r="C533" s="213"/>
      <c r="D533" s="208" t="s">
        <v>148</v>
      </c>
      <c r="E533" s="214" t="s">
        <v>32</v>
      </c>
      <c r="F533" s="215" t="s">
        <v>696</v>
      </c>
      <c r="G533" s="213"/>
      <c r="H533" s="216">
        <v>3</v>
      </c>
      <c r="I533" s="217"/>
      <c r="J533" s="213"/>
      <c r="K533" s="213"/>
      <c r="L533" s="218"/>
      <c r="M533" s="219"/>
      <c r="N533" s="220"/>
      <c r="O533" s="220"/>
      <c r="P533" s="220"/>
      <c r="Q533" s="220"/>
      <c r="R533" s="220"/>
      <c r="S533" s="220"/>
      <c r="T533" s="221"/>
      <c r="AT533" s="222" t="s">
        <v>148</v>
      </c>
      <c r="AU533" s="222" t="s">
        <v>87</v>
      </c>
      <c r="AV533" s="13" t="s">
        <v>87</v>
      </c>
      <c r="AW533" s="13" t="s">
        <v>39</v>
      </c>
      <c r="AX533" s="13" t="s">
        <v>78</v>
      </c>
      <c r="AY533" s="222" t="s">
        <v>133</v>
      </c>
    </row>
    <row r="534" spans="1:65" s="16" customFormat="1">
      <c r="B534" s="244"/>
      <c r="C534" s="245"/>
      <c r="D534" s="208" t="s">
        <v>148</v>
      </c>
      <c r="E534" s="246" t="s">
        <v>32</v>
      </c>
      <c r="F534" s="247" t="s">
        <v>168</v>
      </c>
      <c r="G534" s="245"/>
      <c r="H534" s="248">
        <v>3</v>
      </c>
      <c r="I534" s="249"/>
      <c r="J534" s="245"/>
      <c r="K534" s="245"/>
      <c r="L534" s="250"/>
      <c r="M534" s="251"/>
      <c r="N534" s="252"/>
      <c r="O534" s="252"/>
      <c r="P534" s="252"/>
      <c r="Q534" s="252"/>
      <c r="R534" s="252"/>
      <c r="S534" s="252"/>
      <c r="T534" s="253"/>
      <c r="AT534" s="254" t="s">
        <v>148</v>
      </c>
      <c r="AU534" s="254" t="s">
        <v>87</v>
      </c>
      <c r="AV534" s="16" t="s">
        <v>141</v>
      </c>
      <c r="AW534" s="16" t="s">
        <v>39</v>
      </c>
      <c r="AX534" s="16" t="s">
        <v>85</v>
      </c>
      <c r="AY534" s="254" t="s">
        <v>133</v>
      </c>
    </row>
    <row r="535" spans="1:65" s="2" customFormat="1" ht="16.5" customHeight="1">
      <c r="A535" s="37"/>
      <c r="B535" s="38"/>
      <c r="C535" s="195" t="s">
        <v>697</v>
      </c>
      <c r="D535" s="195" t="s">
        <v>136</v>
      </c>
      <c r="E535" s="196" t="s">
        <v>698</v>
      </c>
      <c r="F535" s="197" t="s">
        <v>699</v>
      </c>
      <c r="G535" s="198" t="s">
        <v>227</v>
      </c>
      <c r="H535" s="199">
        <v>17.5</v>
      </c>
      <c r="I535" s="200"/>
      <c r="J535" s="201">
        <f>ROUND(I535*H535,2)</f>
        <v>0</v>
      </c>
      <c r="K535" s="197" t="s">
        <v>140</v>
      </c>
      <c r="L535" s="42"/>
      <c r="M535" s="202" t="s">
        <v>32</v>
      </c>
      <c r="N535" s="203" t="s">
        <v>49</v>
      </c>
      <c r="O535" s="67"/>
      <c r="P535" s="204">
        <f>O535*H535</f>
        <v>0</v>
      </c>
      <c r="Q535" s="204">
        <v>0</v>
      </c>
      <c r="R535" s="204">
        <f>Q535*H535</f>
        <v>0</v>
      </c>
      <c r="S535" s="204">
        <v>0</v>
      </c>
      <c r="T535" s="205">
        <f>S535*H535</f>
        <v>0</v>
      </c>
      <c r="U535" s="37"/>
      <c r="V535" s="37"/>
      <c r="W535" s="37"/>
      <c r="X535" s="37"/>
      <c r="Y535" s="37"/>
      <c r="Z535" s="37"/>
      <c r="AA535" s="37"/>
      <c r="AB535" s="37"/>
      <c r="AC535" s="37"/>
      <c r="AD535" s="37"/>
      <c r="AE535" s="37"/>
      <c r="AR535" s="206" t="s">
        <v>183</v>
      </c>
      <c r="AT535" s="206" t="s">
        <v>136</v>
      </c>
      <c r="AU535" s="206" t="s">
        <v>87</v>
      </c>
      <c r="AY535" s="19" t="s">
        <v>133</v>
      </c>
      <c r="BE535" s="207">
        <f>IF(N535="základní",J535,0)</f>
        <v>0</v>
      </c>
      <c r="BF535" s="207">
        <f>IF(N535="snížená",J535,0)</f>
        <v>0</v>
      </c>
      <c r="BG535" s="207">
        <f>IF(N535="zákl. přenesená",J535,0)</f>
        <v>0</v>
      </c>
      <c r="BH535" s="207">
        <f>IF(N535="sníž. přenesená",J535,0)</f>
        <v>0</v>
      </c>
      <c r="BI535" s="207">
        <f>IF(N535="nulová",J535,0)</f>
        <v>0</v>
      </c>
      <c r="BJ535" s="19" t="s">
        <v>85</v>
      </c>
      <c r="BK535" s="207">
        <f>ROUND(I535*H535,2)</f>
        <v>0</v>
      </c>
      <c r="BL535" s="19" t="s">
        <v>183</v>
      </c>
      <c r="BM535" s="206" t="s">
        <v>700</v>
      </c>
    </row>
    <row r="536" spans="1:65" s="14" customFormat="1">
      <c r="B536" s="223"/>
      <c r="C536" s="224"/>
      <c r="D536" s="208" t="s">
        <v>148</v>
      </c>
      <c r="E536" s="225" t="s">
        <v>32</v>
      </c>
      <c r="F536" s="226" t="s">
        <v>383</v>
      </c>
      <c r="G536" s="224"/>
      <c r="H536" s="225" t="s">
        <v>32</v>
      </c>
      <c r="I536" s="227"/>
      <c r="J536" s="224"/>
      <c r="K536" s="224"/>
      <c r="L536" s="228"/>
      <c r="M536" s="229"/>
      <c r="N536" s="230"/>
      <c r="O536" s="230"/>
      <c r="P536" s="230"/>
      <c r="Q536" s="230"/>
      <c r="R536" s="230"/>
      <c r="S536" s="230"/>
      <c r="T536" s="231"/>
      <c r="AT536" s="232" t="s">
        <v>148</v>
      </c>
      <c r="AU536" s="232" t="s">
        <v>87</v>
      </c>
      <c r="AV536" s="14" t="s">
        <v>85</v>
      </c>
      <c r="AW536" s="14" t="s">
        <v>39</v>
      </c>
      <c r="AX536" s="14" t="s">
        <v>78</v>
      </c>
      <c r="AY536" s="232" t="s">
        <v>133</v>
      </c>
    </row>
    <row r="537" spans="1:65" s="14" customFormat="1">
      <c r="B537" s="223"/>
      <c r="C537" s="224"/>
      <c r="D537" s="208" t="s">
        <v>148</v>
      </c>
      <c r="E537" s="225" t="s">
        <v>32</v>
      </c>
      <c r="F537" s="226" t="s">
        <v>385</v>
      </c>
      <c r="G537" s="224"/>
      <c r="H537" s="225" t="s">
        <v>32</v>
      </c>
      <c r="I537" s="227"/>
      <c r="J537" s="224"/>
      <c r="K537" s="224"/>
      <c r="L537" s="228"/>
      <c r="M537" s="229"/>
      <c r="N537" s="230"/>
      <c r="O537" s="230"/>
      <c r="P537" s="230"/>
      <c r="Q537" s="230"/>
      <c r="R537" s="230"/>
      <c r="S537" s="230"/>
      <c r="T537" s="231"/>
      <c r="AT537" s="232" t="s">
        <v>148</v>
      </c>
      <c r="AU537" s="232" t="s">
        <v>87</v>
      </c>
      <c r="AV537" s="14" t="s">
        <v>85</v>
      </c>
      <c r="AW537" s="14" t="s">
        <v>39</v>
      </c>
      <c r="AX537" s="14" t="s">
        <v>78</v>
      </c>
      <c r="AY537" s="232" t="s">
        <v>133</v>
      </c>
    </row>
    <row r="538" spans="1:65" s="14" customFormat="1">
      <c r="B538" s="223"/>
      <c r="C538" s="224"/>
      <c r="D538" s="208" t="s">
        <v>148</v>
      </c>
      <c r="E538" s="225" t="s">
        <v>32</v>
      </c>
      <c r="F538" s="226" t="s">
        <v>389</v>
      </c>
      <c r="G538" s="224"/>
      <c r="H538" s="225" t="s">
        <v>32</v>
      </c>
      <c r="I538" s="227"/>
      <c r="J538" s="224"/>
      <c r="K538" s="224"/>
      <c r="L538" s="228"/>
      <c r="M538" s="229"/>
      <c r="N538" s="230"/>
      <c r="O538" s="230"/>
      <c r="P538" s="230"/>
      <c r="Q538" s="230"/>
      <c r="R538" s="230"/>
      <c r="S538" s="230"/>
      <c r="T538" s="231"/>
      <c r="AT538" s="232" t="s">
        <v>148</v>
      </c>
      <c r="AU538" s="232" t="s">
        <v>87</v>
      </c>
      <c r="AV538" s="14" t="s">
        <v>85</v>
      </c>
      <c r="AW538" s="14" t="s">
        <v>39</v>
      </c>
      <c r="AX538" s="14" t="s">
        <v>78</v>
      </c>
      <c r="AY538" s="232" t="s">
        <v>133</v>
      </c>
    </row>
    <row r="539" spans="1:65" s="14" customFormat="1">
      <c r="B539" s="223"/>
      <c r="C539" s="224"/>
      <c r="D539" s="208" t="s">
        <v>148</v>
      </c>
      <c r="E539" s="225" t="s">
        <v>32</v>
      </c>
      <c r="F539" s="226" t="s">
        <v>392</v>
      </c>
      <c r="G539" s="224"/>
      <c r="H539" s="225" t="s">
        <v>32</v>
      </c>
      <c r="I539" s="227"/>
      <c r="J539" s="224"/>
      <c r="K539" s="224"/>
      <c r="L539" s="228"/>
      <c r="M539" s="229"/>
      <c r="N539" s="230"/>
      <c r="O539" s="230"/>
      <c r="P539" s="230"/>
      <c r="Q539" s="230"/>
      <c r="R539" s="230"/>
      <c r="S539" s="230"/>
      <c r="T539" s="231"/>
      <c r="AT539" s="232" t="s">
        <v>148</v>
      </c>
      <c r="AU539" s="232" t="s">
        <v>87</v>
      </c>
      <c r="AV539" s="14" t="s">
        <v>85</v>
      </c>
      <c r="AW539" s="14" t="s">
        <v>39</v>
      </c>
      <c r="AX539" s="14" t="s">
        <v>78</v>
      </c>
      <c r="AY539" s="232" t="s">
        <v>133</v>
      </c>
    </row>
    <row r="540" spans="1:65" s="13" customFormat="1">
      <c r="B540" s="212"/>
      <c r="C540" s="213"/>
      <c r="D540" s="208" t="s">
        <v>148</v>
      </c>
      <c r="E540" s="214" t="s">
        <v>32</v>
      </c>
      <c r="F540" s="215" t="s">
        <v>701</v>
      </c>
      <c r="G540" s="213"/>
      <c r="H540" s="216">
        <v>17.5</v>
      </c>
      <c r="I540" s="217"/>
      <c r="J540" s="213"/>
      <c r="K540" s="213"/>
      <c r="L540" s="218"/>
      <c r="M540" s="219"/>
      <c r="N540" s="220"/>
      <c r="O540" s="220"/>
      <c r="P540" s="220"/>
      <c r="Q540" s="220"/>
      <c r="R540" s="220"/>
      <c r="S540" s="220"/>
      <c r="T540" s="221"/>
      <c r="AT540" s="222" t="s">
        <v>148</v>
      </c>
      <c r="AU540" s="222" t="s">
        <v>87</v>
      </c>
      <c r="AV540" s="13" t="s">
        <v>87</v>
      </c>
      <c r="AW540" s="13" t="s">
        <v>39</v>
      </c>
      <c r="AX540" s="13" t="s">
        <v>78</v>
      </c>
      <c r="AY540" s="222" t="s">
        <v>133</v>
      </c>
    </row>
    <row r="541" spans="1:65" s="16" customFormat="1">
      <c r="B541" s="244"/>
      <c r="C541" s="245"/>
      <c r="D541" s="208" t="s">
        <v>148</v>
      </c>
      <c r="E541" s="246" t="s">
        <v>32</v>
      </c>
      <c r="F541" s="247" t="s">
        <v>168</v>
      </c>
      <c r="G541" s="245"/>
      <c r="H541" s="248">
        <v>17.5</v>
      </c>
      <c r="I541" s="249"/>
      <c r="J541" s="245"/>
      <c r="K541" s="245"/>
      <c r="L541" s="250"/>
      <c r="M541" s="251"/>
      <c r="N541" s="252"/>
      <c r="O541" s="252"/>
      <c r="P541" s="252"/>
      <c r="Q541" s="252"/>
      <c r="R541" s="252"/>
      <c r="S541" s="252"/>
      <c r="T541" s="253"/>
      <c r="AT541" s="254" t="s">
        <v>148</v>
      </c>
      <c r="AU541" s="254" t="s">
        <v>87</v>
      </c>
      <c r="AV541" s="16" t="s">
        <v>141</v>
      </c>
      <c r="AW541" s="16" t="s">
        <v>39</v>
      </c>
      <c r="AX541" s="16" t="s">
        <v>85</v>
      </c>
      <c r="AY541" s="254" t="s">
        <v>133</v>
      </c>
    </row>
    <row r="542" spans="1:65" s="2" customFormat="1" ht="21.75" customHeight="1">
      <c r="A542" s="37"/>
      <c r="B542" s="38"/>
      <c r="C542" s="195" t="s">
        <v>702</v>
      </c>
      <c r="D542" s="195" t="s">
        <v>136</v>
      </c>
      <c r="E542" s="196" t="s">
        <v>703</v>
      </c>
      <c r="F542" s="197" t="s">
        <v>704</v>
      </c>
      <c r="G542" s="198" t="s">
        <v>157</v>
      </c>
      <c r="H542" s="199">
        <v>3</v>
      </c>
      <c r="I542" s="200"/>
      <c r="J542" s="201">
        <f>ROUND(I542*H542,2)</f>
        <v>0</v>
      </c>
      <c r="K542" s="197" t="s">
        <v>140</v>
      </c>
      <c r="L542" s="42"/>
      <c r="M542" s="202" t="s">
        <v>32</v>
      </c>
      <c r="N542" s="203" t="s">
        <v>49</v>
      </c>
      <c r="O542" s="67"/>
      <c r="P542" s="204">
        <f>O542*H542</f>
        <v>0</v>
      </c>
      <c r="Q542" s="204">
        <v>0</v>
      </c>
      <c r="R542" s="204">
        <f>Q542*H542</f>
        <v>0</v>
      </c>
      <c r="S542" s="204">
        <v>0</v>
      </c>
      <c r="T542" s="205">
        <f>S542*H542</f>
        <v>0</v>
      </c>
      <c r="U542" s="37"/>
      <c r="V542" s="37"/>
      <c r="W542" s="37"/>
      <c r="X542" s="37"/>
      <c r="Y542" s="37"/>
      <c r="Z542" s="37"/>
      <c r="AA542" s="37"/>
      <c r="AB542" s="37"/>
      <c r="AC542" s="37"/>
      <c r="AD542" s="37"/>
      <c r="AE542" s="37"/>
      <c r="AR542" s="206" t="s">
        <v>183</v>
      </c>
      <c r="AT542" s="206" t="s">
        <v>136</v>
      </c>
      <c r="AU542" s="206" t="s">
        <v>87</v>
      </c>
      <c r="AY542" s="19" t="s">
        <v>133</v>
      </c>
      <c r="BE542" s="207">
        <f>IF(N542="základní",J542,0)</f>
        <v>0</v>
      </c>
      <c r="BF542" s="207">
        <f>IF(N542="snížená",J542,0)</f>
        <v>0</v>
      </c>
      <c r="BG542" s="207">
        <f>IF(N542="zákl. přenesená",J542,0)</f>
        <v>0</v>
      </c>
      <c r="BH542" s="207">
        <f>IF(N542="sníž. přenesená",J542,0)</f>
        <v>0</v>
      </c>
      <c r="BI542" s="207">
        <f>IF(N542="nulová",J542,0)</f>
        <v>0</v>
      </c>
      <c r="BJ542" s="19" t="s">
        <v>85</v>
      </c>
      <c r="BK542" s="207">
        <f>ROUND(I542*H542,2)</f>
        <v>0</v>
      </c>
      <c r="BL542" s="19" t="s">
        <v>183</v>
      </c>
      <c r="BM542" s="206" t="s">
        <v>705</v>
      </c>
    </row>
    <row r="543" spans="1:65" s="14" customFormat="1">
      <c r="B543" s="223"/>
      <c r="C543" s="224"/>
      <c r="D543" s="208" t="s">
        <v>148</v>
      </c>
      <c r="E543" s="225" t="s">
        <v>32</v>
      </c>
      <c r="F543" s="226" t="s">
        <v>383</v>
      </c>
      <c r="G543" s="224"/>
      <c r="H543" s="225" t="s">
        <v>32</v>
      </c>
      <c r="I543" s="227"/>
      <c r="J543" s="224"/>
      <c r="K543" s="224"/>
      <c r="L543" s="228"/>
      <c r="M543" s="229"/>
      <c r="N543" s="230"/>
      <c r="O543" s="230"/>
      <c r="P543" s="230"/>
      <c r="Q543" s="230"/>
      <c r="R543" s="230"/>
      <c r="S543" s="230"/>
      <c r="T543" s="231"/>
      <c r="AT543" s="232" t="s">
        <v>148</v>
      </c>
      <c r="AU543" s="232" t="s">
        <v>87</v>
      </c>
      <c r="AV543" s="14" t="s">
        <v>85</v>
      </c>
      <c r="AW543" s="14" t="s">
        <v>39</v>
      </c>
      <c r="AX543" s="14" t="s">
        <v>78</v>
      </c>
      <c r="AY543" s="232" t="s">
        <v>133</v>
      </c>
    </row>
    <row r="544" spans="1:65" s="14" customFormat="1">
      <c r="B544" s="223"/>
      <c r="C544" s="224"/>
      <c r="D544" s="208" t="s">
        <v>148</v>
      </c>
      <c r="E544" s="225" t="s">
        <v>32</v>
      </c>
      <c r="F544" s="226" t="s">
        <v>385</v>
      </c>
      <c r="G544" s="224"/>
      <c r="H544" s="225" t="s">
        <v>32</v>
      </c>
      <c r="I544" s="227"/>
      <c r="J544" s="224"/>
      <c r="K544" s="224"/>
      <c r="L544" s="228"/>
      <c r="M544" s="229"/>
      <c r="N544" s="230"/>
      <c r="O544" s="230"/>
      <c r="P544" s="230"/>
      <c r="Q544" s="230"/>
      <c r="R544" s="230"/>
      <c r="S544" s="230"/>
      <c r="T544" s="231"/>
      <c r="AT544" s="232" t="s">
        <v>148</v>
      </c>
      <c r="AU544" s="232" t="s">
        <v>87</v>
      </c>
      <c r="AV544" s="14" t="s">
        <v>85</v>
      </c>
      <c r="AW544" s="14" t="s">
        <v>39</v>
      </c>
      <c r="AX544" s="14" t="s">
        <v>78</v>
      </c>
      <c r="AY544" s="232" t="s">
        <v>133</v>
      </c>
    </row>
    <row r="545" spans="1:65" s="14" customFormat="1">
      <c r="B545" s="223"/>
      <c r="C545" s="224"/>
      <c r="D545" s="208" t="s">
        <v>148</v>
      </c>
      <c r="E545" s="225" t="s">
        <v>32</v>
      </c>
      <c r="F545" s="226" t="s">
        <v>389</v>
      </c>
      <c r="G545" s="224"/>
      <c r="H545" s="225" t="s">
        <v>32</v>
      </c>
      <c r="I545" s="227"/>
      <c r="J545" s="224"/>
      <c r="K545" s="224"/>
      <c r="L545" s="228"/>
      <c r="M545" s="229"/>
      <c r="N545" s="230"/>
      <c r="O545" s="230"/>
      <c r="P545" s="230"/>
      <c r="Q545" s="230"/>
      <c r="R545" s="230"/>
      <c r="S545" s="230"/>
      <c r="T545" s="231"/>
      <c r="AT545" s="232" t="s">
        <v>148</v>
      </c>
      <c r="AU545" s="232" t="s">
        <v>87</v>
      </c>
      <c r="AV545" s="14" t="s">
        <v>85</v>
      </c>
      <c r="AW545" s="14" t="s">
        <v>39</v>
      </c>
      <c r="AX545" s="14" t="s">
        <v>78</v>
      </c>
      <c r="AY545" s="232" t="s">
        <v>133</v>
      </c>
    </row>
    <row r="546" spans="1:65" s="14" customFormat="1">
      <c r="B546" s="223"/>
      <c r="C546" s="224"/>
      <c r="D546" s="208" t="s">
        <v>148</v>
      </c>
      <c r="E546" s="225" t="s">
        <v>32</v>
      </c>
      <c r="F546" s="226" t="s">
        <v>392</v>
      </c>
      <c r="G546" s="224"/>
      <c r="H546" s="225" t="s">
        <v>32</v>
      </c>
      <c r="I546" s="227"/>
      <c r="J546" s="224"/>
      <c r="K546" s="224"/>
      <c r="L546" s="228"/>
      <c r="M546" s="229"/>
      <c r="N546" s="230"/>
      <c r="O546" s="230"/>
      <c r="P546" s="230"/>
      <c r="Q546" s="230"/>
      <c r="R546" s="230"/>
      <c r="S546" s="230"/>
      <c r="T546" s="231"/>
      <c r="AT546" s="232" t="s">
        <v>148</v>
      </c>
      <c r="AU546" s="232" t="s">
        <v>87</v>
      </c>
      <c r="AV546" s="14" t="s">
        <v>85</v>
      </c>
      <c r="AW546" s="14" t="s">
        <v>39</v>
      </c>
      <c r="AX546" s="14" t="s">
        <v>78</v>
      </c>
      <c r="AY546" s="232" t="s">
        <v>133</v>
      </c>
    </row>
    <row r="547" spans="1:65" s="13" customFormat="1">
      <c r="B547" s="212"/>
      <c r="C547" s="213"/>
      <c r="D547" s="208" t="s">
        <v>148</v>
      </c>
      <c r="E547" s="214" t="s">
        <v>32</v>
      </c>
      <c r="F547" s="215" t="s">
        <v>706</v>
      </c>
      <c r="G547" s="213"/>
      <c r="H547" s="216">
        <v>3</v>
      </c>
      <c r="I547" s="217"/>
      <c r="J547" s="213"/>
      <c r="K547" s="213"/>
      <c r="L547" s="218"/>
      <c r="M547" s="219"/>
      <c r="N547" s="220"/>
      <c r="O547" s="220"/>
      <c r="P547" s="220"/>
      <c r="Q547" s="220"/>
      <c r="R547" s="220"/>
      <c r="S547" s="220"/>
      <c r="T547" s="221"/>
      <c r="AT547" s="222" t="s">
        <v>148</v>
      </c>
      <c r="AU547" s="222" t="s">
        <v>87</v>
      </c>
      <c r="AV547" s="13" t="s">
        <v>87</v>
      </c>
      <c r="AW547" s="13" t="s">
        <v>39</v>
      </c>
      <c r="AX547" s="13" t="s">
        <v>78</v>
      </c>
      <c r="AY547" s="222" t="s">
        <v>133</v>
      </c>
    </row>
    <row r="548" spans="1:65" s="16" customFormat="1">
      <c r="B548" s="244"/>
      <c r="C548" s="245"/>
      <c r="D548" s="208" t="s">
        <v>148</v>
      </c>
      <c r="E548" s="246" t="s">
        <v>32</v>
      </c>
      <c r="F548" s="247" t="s">
        <v>168</v>
      </c>
      <c r="G548" s="245"/>
      <c r="H548" s="248">
        <v>3</v>
      </c>
      <c r="I548" s="249"/>
      <c r="J548" s="245"/>
      <c r="K548" s="245"/>
      <c r="L548" s="250"/>
      <c r="M548" s="251"/>
      <c r="N548" s="252"/>
      <c r="O548" s="252"/>
      <c r="P548" s="252"/>
      <c r="Q548" s="252"/>
      <c r="R548" s="252"/>
      <c r="S548" s="252"/>
      <c r="T548" s="253"/>
      <c r="AT548" s="254" t="s">
        <v>148</v>
      </c>
      <c r="AU548" s="254" t="s">
        <v>87</v>
      </c>
      <c r="AV548" s="16" t="s">
        <v>141</v>
      </c>
      <c r="AW548" s="16" t="s">
        <v>39</v>
      </c>
      <c r="AX548" s="16" t="s">
        <v>85</v>
      </c>
      <c r="AY548" s="254" t="s">
        <v>133</v>
      </c>
    </row>
    <row r="549" spans="1:65" s="2" customFormat="1" ht="16.5" customHeight="1">
      <c r="A549" s="37"/>
      <c r="B549" s="38"/>
      <c r="C549" s="195" t="s">
        <v>707</v>
      </c>
      <c r="D549" s="195" t="s">
        <v>136</v>
      </c>
      <c r="E549" s="196" t="s">
        <v>708</v>
      </c>
      <c r="F549" s="197" t="s">
        <v>709</v>
      </c>
      <c r="G549" s="198" t="s">
        <v>157</v>
      </c>
      <c r="H549" s="199">
        <v>3</v>
      </c>
      <c r="I549" s="200"/>
      <c r="J549" s="201">
        <f>ROUND(I549*H549,2)</f>
        <v>0</v>
      </c>
      <c r="K549" s="197" t="s">
        <v>140</v>
      </c>
      <c r="L549" s="42"/>
      <c r="M549" s="202" t="s">
        <v>32</v>
      </c>
      <c r="N549" s="203" t="s">
        <v>49</v>
      </c>
      <c r="O549" s="67"/>
      <c r="P549" s="204">
        <f>O549*H549</f>
        <v>0</v>
      </c>
      <c r="Q549" s="204">
        <v>0</v>
      </c>
      <c r="R549" s="204">
        <f>Q549*H549</f>
        <v>0</v>
      </c>
      <c r="S549" s="204">
        <v>0</v>
      </c>
      <c r="T549" s="205">
        <f>S549*H549</f>
        <v>0</v>
      </c>
      <c r="U549" s="37"/>
      <c r="V549" s="37"/>
      <c r="W549" s="37"/>
      <c r="X549" s="37"/>
      <c r="Y549" s="37"/>
      <c r="Z549" s="37"/>
      <c r="AA549" s="37"/>
      <c r="AB549" s="37"/>
      <c r="AC549" s="37"/>
      <c r="AD549" s="37"/>
      <c r="AE549" s="37"/>
      <c r="AR549" s="206" t="s">
        <v>183</v>
      </c>
      <c r="AT549" s="206" t="s">
        <v>136</v>
      </c>
      <c r="AU549" s="206" t="s">
        <v>87</v>
      </c>
      <c r="AY549" s="19" t="s">
        <v>133</v>
      </c>
      <c r="BE549" s="207">
        <f>IF(N549="základní",J549,0)</f>
        <v>0</v>
      </c>
      <c r="BF549" s="207">
        <f>IF(N549="snížená",J549,0)</f>
        <v>0</v>
      </c>
      <c r="BG549" s="207">
        <f>IF(N549="zákl. přenesená",J549,0)</f>
        <v>0</v>
      </c>
      <c r="BH549" s="207">
        <f>IF(N549="sníž. přenesená",J549,0)</f>
        <v>0</v>
      </c>
      <c r="BI549" s="207">
        <f>IF(N549="nulová",J549,0)</f>
        <v>0</v>
      </c>
      <c r="BJ549" s="19" t="s">
        <v>85</v>
      </c>
      <c r="BK549" s="207">
        <f>ROUND(I549*H549,2)</f>
        <v>0</v>
      </c>
      <c r="BL549" s="19" t="s">
        <v>183</v>
      </c>
      <c r="BM549" s="206" t="s">
        <v>710</v>
      </c>
    </row>
    <row r="550" spans="1:65" s="14" customFormat="1">
      <c r="B550" s="223"/>
      <c r="C550" s="224"/>
      <c r="D550" s="208" t="s">
        <v>148</v>
      </c>
      <c r="E550" s="225" t="s">
        <v>32</v>
      </c>
      <c r="F550" s="226" t="s">
        <v>383</v>
      </c>
      <c r="G550" s="224"/>
      <c r="H550" s="225" t="s">
        <v>32</v>
      </c>
      <c r="I550" s="227"/>
      <c r="J550" s="224"/>
      <c r="K550" s="224"/>
      <c r="L550" s="228"/>
      <c r="M550" s="229"/>
      <c r="N550" s="230"/>
      <c r="O550" s="230"/>
      <c r="P550" s="230"/>
      <c r="Q550" s="230"/>
      <c r="R550" s="230"/>
      <c r="S550" s="230"/>
      <c r="T550" s="231"/>
      <c r="AT550" s="232" t="s">
        <v>148</v>
      </c>
      <c r="AU550" s="232" t="s">
        <v>87</v>
      </c>
      <c r="AV550" s="14" t="s">
        <v>85</v>
      </c>
      <c r="AW550" s="14" t="s">
        <v>39</v>
      </c>
      <c r="AX550" s="14" t="s">
        <v>78</v>
      </c>
      <c r="AY550" s="232" t="s">
        <v>133</v>
      </c>
    </row>
    <row r="551" spans="1:65" s="14" customFormat="1">
      <c r="B551" s="223"/>
      <c r="C551" s="224"/>
      <c r="D551" s="208" t="s">
        <v>148</v>
      </c>
      <c r="E551" s="225" t="s">
        <v>32</v>
      </c>
      <c r="F551" s="226" t="s">
        <v>385</v>
      </c>
      <c r="G551" s="224"/>
      <c r="H551" s="225" t="s">
        <v>32</v>
      </c>
      <c r="I551" s="227"/>
      <c r="J551" s="224"/>
      <c r="K551" s="224"/>
      <c r="L551" s="228"/>
      <c r="M551" s="229"/>
      <c r="N551" s="230"/>
      <c r="O551" s="230"/>
      <c r="P551" s="230"/>
      <c r="Q551" s="230"/>
      <c r="R551" s="230"/>
      <c r="S551" s="230"/>
      <c r="T551" s="231"/>
      <c r="AT551" s="232" t="s">
        <v>148</v>
      </c>
      <c r="AU551" s="232" t="s">
        <v>87</v>
      </c>
      <c r="AV551" s="14" t="s">
        <v>85</v>
      </c>
      <c r="AW551" s="14" t="s">
        <v>39</v>
      </c>
      <c r="AX551" s="14" t="s">
        <v>78</v>
      </c>
      <c r="AY551" s="232" t="s">
        <v>133</v>
      </c>
    </row>
    <row r="552" spans="1:65" s="14" customFormat="1">
      <c r="B552" s="223"/>
      <c r="C552" s="224"/>
      <c r="D552" s="208" t="s">
        <v>148</v>
      </c>
      <c r="E552" s="225" t="s">
        <v>32</v>
      </c>
      <c r="F552" s="226" t="s">
        <v>389</v>
      </c>
      <c r="G552" s="224"/>
      <c r="H552" s="225" t="s">
        <v>32</v>
      </c>
      <c r="I552" s="227"/>
      <c r="J552" s="224"/>
      <c r="K552" s="224"/>
      <c r="L552" s="228"/>
      <c r="M552" s="229"/>
      <c r="N552" s="230"/>
      <c r="O552" s="230"/>
      <c r="P552" s="230"/>
      <c r="Q552" s="230"/>
      <c r="R552" s="230"/>
      <c r="S552" s="230"/>
      <c r="T552" s="231"/>
      <c r="AT552" s="232" t="s">
        <v>148</v>
      </c>
      <c r="AU552" s="232" t="s">
        <v>87</v>
      </c>
      <c r="AV552" s="14" t="s">
        <v>85</v>
      </c>
      <c r="AW552" s="14" t="s">
        <v>39</v>
      </c>
      <c r="AX552" s="14" t="s">
        <v>78</v>
      </c>
      <c r="AY552" s="232" t="s">
        <v>133</v>
      </c>
    </row>
    <row r="553" spans="1:65" s="14" customFormat="1">
      <c r="B553" s="223"/>
      <c r="C553" s="224"/>
      <c r="D553" s="208" t="s">
        <v>148</v>
      </c>
      <c r="E553" s="225" t="s">
        <v>32</v>
      </c>
      <c r="F553" s="226" t="s">
        <v>392</v>
      </c>
      <c r="G553" s="224"/>
      <c r="H553" s="225" t="s">
        <v>32</v>
      </c>
      <c r="I553" s="227"/>
      <c r="J553" s="224"/>
      <c r="K553" s="224"/>
      <c r="L553" s="228"/>
      <c r="M553" s="229"/>
      <c r="N553" s="230"/>
      <c r="O553" s="230"/>
      <c r="P553" s="230"/>
      <c r="Q553" s="230"/>
      <c r="R553" s="230"/>
      <c r="S553" s="230"/>
      <c r="T553" s="231"/>
      <c r="AT553" s="232" t="s">
        <v>148</v>
      </c>
      <c r="AU553" s="232" t="s">
        <v>87</v>
      </c>
      <c r="AV553" s="14" t="s">
        <v>85</v>
      </c>
      <c r="AW553" s="14" t="s">
        <v>39</v>
      </c>
      <c r="AX553" s="14" t="s">
        <v>78</v>
      </c>
      <c r="AY553" s="232" t="s">
        <v>133</v>
      </c>
    </row>
    <row r="554" spans="1:65" s="13" customFormat="1">
      <c r="B554" s="212"/>
      <c r="C554" s="213"/>
      <c r="D554" s="208" t="s">
        <v>148</v>
      </c>
      <c r="E554" s="214" t="s">
        <v>32</v>
      </c>
      <c r="F554" s="215" t="s">
        <v>706</v>
      </c>
      <c r="G554" s="213"/>
      <c r="H554" s="216">
        <v>3</v>
      </c>
      <c r="I554" s="217"/>
      <c r="J554" s="213"/>
      <c r="K554" s="213"/>
      <c r="L554" s="218"/>
      <c r="M554" s="219"/>
      <c r="N554" s="220"/>
      <c r="O554" s="220"/>
      <c r="P554" s="220"/>
      <c r="Q554" s="220"/>
      <c r="R554" s="220"/>
      <c r="S554" s="220"/>
      <c r="T554" s="221"/>
      <c r="AT554" s="222" t="s">
        <v>148</v>
      </c>
      <c r="AU554" s="222" t="s">
        <v>87</v>
      </c>
      <c r="AV554" s="13" t="s">
        <v>87</v>
      </c>
      <c r="AW554" s="13" t="s">
        <v>39</v>
      </c>
      <c r="AX554" s="13" t="s">
        <v>78</v>
      </c>
      <c r="AY554" s="222" t="s">
        <v>133</v>
      </c>
    </row>
    <row r="555" spans="1:65" s="16" customFormat="1">
      <c r="B555" s="244"/>
      <c r="C555" s="245"/>
      <c r="D555" s="208" t="s">
        <v>148</v>
      </c>
      <c r="E555" s="246" t="s">
        <v>32</v>
      </c>
      <c r="F555" s="247" t="s">
        <v>168</v>
      </c>
      <c r="G555" s="245"/>
      <c r="H555" s="248">
        <v>3</v>
      </c>
      <c r="I555" s="249"/>
      <c r="J555" s="245"/>
      <c r="K555" s="245"/>
      <c r="L555" s="250"/>
      <c r="M555" s="251"/>
      <c r="N555" s="252"/>
      <c r="O555" s="252"/>
      <c r="P555" s="252"/>
      <c r="Q555" s="252"/>
      <c r="R555" s="252"/>
      <c r="S555" s="252"/>
      <c r="T555" s="253"/>
      <c r="AT555" s="254" t="s">
        <v>148</v>
      </c>
      <c r="AU555" s="254" t="s">
        <v>87</v>
      </c>
      <c r="AV555" s="16" t="s">
        <v>141</v>
      </c>
      <c r="AW555" s="16" t="s">
        <v>39</v>
      </c>
      <c r="AX555" s="16" t="s">
        <v>85</v>
      </c>
      <c r="AY555" s="254" t="s">
        <v>133</v>
      </c>
    </row>
    <row r="556" spans="1:65" s="12" customFormat="1" ht="22.8" customHeight="1">
      <c r="B556" s="179"/>
      <c r="C556" s="180"/>
      <c r="D556" s="181" t="s">
        <v>77</v>
      </c>
      <c r="E556" s="193" t="s">
        <v>711</v>
      </c>
      <c r="F556" s="193" t="s">
        <v>712</v>
      </c>
      <c r="G556" s="180"/>
      <c r="H556" s="180"/>
      <c r="I556" s="183"/>
      <c r="J556" s="194">
        <f>BK556</f>
        <v>0</v>
      </c>
      <c r="K556" s="180"/>
      <c r="L556" s="185"/>
      <c r="M556" s="186"/>
      <c r="N556" s="187"/>
      <c r="O556" s="187"/>
      <c r="P556" s="188">
        <f>SUM(P557:P576)</f>
        <v>0</v>
      </c>
      <c r="Q556" s="187"/>
      <c r="R556" s="188">
        <f>SUM(R557:R576)</f>
        <v>7.0800000000000004E-3</v>
      </c>
      <c r="S556" s="187"/>
      <c r="T556" s="189">
        <f>SUM(T557:T576)</f>
        <v>2.8E-3</v>
      </c>
      <c r="AR556" s="190" t="s">
        <v>87</v>
      </c>
      <c r="AT556" s="191" t="s">
        <v>77</v>
      </c>
      <c r="AU556" s="191" t="s">
        <v>85</v>
      </c>
      <c r="AY556" s="190" t="s">
        <v>133</v>
      </c>
      <c r="BK556" s="192">
        <f>SUM(BK557:BK576)</f>
        <v>0</v>
      </c>
    </row>
    <row r="557" spans="1:65" s="2" customFormat="1" ht="21.75" customHeight="1">
      <c r="A557" s="37"/>
      <c r="B557" s="38"/>
      <c r="C557" s="195" t="s">
        <v>713</v>
      </c>
      <c r="D557" s="195" t="s">
        <v>136</v>
      </c>
      <c r="E557" s="196" t="s">
        <v>714</v>
      </c>
      <c r="F557" s="197" t="s">
        <v>715</v>
      </c>
      <c r="G557" s="198" t="s">
        <v>157</v>
      </c>
      <c r="H557" s="199">
        <v>2</v>
      </c>
      <c r="I557" s="200"/>
      <c r="J557" s="201">
        <f>ROUND(I557*H557,2)</f>
        <v>0</v>
      </c>
      <c r="K557" s="197" t="s">
        <v>140</v>
      </c>
      <c r="L557" s="42"/>
      <c r="M557" s="202" t="s">
        <v>32</v>
      </c>
      <c r="N557" s="203" t="s">
        <v>49</v>
      </c>
      <c r="O557" s="67"/>
      <c r="P557" s="204">
        <f>O557*H557</f>
        <v>0</v>
      </c>
      <c r="Q557" s="204">
        <v>0</v>
      </c>
      <c r="R557" s="204">
        <f>Q557*H557</f>
        <v>0</v>
      </c>
      <c r="S557" s="204">
        <v>0</v>
      </c>
      <c r="T557" s="205">
        <f>S557*H557</f>
        <v>0</v>
      </c>
      <c r="U557" s="37"/>
      <c r="V557" s="37"/>
      <c r="W557" s="37"/>
      <c r="X557" s="37"/>
      <c r="Y557" s="37"/>
      <c r="Z557" s="37"/>
      <c r="AA557" s="37"/>
      <c r="AB557" s="37"/>
      <c r="AC557" s="37"/>
      <c r="AD557" s="37"/>
      <c r="AE557" s="37"/>
      <c r="AR557" s="206" t="s">
        <v>183</v>
      </c>
      <c r="AT557" s="206" t="s">
        <v>136</v>
      </c>
      <c r="AU557" s="206" t="s">
        <v>87</v>
      </c>
      <c r="AY557" s="19" t="s">
        <v>133</v>
      </c>
      <c r="BE557" s="207">
        <f>IF(N557="základní",J557,0)</f>
        <v>0</v>
      </c>
      <c r="BF557" s="207">
        <f>IF(N557="snížená",J557,0)</f>
        <v>0</v>
      </c>
      <c r="BG557" s="207">
        <f>IF(N557="zákl. přenesená",J557,0)</f>
        <v>0</v>
      </c>
      <c r="BH557" s="207">
        <f>IF(N557="sníž. přenesená",J557,0)</f>
        <v>0</v>
      </c>
      <c r="BI557" s="207">
        <f>IF(N557="nulová",J557,0)</f>
        <v>0</v>
      </c>
      <c r="BJ557" s="19" t="s">
        <v>85</v>
      </c>
      <c r="BK557" s="207">
        <f>ROUND(I557*H557,2)</f>
        <v>0</v>
      </c>
      <c r="BL557" s="19" t="s">
        <v>183</v>
      </c>
      <c r="BM557" s="206" t="s">
        <v>716</v>
      </c>
    </row>
    <row r="558" spans="1:65" s="14" customFormat="1" ht="20.399999999999999">
      <c r="B558" s="223"/>
      <c r="C558" s="224"/>
      <c r="D558" s="208" t="s">
        <v>148</v>
      </c>
      <c r="E558" s="225" t="s">
        <v>32</v>
      </c>
      <c r="F558" s="226" t="s">
        <v>373</v>
      </c>
      <c r="G558" s="224"/>
      <c r="H558" s="225" t="s">
        <v>32</v>
      </c>
      <c r="I558" s="227"/>
      <c r="J558" s="224"/>
      <c r="K558" s="224"/>
      <c r="L558" s="228"/>
      <c r="M558" s="229"/>
      <c r="N558" s="230"/>
      <c r="O558" s="230"/>
      <c r="P558" s="230"/>
      <c r="Q558" s="230"/>
      <c r="R558" s="230"/>
      <c r="S558" s="230"/>
      <c r="T558" s="231"/>
      <c r="AT558" s="232" t="s">
        <v>148</v>
      </c>
      <c r="AU558" s="232" t="s">
        <v>87</v>
      </c>
      <c r="AV558" s="14" t="s">
        <v>85</v>
      </c>
      <c r="AW558" s="14" t="s">
        <v>39</v>
      </c>
      <c r="AX558" s="14" t="s">
        <v>78</v>
      </c>
      <c r="AY558" s="232" t="s">
        <v>133</v>
      </c>
    </row>
    <row r="559" spans="1:65" s="13" customFormat="1">
      <c r="B559" s="212"/>
      <c r="C559" s="213"/>
      <c r="D559" s="208" t="s">
        <v>148</v>
      </c>
      <c r="E559" s="214" t="s">
        <v>32</v>
      </c>
      <c r="F559" s="215" t="s">
        <v>717</v>
      </c>
      <c r="G559" s="213"/>
      <c r="H559" s="216">
        <v>1</v>
      </c>
      <c r="I559" s="217"/>
      <c r="J559" s="213"/>
      <c r="K559" s="213"/>
      <c r="L559" s="218"/>
      <c r="M559" s="219"/>
      <c r="N559" s="220"/>
      <c r="O559" s="220"/>
      <c r="P559" s="220"/>
      <c r="Q559" s="220"/>
      <c r="R559" s="220"/>
      <c r="S559" s="220"/>
      <c r="T559" s="221"/>
      <c r="AT559" s="222" t="s">
        <v>148</v>
      </c>
      <c r="AU559" s="222" t="s">
        <v>87</v>
      </c>
      <c r="AV559" s="13" t="s">
        <v>87</v>
      </c>
      <c r="AW559" s="13" t="s">
        <v>39</v>
      </c>
      <c r="AX559" s="13" t="s">
        <v>78</v>
      </c>
      <c r="AY559" s="222" t="s">
        <v>133</v>
      </c>
    </row>
    <row r="560" spans="1:65" s="13" customFormat="1">
      <c r="B560" s="212"/>
      <c r="C560" s="213"/>
      <c r="D560" s="208" t="s">
        <v>148</v>
      </c>
      <c r="E560" s="214" t="s">
        <v>32</v>
      </c>
      <c r="F560" s="215" t="s">
        <v>718</v>
      </c>
      <c r="G560" s="213"/>
      <c r="H560" s="216">
        <v>1</v>
      </c>
      <c r="I560" s="217"/>
      <c r="J560" s="213"/>
      <c r="K560" s="213"/>
      <c r="L560" s="218"/>
      <c r="M560" s="219"/>
      <c r="N560" s="220"/>
      <c r="O560" s="220"/>
      <c r="P560" s="220"/>
      <c r="Q560" s="220"/>
      <c r="R560" s="220"/>
      <c r="S560" s="220"/>
      <c r="T560" s="221"/>
      <c r="AT560" s="222" t="s">
        <v>148</v>
      </c>
      <c r="AU560" s="222" t="s">
        <v>87</v>
      </c>
      <c r="AV560" s="13" t="s">
        <v>87</v>
      </c>
      <c r="AW560" s="13" t="s">
        <v>39</v>
      </c>
      <c r="AX560" s="13" t="s">
        <v>78</v>
      </c>
      <c r="AY560" s="222" t="s">
        <v>133</v>
      </c>
    </row>
    <row r="561" spans="1:65" s="16" customFormat="1">
      <c r="B561" s="244"/>
      <c r="C561" s="245"/>
      <c r="D561" s="208" t="s">
        <v>148</v>
      </c>
      <c r="E561" s="246" t="s">
        <v>32</v>
      </c>
      <c r="F561" s="247" t="s">
        <v>168</v>
      </c>
      <c r="G561" s="245"/>
      <c r="H561" s="248">
        <v>2</v>
      </c>
      <c r="I561" s="249"/>
      <c r="J561" s="245"/>
      <c r="K561" s="245"/>
      <c r="L561" s="250"/>
      <c r="M561" s="251"/>
      <c r="N561" s="252"/>
      <c r="O561" s="252"/>
      <c r="P561" s="252"/>
      <c r="Q561" s="252"/>
      <c r="R561" s="252"/>
      <c r="S561" s="252"/>
      <c r="T561" s="253"/>
      <c r="AT561" s="254" t="s">
        <v>148</v>
      </c>
      <c r="AU561" s="254" t="s">
        <v>87</v>
      </c>
      <c r="AV561" s="16" t="s">
        <v>141</v>
      </c>
      <c r="AW561" s="16" t="s">
        <v>39</v>
      </c>
      <c r="AX561" s="16" t="s">
        <v>85</v>
      </c>
      <c r="AY561" s="254" t="s">
        <v>133</v>
      </c>
    </row>
    <row r="562" spans="1:65" s="2" customFormat="1" ht="16.5" customHeight="1">
      <c r="A562" s="37"/>
      <c r="B562" s="38"/>
      <c r="C562" s="255" t="s">
        <v>719</v>
      </c>
      <c r="D562" s="255" t="s">
        <v>198</v>
      </c>
      <c r="E562" s="256" t="s">
        <v>720</v>
      </c>
      <c r="F562" s="257" t="s">
        <v>721</v>
      </c>
      <c r="G562" s="258" t="s">
        <v>157</v>
      </c>
      <c r="H562" s="259">
        <v>2</v>
      </c>
      <c r="I562" s="260"/>
      <c r="J562" s="261">
        <f>ROUND(I562*H562,2)</f>
        <v>0</v>
      </c>
      <c r="K562" s="257" t="s">
        <v>140</v>
      </c>
      <c r="L562" s="262"/>
      <c r="M562" s="263" t="s">
        <v>32</v>
      </c>
      <c r="N562" s="264" t="s">
        <v>49</v>
      </c>
      <c r="O562" s="67"/>
      <c r="P562" s="204">
        <f>O562*H562</f>
        <v>0</v>
      </c>
      <c r="Q562" s="204">
        <v>4.0000000000000003E-5</v>
      </c>
      <c r="R562" s="204">
        <f>Q562*H562</f>
        <v>8.0000000000000007E-5</v>
      </c>
      <c r="S562" s="204">
        <v>0</v>
      </c>
      <c r="T562" s="205">
        <f>S562*H562</f>
        <v>0</v>
      </c>
      <c r="U562" s="37"/>
      <c r="V562" s="37"/>
      <c r="W562" s="37"/>
      <c r="X562" s="37"/>
      <c r="Y562" s="37"/>
      <c r="Z562" s="37"/>
      <c r="AA562" s="37"/>
      <c r="AB562" s="37"/>
      <c r="AC562" s="37"/>
      <c r="AD562" s="37"/>
      <c r="AE562" s="37"/>
      <c r="AR562" s="206" t="s">
        <v>201</v>
      </c>
      <c r="AT562" s="206" t="s">
        <v>198</v>
      </c>
      <c r="AU562" s="206" t="s">
        <v>87</v>
      </c>
      <c r="AY562" s="19" t="s">
        <v>133</v>
      </c>
      <c r="BE562" s="207">
        <f>IF(N562="základní",J562,0)</f>
        <v>0</v>
      </c>
      <c r="BF562" s="207">
        <f>IF(N562="snížená",J562,0)</f>
        <v>0</v>
      </c>
      <c r="BG562" s="207">
        <f>IF(N562="zákl. přenesená",J562,0)</f>
        <v>0</v>
      </c>
      <c r="BH562" s="207">
        <f>IF(N562="sníž. přenesená",J562,0)</f>
        <v>0</v>
      </c>
      <c r="BI562" s="207">
        <f>IF(N562="nulová",J562,0)</f>
        <v>0</v>
      </c>
      <c r="BJ562" s="19" t="s">
        <v>85</v>
      </c>
      <c r="BK562" s="207">
        <f>ROUND(I562*H562,2)</f>
        <v>0</v>
      </c>
      <c r="BL562" s="19" t="s">
        <v>183</v>
      </c>
      <c r="BM562" s="206" t="s">
        <v>722</v>
      </c>
    </row>
    <row r="563" spans="1:65" s="2" customFormat="1" ht="21.75" customHeight="1">
      <c r="A563" s="37"/>
      <c r="B563" s="38"/>
      <c r="C563" s="195" t="s">
        <v>723</v>
      </c>
      <c r="D563" s="195" t="s">
        <v>136</v>
      </c>
      <c r="E563" s="196" t="s">
        <v>724</v>
      </c>
      <c r="F563" s="197" t="s">
        <v>725</v>
      </c>
      <c r="G563" s="198" t="s">
        <v>157</v>
      </c>
      <c r="H563" s="199">
        <v>2</v>
      </c>
      <c r="I563" s="200"/>
      <c r="J563" s="201">
        <f>ROUND(I563*H563,2)</f>
        <v>0</v>
      </c>
      <c r="K563" s="197" t="s">
        <v>140</v>
      </c>
      <c r="L563" s="42"/>
      <c r="M563" s="202" t="s">
        <v>32</v>
      </c>
      <c r="N563" s="203" t="s">
        <v>49</v>
      </c>
      <c r="O563" s="67"/>
      <c r="P563" s="204">
        <f>O563*H563</f>
        <v>0</v>
      </c>
      <c r="Q563" s="204">
        <v>0</v>
      </c>
      <c r="R563" s="204">
        <f>Q563*H563</f>
        <v>0</v>
      </c>
      <c r="S563" s="204">
        <v>0</v>
      </c>
      <c r="T563" s="205">
        <f>S563*H563</f>
        <v>0</v>
      </c>
      <c r="U563" s="37"/>
      <c r="V563" s="37"/>
      <c r="W563" s="37"/>
      <c r="X563" s="37"/>
      <c r="Y563" s="37"/>
      <c r="Z563" s="37"/>
      <c r="AA563" s="37"/>
      <c r="AB563" s="37"/>
      <c r="AC563" s="37"/>
      <c r="AD563" s="37"/>
      <c r="AE563" s="37"/>
      <c r="AR563" s="206" t="s">
        <v>183</v>
      </c>
      <c r="AT563" s="206" t="s">
        <v>136</v>
      </c>
      <c r="AU563" s="206" t="s">
        <v>87</v>
      </c>
      <c r="AY563" s="19" t="s">
        <v>133</v>
      </c>
      <c r="BE563" s="207">
        <f>IF(N563="základní",J563,0)</f>
        <v>0</v>
      </c>
      <c r="BF563" s="207">
        <f>IF(N563="snížená",J563,0)</f>
        <v>0</v>
      </c>
      <c r="BG563" s="207">
        <f>IF(N563="zákl. přenesená",J563,0)</f>
        <v>0</v>
      </c>
      <c r="BH563" s="207">
        <f>IF(N563="sníž. přenesená",J563,0)</f>
        <v>0</v>
      </c>
      <c r="BI563" s="207">
        <f>IF(N563="nulová",J563,0)</f>
        <v>0</v>
      </c>
      <c r="BJ563" s="19" t="s">
        <v>85</v>
      </c>
      <c r="BK563" s="207">
        <f>ROUND(I563*H563,2)</f>
        <v>0</v>
      </c>
      <c r="BL563" s="19" t="s">
        <v>183</v>
      </c>
      <c r="BM563" s="206" t="s">
        <v>726</v>
      </c>
    </row>
    <row r="564" spans="1:65" s="14" customFormat="1" ht="20.399999999999999">
      <c r="B564" s="223"/>
      <c r="C564" s="224"/>
      <c r="D564" s="208" t="s">
        <v>148</v>
      </c>
      <c r="E564" s="225" t="s">
        <v>32</v>
      </c>
      <c r="F564" s="226" t="s">
        <v>373</v>
      </c>
      <c r="G564" s="224"/>
      <c r="H564" s="225" t="s">
        <v>32</v>
      </c>
      <c r="I564" s="227"/>
      <c r="J564" s="224"/>
      <c r="K564" s="224"/>
      <c r="L564" s="228"/>
      <c r="M564" s="229"/>
      <c r="N564" s="230"/>
      <c r="O564" s="230"/>
      <c r="P564" s="230"/>
      <c r="Q564" s="230"/>
      <c r="R564" s="230"/>
      <c r="S564" s="230"/>
      <c r="T564" s="231"/>
      <c r="AT564" s="232" t="s">
        <v>148</v>
      </c>
      <c r="AU564" s="232" t="s">
        <v>87</v>
      </c>
      <c r="AV564" s="14" t="s">
        <v>85</v>
      </c>
      <c r="AW564" s="14" t="s">
        <v>39</v>
      </c>
      <c r="AX564" s="14" t="s">
        <v>78</v>
      </c>
      <c r="AY564" s="232" t="s">
        <v>133</v>
      </c>
    </row>
    <row r="565" spans="1:65" s="13" customFormat="1">
      <c r="B565" s="212"/>
      <c r="C565" s="213"/>
      <c r="D565" s="208" t="s">
        <v>148</v>
      </c>
      <c r="E565" s="214" t="s">
        <v>32</v>
      </c>
      <c r="F565" s="215" t="s">
        <v>717</v>
      </c>
      <c r="G565" s="213"/>
      <c r="H565" s="216">
        <v>1</v>
      </c>
      <c r="I565" s="217"/>
      <c r="J565" s="213"/>
      <c r="K565" s="213"/>
      <c r="L565" s="218"/>
      <c r="M565" s="219"/>
      <c r="N565" s="220"/>
      <c r="O565" s="220"/>
      <c r="P565" s="220"/>
      <c r="Q565" s="220"/>
      <c r="R565" s="220"/>
      <c r="S565" s="220"/>
      <c r="T565" s="221"/>
      <c r="AT565" s="222" t="s">
        <v>148</v>
      </c>
      <c r="AU565" s="222" t="s">
        <v>87</v>
      </c>
      <c r="AV565" s="13" t="s">
        <v>87</v>
      </c>
      <c r="AW565" s="13" t="s">
        <v>39</v>
      </c>
      <c r="AX565" s="13" t="s">
        <v>78</v>
      </c>
      <c r="AY565" s="222" t="s">
        <v>133</v>
      </c>
    </row>
    <row r="566" spans="1:65" s="13" customFormat="1">
      <c r="B566" s="212"/>
      <c r="C566" s="213"/>
      <c r="D566" s="208" t="s">
        <v>148</v>
      </c>
      <c r="E566" s="214" t="s">
        <v>32</v>
      </c>
      <c r="F566" s="215" t="s">
        <v>718</v>
      </c>
      <c r="G566" s="213"/>
      <c r="H566" s="216">
        <v>1</v>
      </c>
      <c r="I566" s="217"/>
      <c r="J566" s="213"/>
      <c r="K566" s="213"/>
      <c r="L566" s="218"/>
      <c r="M566" s="219"/>
      <c r="N566" s="220"/>
      <c r="O566" s="220"/>
      <c r="P566" s="220"/>
      <c r="Q566" s="220"/>
      <c r="R566" s="220"/>
      <c r="S566" s="220"/>
      <c r="T566" s="221"/>
      <c r="AT566" s="222" t="s">
        <v>148</v>
      </c>
      <c r="AU566" s="222" t="s">
        <v>87</v>
      </c>
      <c r="AV566" s="13" t="s">
        <v>87</v>
      </c>
      <c r="AW566" s="13" t="s">
        <v>39</v>
      </c>
      <c r="AX566" s="13" t="s">
        <v>78</v>
      </c>
      <c r="AY566" s="222" t="s">
        <v>133</v>
      </c>
    </row>
    <row r="567" spans="1:65" s="16" customFormat="1">
      <c r="B567" s="244"/>
      <c r="C567" s="245"/>
      <c r="D567" s="208" t="s">
        <v>148</v>
      </c>
      <c r="E567" s="246" t="s">
        <v>32</v>
      </c>
      <c r="F567" s="247" t="s">
        <v>168</v>
      </c>
      <c r="G567" s="245"/>
      <c r="H567" s="248">
        <v>2</v>
      </c>
      <c r="I567" s="249"/>
      <c r="J567" s="245"/>
      <c r="K567" s="245"/>
      <c r="L567" s="250"/>
      <c r="M567" s="251"/>
      <c r="N567" s="252"/>
      <c r="O567" s="252"/>
      <c r="P567" s="252"/>
      <c r="Q567" s="252"/>
      <c r="R567" s="252"/>
      <c r="S567" s="252"/>
      <c r="T567" s="253"/>
      <c r="AT567" s="254" t="s">
        <v>148</v>
      </c>
      <c r="AU567" s="254" t="s">
        <v>87</v>
      </c>
      <c r="AV567" s="16" t="s">
        <v>141</v>
      </c>
      <c r="AW567" s="16" t="s">
        <v>39</v>
      </c>
      <c r="AX567" s="16" t="s">
        <v>85</v>
      </c>
      <c r="AY567" s="254" t="s">
        <v>133</v>
      </c>
    </row>
    <row r="568" spans="1:65" s="2" customFormat="1" ht="16.5" customHeight="1">
      <c r="A568" s="37"/>
      <c r="B568" s="38"/>
      <c r="C568" s="255" t="s">
        <v>727</v>
      </c>
      <c r="D568" s="255" t="s">
        <v>198</v>
      </c>
      <c r="E568" s="256" t="s">
        <v>728</v>
      </c>
      <c r="F568" s="257" t="s">
        <v>729</v>
      </c>
      <c r="G568" s="258" t="s">
        <v>157</v>
      </c>
      <c r="H568" s="259">
        <v>2</v>
      </c>
      <c r="I568" s="260"/>
      <c r="J568" s="261">
        <f>ROUND(I568*H568,2)</f>
        <v>0</v>
      </c>
      <c r="K568" s="257" t="s">
        <v>32</v>
      </c>
      <c r="L568" s="262"/>
      <c r="M568" s="263" t="s">
        <v>32</v>
      </c>
      <c r="N568" s="264" t="s">
        <v>49</v>
      </c>
      <c r="O568" s="67"/>
      <c r="P568" s="204">
        <f>O568*H568</f>
        <v>0</v>
      </c>
      <c r="Q568" s="204">
        <v>3.5000000000000001E-3</v>
      </c>
      <c r="R568" s="204">
        <f>Q568*H568</f>
        <v>7.0000000000000001E-3</v>
      </c>
      <c r="S568" s="204">
        <v>0</v>
      </c>
      <c r="T568" s="205">
        <f>S568*H568</f>
        <v>0</v>
      </c>
      <c r="U568" s="37"/>
      <c r="V568" s="37"/>
      <c r="W568" s="37"/>
      <c r="X568" s="37"/>
      <c r="Y568" s="37"/>
      <c r="Z568" s="37"/>
      <c r="AA568" s="37"/>
      <c r="AB568" s="37"/>
      <c r="AC568" s="37"/>
      <c r="AD568" s="37"/>
      <c r="AE568" s="37"/>
      <c r="AR568" s="206" t="s">
        <v>201</v>
      </c>
      <c r="AT568" s="206" t="s">
        <v>198</v>
      </c>
      <c r="AU568" s="206" t="s">
        <v>87</v>
      </c>
      <c r="AY568" s="19" t="s">
        <v>133</v>
      </c>
      <c r="BE568" s="207">
        <f>IF(N568="základní",J568,0)</f>
        <v>0</v>
      </c>
      <c r="BF568" s="207">
        <f>IF(N568="snížená",J568,0)</f>
        <v>0</v>
      </c>
      <c r="BG568" s="207">
        <f>IF(N568="zákl. přenesená",J568,0)</f>
        <v>0</v>
      </c>
      <c r="BH568" s="207">
        <f>IF(N568="sníž. přenesená",J568,0)</f>
        <v>0</v>
      </c>
      <c r="BI568" s="207">
        <f>IF(N568="nulová",J568,0)</f>
        <v>0</v>
      </c>
      <c r="BJ568" s="19" t="s">
        <v>85</v>
      </c>
      <c r="BK568" s="207">
        <f>ROUND(I568*H568,2)</f>
        <v>0</v>
      </c>
      <c r="BL568" s="19" t="s">
        <v>183</v>
      </c>
      <c r="BM568" s="206" t="s">
        <v>730</v>
      </c>
    </row>
    <row r="569" spans="1:65" s="2" customFormat="1" ht="21.75" customHeight="1">
      <c r="A569" s="37"/>
      <c r="B569" s="38"/>
      <c r="C569" s="195" t="s">
        <v>731</v>
      </c>
      <c r="D569" s="195" t="s">
        <v>136</v>
      </c>
      <c r="E569" s="196" t="s">
        <v>732</v>
      </c>
      <c r="F569" s="197" t="s">
        <v>733</v>
      </c>
      <c r="G569" s="198" t="s">
        <v>157</v>
      </c>
      <c r="H569" s="199">
        <v>4</v>
      </c>
      <c r="I569" s="200"/>
      <c r="J569" s="201">
        <f>ROUND(I569*H569,2)</f>
        <v>0</v>
      </c>
      <c r="K569" s="197" t="s">
        <v>140</v>
      </c>
      <c r="L569" s="42"/>
      <c r="M569" s="202" t="s">
        <v>32</v>
      </c>
      <c r="N569" s="203" t="s">
        <v>49</v>
      </c>
      <c r="O569" s="67"/>
      <c r="P569" s="204">
        <f>O569*H569</f>
        <v>0</v>
      </c>
      <c r="Q569" s="204">
        <v>0</v>
      </c>
      <c r="R569" s="204">
        <f>Q569*H569</f>
        <v>0</v>
      </c>
      <c r="S569" s="204">
        <v>6.9999999999999999E-4</v>
      </c>
      <c r="T569" s="205">
        <f>S569*H569</f>
        <v>2.8E-3</v>
      </c>
      <c r="U569" s="37"/>
      <c r="V569" s="37"/>
      <c r="W569" s="37"/>
      <c r="X569" s="37"/>
      <c r="Y569" s="37"/>
      <c r="Z569" s="37"/>
      <c r="AA569" s="37"/>
      <c r="AB569" s="37"/>
      <c r="AC569" s="37"/>
      <c r="AD569" s="37"/>
      <c r="AE569" s="37"/>
      <c r="AR569" s="206" t="s">
        <v>183</v>
      </c>
      <c r="AT569" s="206" t="s">
        <v>136</v>
      </c>
      <c r="AU569" s="206" t="s">
        <v>87</v>
      </c>
      <c r="AY569" s="19" t="s">
        <v>133</v>
      </c>
      <c r="BE569" s="207">
        <f>IF(N569="základní",J569,0)</f>
        <v>0</v>
      </c>
      <c r="BF569" s="207">
        <f>IF(N569="snížená",J569,0)</f>
        <v>0</v>
      </c>
      <c r="BG569" s="207">
        <f>IF(N569="zákl. přenesená",J569,0)</f>
        <v>0</v>
      </c>
      <c r="BH569" s="207">
        <f>IF(N569="sníž. přenesená",J569,0)</f>
        <v>0</v>
      </c>
      <c r="BI569" s="207">
        <f>IF(N569="nulová",J569,0)</f>
        <v>0</v>
      </c>
      <c r="BJ569" s="19" t="s">
        <v>85</v>
      </c>
      <c r="BK569" s="207">
        <f>ROUND(I569*H569,2)</f>
        <v>0</v>
      </c>
      <c r="BL569" s="19" t="s">
        <v>183</v>
      </c>
      <c r="BM569" s="206" t="s">
        <v>734</v>
      </c>
    </row>
    <row r="570" spans="1:65" s="2" customFormat="1" ht="28.8">
      <c r="A570" s="37"/>
      <c r="B570" s="38"/>
      <c r="C570" s="39"/>
      <c r="D570" s="208" t="s">
        <v>143</v>
      </c>
      <c r="E570" s="39"/>
      <c r="F570" s="209" t="s">
        <v>735</v>
      </c>
      <c r="G570" s="39"/>
      <c r="H570" s="39"/>
      <c r="I570" s="118"/>
      <c r="J570" s="39"/>
      <c r="K570" s="39"/>
      <c r="L570" s="42"/>
      <c r="M570" s="210"/>
      <c r="N570" s="211"/>
      <c r="O570" s="67"/>
      <c r="P570" s="67"/>
      <c r="Q570" s="67"/>
      <c r="R570" s="67"/>
      <c r="S570" s="67"/>
      <c r="T570" s="68"/>
      <c r="U570" s="37"/>
      <c r="V570" s="37"/>
      <c r="W570" s="37"/>
      <c r="X570" s="37"/>
      <c r="Y570" s="37"/>
      <c r="Z570" s="37"/>
      <c r="AA570" s="37"/>
      <c r="AB570" s="37"/>
      <c r="AC570" s="37"/>
      <c r="AD570" s="37"/>
      <c r="AE570" s="37"/>
      <c r="AT570" s="19" t="s">
        <v>143</v>
      </c>
      <c r="AU570" s="19" t="s">
        <v>87</v>
      </c>
    </row>
    <row r="571" spans="1:65" s="14" customFormat="1" ht="20.399999999999999">
      <c r="B571" s="223"/>
      <c r="C571" s="224"/>
      <c r="D571" s="208" t="s">
        <v>148</v>
      </c>
      <c r="E571" s="225" t="s">
        <v>32</v>
      </c>
      <c r="F571" s="226" t="s">
        <v>373</v>
      </c>
      <c r="G571" s="224"/>
      <c r="H571" s="225" t="s">
        <v>32</v>
      </c>
      <c r="I571" s="227"/>
      <c r="J571" s="224"/>
      <c r="K571" s="224"/>
      <c r="L571" s="228"/>
      <c r="M571" s="229"/>
      <c r="N571" s="230"/>
      <c r="O571" s="230"/>
      <c r="P571" s="230"/>
      <c r="Q571" s="230"/>
      <c r="R571" s="230"/>
      <c r="S571" s="230"/>
      <c r="T571" s="231"/>
      <c r="AT571" s="232" t="s">
        <v>148</v>
      </c>
      <c r="AU571" s="232" t="s">
        <v>87</v>
      </c>
      <c r="AV571" s="14" t="s">
        <v>85</v>
      </c>
      <c r="AW571" s="14" t="s">
        <v>39</v>
      </c>
      <c r="AX571" s="14" t="s">
        <v>78</v>
      </c>
      <c r="AY571" s="232" t="s">
        <v>133</v>
      </c>
    </row>
    <row r="572" spans="1:65" s="13" customFormat="1">
      <c r="B572" s="212"/>
      <c r="C572" s="213"/>
      <c r="D572" s="208" t="s">
        <v>148</v>
      </c>
      <c r="E572" s="214" t="s">
        <v>32</v>
      </c>
      <c r="F572" s="215" t="s">
        <v>736</v>
      </c>
      <c r="G572" s="213"/>
      <c r="H572" s="216">
        <v>2</v>
      </c>
      <c r="I572" s="217"/>
      <c r="J572" s="213"/>
      <c r="K572" s="213"/>
      <c r="L572" s="218"/>
      <c r="M572" s="219"/>
      <c r="N572" s="220"/>
      <c r="O572" s="220"/>
      <c r="P572" s="220"/>
      <c r="Q572" s="220"/>
      <c r="R572" s="220"/>
      <c r="S572" s="220"/>
      <c r="T572" s="221"/>
      <c r="AT572" s="222" t="s">
        <v>148</v>
      </c>
      <c r="AU572" s="222" t="s">
        <v>87</v>
      </c>
      <c r="AV572" s="13" t="s">
        <v>87</v>
      </c>
      <c r="AW572" s="13" t="s">
        <v>39</v>
      </c>
      <c r="AX572" s="13" t="s">
        <v>78</v>
      </c>
      <c r="AY572" s="222" t="s">
        <v>133</v>
      </c>
    </row>
    <row r="573" spans="1:65" s="13" customFormat="1">
      <c r="B573" s="212"/>
      <c r="C573" s="213"/>
      <c r="D573" s="208" t="s">
        <v>148</v>
      </c>
      <c r="E573" s="214" t="s">
        <v>32</v>
      </c>
      <c r="F573" s="215" t="s">
        <v>737</v>
      </c>
      <c r="G573" s="213"/>
      <c r="H573" s="216">
        <v>2</v>
      </c>
      <c r="I573" s="217"/>
      <c r="J573" s="213"/>
      <c r="K573" s="213"/>
      <c r="L573" s="218"/>
      <c r="M573" s="219"/>
      <c r="N573" s="220"/>
      <c r="O573" s="220"/>
      <c r="P573" s="220"/>
      <c r="Q573" s="220"/>
      <c r="R573" s="220"/>
      <c r="S573" s="220"/>
      <c r="T573" s="221"/>
      <c r="AT573" s="222" t="s">
        <v>148</v>
      </c>
      <c r="AU573" s="222" t="s">
        <v>87</v>
      </c>
      <c r="AV573" s="13" t="s">
        <v>87</v>
      </c>
      <c r="AW573" s="13" t="s">
        <v>39</v>
      </c>
      <c r="AX573" s="13" t="s">
        <v>78</v>
      </c>
      <c r="AY573" s="222" t="s">
        <v>133</v>
      </c>
    </row>
    <row r="574" spans="1:65" s="16" customFormat="1">
      <c r="B574" s="244"/>
      <c r="C574" s="245"/>
      <c r="D574" s="208" t="s">
        <v>148</v>
      </c>
      <c r="E574" s="246" t="s">
        <v>32</v>
      </c>
      <c r="F574" s="247" t="s">
        <v>168</v>
      </c>
      <c r="G574" s="245"/>
      <c r="H574" s="248">
        <v>4</v>
      </c>
      <c r="I574" s="249"/>
      <c r="J574" s="245"/>
      <c r="K574" s="245"/>
      <c r="L574" s="250"/>
      <c r="M574" s="251"/>
      <c r="N574" s="252"/>
      <c r="O574" s="252"/>
      <c r="P574" s="252"/>
      <c r="Q574" s="252"/>
      <c r="R574" s="252"/>
      <c r="S574" s="252"/>
      <c r="T574" s="253"/>
      <c r="AT574" s="254" t="s">
        <v>148</v>
      </c>
      <c r="AU574" s="254" t="s">
        <v>87</v>
      </c>
      <c r="AV574" s="16" t="s">
        <v>141</v>
      </c>
      <c r="AW574" s="16" t="s">
        <v>39</v>
      </c>
      <c r="AX574" s="16" t="s">
        <v>85</v>
      </c>
      <c r="AY574" s="254" t="s">
        <v>133</v>
      </c>
    </row>
    <row r="575" spans="1:65" s="2" customFormat="1" ht="44.25" customHeight="1">
      <c r="A575" s="37"/>
      <c r="B575" s="38"/>
      <c r="C575" s="195" t="s">
        <v>738</v>
      </c>
      <c r="D575" s="195" t="s">
        <v>136</v>
      </c>
      <c r="E575" s="196" t="s">
        <v>739</v>
      </c>
      <c r="F575" s="197" t="s">
        <v>740</v>
      </c>
      <c r="G575" s="198" t="s">
        <v>172</v>
      </c>
      <c r="H575" s="199">
        <v>7.0000000000000001E-3</v>
      </c>
      <c r="I575" s="200"/>
      <c r="J575" s="201">
        <f>ROUND(I575*H575,2)</f>
        <v>0</v>
      </c>
      <c r="K575" s="197" t="s">
        <v>140</v>
      </c>
      <c r="L575" s="42"/>
      <c r="M575" s="202" t="s">
        <v>32</v>
      </c>
      <c r="N575" s="203" t="s">
        <v>49</v>
      </c>
      <c r="O575" s="67"/>
      <c r="P575" s="204">
        <f>O575*H575</f>
        <v>0</v>
      </c>
      <c r="Q575" s="204">
        <v>0</v>
      </c>
      <c r="R575" s="204">
        <f>Q575*H575</f>
        <v>0</v>
      </c>
      <c r="S575" s="204">
        <v>0</v>
      </c>
      <c r="T575" s="205">
        <f>S575*H575</f>
        <v>0</v>
      </c>
      <c r="U575" s="37"/>
      <c r="V575" s="37"/>
      <c r="W575" s="37"/>
      <c r="X575" s="37"/>
      <c r="Y575" s="37"/>
      <c r="Z575" s="37"/>
      <c r="AA575" s="37"/>
      <c r="AB575" s="37"/>
      <c r="AC575" s="37"/>
      <c r="AD575" s="37"/>
      <c r="AE575" s="37"/>
      <c r="AR575" s="206" t="s">
        <v>183</v>
      </c>
      <c r="AT575" s="206" t="s">
        <v>136</v>
      </c>
      <c r="AU575" s="206" t="s">
        <v>87</v>
      </c>
      <c r="AY575" s="19" t="s">
        <v>133</v>
      </c>
      <c r="BE575" s="207">
        <f>IF(N575="základní",J575,0)</f>
        <v>0</v>
      </c>
      <c r="BF575" s="207">
        <f>IF(N575="snížená",J575,0)</f>
        <v>0</v>
      </c>
      <c r="BG575" s="207">
        <f>IF(N575="zákl. přenesená",J575,0)</f>
        <v>0</v>
      </c>
      <c r="BH575" s="207">
        <f>IF(N575="sníž. přenesená",J575,0)</f>
        <v>0</v>
      </c>
      <c r="BI575" s="207">
        <f>IF(N575="nulová",J575,0)</f>
        <v>0</v>
      </c>
      <c r="BJ575" s="19" t="s">
        <v>85</v>
      </c>
      <c r="BK575" s="207">
        <f>ROUND(I575*H575,2)</f>
        <v>0</v>
      </c>
      <c r="BL575" s="19" t="s">
        <v>183</v>
      </c>
      <c r="BM575" s="206" t="s">
        <v>741</v>
      </c>
    </row>
    <row r="576" spans="1:65" s="2" customFormat="1" ht="153.6">
      <c r="A576" s="37"/>
      <c r="B576" s="38"/>
      <c r="C576" s="39"/>
      <c r="D576" s="208" t="s">
        <v>143</v>
      </c>
      <c r="E576" s="39"/>
      <c r="F576" s="209" t="s">
        <v>742</v>
      </c>
      <c r="G576" s="39"/>
      <c r="H576" s="39"/>
      <c r="I576" s="118"/>
      <c r="J576" s="39"/>
      <c r="K576" s="39"/>
      <c r="L576" s="42"/>
      <c r="M576" s="210"/>
      <c r="N576" s="211"/>
      <c r="O576" s="67"/>
      <c r="P576" s="67"/>
      <c r="Q576" s="67"/>
      <c r="R576" s="67"/>
      <c r="S576" s="67"/>
      <c r="T576" s="68"/>
      <c r="U576" s="37"/>
      <c r="V576" s="37"/>
      <c r="W576" s="37"/>
      <c r="X576" s="37"/>
      <c r="Y576" s="37"/>
      <c r="Z576" s="37"/>
      <c r="AA576" s="37"/>
      <c r="AB576" s="37"/>
      <c r="AC576" s="37"/>
      <c r="AD576" s="37"/>
      <c r="AE576" s="37"/>
      <c r="AT576" s="19" t="s">
        <v>143</v>
      </c>
      <c r="AU576" s="19" t="s">
        <v>87</v>
      </c>
    </row>
    <row r="577" spans="1:65" s="12" customFormat="1" ht="22.8" customHeight="1">
      <c r="B577" s="179"/>
      <c r="C577" s="180"/>
      <c r="D577" s="181" t="s">
        <v>77</v>
      </c>
      <c r="E577" s="193" t="s">
        <v>743</v>
      </c>
      <c r="F577" s="193" t="s">
        <v>744</v>
      </c>
      <c r="G577" s="180"/>
      <c r="H577" s="180"/>
      <c r="I577" s="183"/>
      <c r="J577" s="194">
        <f>BK577</f>
        <v>0</v>
      </c>
      <c r="K577" s="180"/>
      <c r="L577" s="185"/>
      <c r="M577" s="186"/>
      <c r="N577" s="187"/>
      <c r="O577" s="187"/>
      <c r="P577" s="188">
        <f>SUM(P578:P595)</f>
        <v>0</v>
      </c>
      <c r="Q577" s="187"/>
      <c r="R577" s="188">
        <f>SUM(R578:R595)</f>
        <v>4.4987949999999999E-2</v>
      </c>
      <c r="S577" s="187"/>
      <c r="T577" s="189">
        <f>SUM(T578:T595)</f>
        <v>0.1</v>
      </c>
      <c r="AR577" s="190" t="s">
        <v>87</v>
      </c>
      <c r="AT577" s="191" t="s">
        <v>77</v>
      </c>
      <c r="AU577" s="191" t="s">
        <v>85</v>
      </c>
      <c r="AY577" s="190" t="s">
        <v>133</v>
      </c>
      <c r="BK577" s="192">
        <f>SUM(BK578:BK595)</f>
        <v>0</v>
      </c>
    </row>
    <row r="578" spans="1:65" s="2" customFormat="1" ht="21.75" customHeight="1">
      <c r="A578" s="37"/>
      <c r="B578" s="38"/>
      <c r="C578" s="195" t="s">
        <v>745</v>
      </c>
      <c r="D578" s="195" t="s">
        <v>136</v>
      </c>
      <c r="E578" s="196" t="s">
        <v>746</v>
      </c>
      <c r="F578" s="197" t="s">
        <v>747</v>
      </c>
      <c r="G578" s="198" t="s">
        <v>748</v>
      </c>
      <c r="H578" s="199">
        <v>39.759</v>
      </c>
      <c r="I578" s="200"/>
      <c r="J578" s="201">
        <f>ROUND(I578*H578,2)</f>
        <v>0</v>
      </c>
      <c r="K578" s="197" t="s">
        <v>140</v>
      </c>
      <c r="L578" s="42"/>
      <c r="M578" s="202" t="s">
        <v>32</v>
      </c>
      <c r="N578" s="203" t="s">
        <v>49</v>
      </c>
      <c r="O578" s="67"/>
      <c r="P578" s="204">
        <f>O578*H578</f>
        <v>0</v>
      </c>
      <c r="Q578" s="204">
        <v>5.0000000000000002E-5</v>
      </c>
      <c r="R578" s="204">
        <f>Q578*H578</f>
        <v>1.98795E-3</v>
      </c>
      <c r="S578" s="204">
        <v>0</v>
      </c>
      <c r="T578" s="205">
        <f>S578*H578</f>
        <v>0</v>
      </c>
      <c r="U578" s="37"/>
      <c r="V578" s="37"/>
      <c r="W578" s="37"/>
      <c r="X578" s="37"/>
      <c r="Y578" s="37"/>
      <c r="Z578" s="37"/>
      <c r="AA578" s="37"/>
      <c r="AB578" s="37"/>
      <c r="AC578" s="37"/>
      <c r="AD578" s="37"/>
      <c r="AE578" s="37"/>
      <c r="AR578" s="206" t="s">
        <v>183</v>
      </c>
      <c r="AT578" s="206" t="s">
        <v>136</v>
      </c>
      <c r="AU578" s="206" t="s">
        <v>87</v>
      </c>
      <c r="AY578" s="19" t="s">
        <v>133</v>
      </c>
      <c r="BE578" s="207">
        <f>IF(N578="základní",J578,0)</f>
        <v>0</v>
      </c>
      <c r="BF578" s="207">
        <f>IF(N578="snížená",J578,0)</f>
        <v>0</v>
      </c>
      <c r="BG578" s="207">
        <f>IF(N578="zákl. přenesená",J578,0)</f>
        <v>0</v>
      </c>
      <c r="BH578" s="207">
        <f>IF(N578="sníž. přenesená",J578,0)</f>
        <v>0</v>
      </c>
      <c r="BI578" s="207">
        <f>IF(N578="nulová",J578,0)</f>
        <v>0</v>
      </c>
      <c r="BJ578" s="19" t="s">
        <v>85</v>
      </c>
      <c r="BK578" s="207">
        <f>ROUND(I578*H578,2)</f>
        <v>0</v>
      </c>
      <c r="BL578" s="19" t="s">
        <v>183</v>
      </c>
      <c r="BM578" s="206" t="s">
        <v>749</v>
      </c>
    </row>
    <row r="579" spans="1:65" s="2" customFormat="1" ht="38.4">
      <c r="A579" s="37"/>
      <c r="B579" s="38"/>
      <c r="C579" s="39"/>
      <c r="D579" s="208" t="s">
        <v>143</v>
      </c>
      <c r="E579" s="39"/>
      <c r="F579" s="209" t="s">
        <v>750</v>
      </c>
      <c r="G579" s="39"/>
      <c r="H579" s="39"/>
      <c r="I579" s="118"/>
      <c r="J579" s="39"/>
      <c r="K579" s="39"/>
      <c r="L579" s="42"/>
      <c r="M579" s="210"/>
      <c r="N579" s="211"/>
      <c r="O579" s="67"/>
      <c r="P579" s="67"/>
      <c r="Q579" s="67"/>
      <c r="R579" s="67"/>
      <c r="S579" s="67"/>
      <c r="T579" s="68"/>
      <c r="U579" s="37"/>
      <c r="V579" s="37"/>
      <c r="W579" s="37"/>
      <c r="X579" s="37"/>
      <c r="Y579" s="37"/>
      <c r="Z579" s="37"/>
      <c r="AA579" s="37"/>
      <c r="AB579" s="37"/>
      <c r="AC579" s="37"/>
      <c r="AD579" s="37"/>
      <c r="AE579" s="37"/>
      <c r="AT579" s="19" t="s">
        <v>143</v>
      </c>
      <c r="AU579" s="19" t="s">
        <v>87</v>
      </c>
    </row>
    <row r="580" spans="1:65" s="14" customFormat="1">
      <c r="B580" s="223"/>
      <c r="C580" s="224"/>
      <c r="D580" s="208" t="s">
        <v>148</v>
      </c>
      <c r="E580" s="225" t="s">
        <v>32</v>
      </c>
      <c r="F580" s="226" t="s">
        <v>488</v>
      </c>
      <c r="G580" s="224"/>
      <c r="H580" s="225" t="s">
        <v>32</v>
      </c>
      <c r="I580" s="227"/>
      <c r="J580" s="224"/>
      <c r="K580" s="224"/>
      <c r="L580" s="228"/>
      <c r="M580" s="229"/>
      <c r="N580" s="230"/>
      <c r="O580" s="230"/>
      <c r="P580" s="230"/>
      <c r="Q580" s="230"/>
      <c r="R580" s="230"/>
      <c r="S580" s="230"/>
      <c r="T580" s="231"/>
      <c r="AT580" s="232" t="s">
        <v>148</v>
      </c>
      <c r="AU580" s="232" t="s">
        <v>87</v>
      </c>
      <c r="AV580" s="14" t="s">
        <v>85</v>
      </c>
      <c r="AW580" s="14" t="s">
        <v>39</v>
      </c>
      <c r="AX580" s="14" t="s">
        <v>78</v>
      </c>
      <c r="AY580" s="232" t="s">
        <v>133</v>
      </c>
    </row>
    <row r="581" spans="1:65" s="13" customFormat="1">
      <c r="B581" s="212"/>
      <c r="C581" s="213"/>
      <c r="D581" s="208" t="s">
        <v>148</v>
      </c>
      <c r="E581" s="214" t="s">
        <v>32</v>
      </c>
      <c r="F581" s="215" t="s">
        <v>751</v>
      </c>
      <c r="G581" s="213"/>
      <c r="H581" s="216">
        <v>39.759</v>
      </c>
      <c r="I581" s="217"/>
      <c r="J581" s="213"/>
      <c r="K581" s="213"/>
      <c r="L581" s="218"/>
      <c r="M581" s="219"/>
      <c r="N581" s="220"/>
      <c r="O581" s="220"/>
      <c r="P581" s="220"/>
      <c r="Q581" s="220"/>
      <c r="R581" s="220"/>
      <c r="S581" s="220"/>
      <c r="T581" s="221"/>
      <c r="AT581" s="222" t="s">
        <v>148</v>
      </c>
      <c r="AU581" s="222" t="s">
        <v>87</v>
      </c>
      <c r="AV581" s="13" t="s">
        <v>87</v>
      </c>
      <c r="AW581" s="13" t="s">
        <v>39</v>
      </c>
      <c r="AX581" s="13" t="s">
        <v>78</v>
      </c>
      <c r="AY581" s="222" t="s">
        <v>133</v>
      </c>
    </row>
    <row r="582" spans="1:65" s="16" customFormat="1">
      <c r="B582" s="244"/>
      <c r="C582" s="245"/>
      <c r="D582" s="208" t="s">
        <v>148</v>
      </c>
      <c r="E582" s="246" t="s">
        <v>32</v>
      </c>
      <c r="F582" s="247" t="s">
        <v>168</v>
      </c>
      <c r="G582" s="245"/>
      <c r="H582" s="248">
        <v>39.759</v>
      </c>
      <c r="I582" s="249"/>
      <c r="J582" s="245"/>
      <c r="K582" s="245"/>
      <c r="L582" s="250"/>
      <c r="M582" s="251"/>
      <c r="N582" s="252"/>
      <c r="O582" s="252"/>
      <c r="P582" s="252"/>
      <c r="Q582" s="252"/>
      <c r="R582" s="252"/>
      <c r="S582" s="252"/>
      <c r="T582" s="253"/>
      <c r="AT582" s="254" t="s">
        <v>148</v>
      </c>
      <c r="AU582" s="254" t="s">
        <v>87</v>
      </c>
      <c r="AV582" s="16" t="s">
        <v>141</v>
      </c>
      <c r="AW582" s="16" t="s">
        <v>39</v>
      </c>
      <c r="AX582" s="16" t="s">
        <v>85</v>
      </c>
      <c r="AY582" s="254" t="s">
        <v>133</v>
      </c>
    </row>
    <row r="583" spans="1:65" s="2" customFormat="1" ht="21.75" customHeight="1">
      <c r="A583" s="37"/>
      <c r="B583" s="38"/>
      <c r="C583" s="255" t="s">
        <v>752</v>
      </c>
      <c r="D583" s="255" t="s">
        <v>198</v>
      </c>
      <c r="E583" s="256" t="s">
        <v>753</v>
      </c>
      <c r="F583" s="257" t="s">
        <v>754</v>
      </c>
      <c r="G583" s="258" t="s">
        <v>172</v>
      </c>
      <c r="H583" s="259">
        <v>4.2999999999999997E-2</v>
      </c>
      <c r="I583" s="260"/>
      <c r="J583" s="261">
        <f>ROUND(I583*H583,2)</f>
        <v>0</v>
      </c>
      <c r="K583" s="257" t="s">
        <v>140</v>
      </c>
      <c r="L583" s="262"/>
      <c r="M583" s="263" t="s">
        <v>32</v>
      </c>
      <c r="N583" s="264" t="s">
        <v>49</v>
      </c>
      <c r="O583" s="67"/>
      <c r="P583" s="204">
        <f>O583*H583</f>
        <v>0</v>
      </c>
      <c r="Q583" s="204">
        <v>1</v>
      </c>
      <c r="R583" s="204">
        <f>Q583*H583</f>
        <v>4.2999999999999997E-2</v>
      </c>
      <c r="S583" s="204">
        <v>0</v>
      </c>
      <c r="T583" s="205">
        <f>S583*H583</f>
        <v>0</v>
      </c>
      <c r="U583" s="37"/>
      <c r="V583" s="37"/>
      <c r="W583" s="37"/>
      <c r="X583" s="37"/>
      <c r="Y583" s="37"/>
      <c r="Z583" s="37"/>
      <c r="AA583" s="37"/>
      <c r="AB583" s="37"/>
      <c r="AC583" s="37"/>
      <c r="AD583" s="37"/>
      <c r="AE583" s="37"/>
      <c r="AR583" s="206" t="s">
        <v>194</v>
      </c>
      <c r="AT583" s="206" t="s">
        <v>198</v>
      </c>
      <c r="AU583" s="206" t="s">
        <v>87</v>
      </c>
      <c r="AY583" s="19" t="s">
        <v>133</v>
      </c>
      <c r="BE583" s="207">
        <f>IF(N583="základní",J583,0)</f>
        <v>0</v>
      </c>
      <c r="BF583" s="207">
        <f>IF(N583="snížená",J583,0)</f>
        <v>0</v>
      </c>
      <c r="BG583" s="207">
        <f>IF(N583="zákl. přenesená",J583,0)</f>
        <v>0</v>
      </c>
      <c r="BH583" s="207">
        <f>IF(N583="sníž. přenesená",J583,0)</f>
        <v>0</v>
      </c>
      <c r="BI583" s="207">
        <f>IF(N583="nulová",J583,0)</f>
        <v>0</v>
      </c>
      <c r="BJ583" s="19" t="s">
        <v>85</v>
      </c>
      <c r="BK583" s="207">
        <f>ROUND(I583*H583,2)</f>
        <v>0</v>
      </c>
      <c r="BL583" s="19" t="s">
        <v>141</v>
      </c>
      <c r="BM583" s="206" t="s">
        <v>755</v>
      </c>
    </row>
    <row r="584" spans="1:65" s="13" customFormat="1">
      <c r="B584" s="212"/>
      <c r="C584" s="213"/>
      <c r="D584" s="208" t="s">
        <v>148</v>
      </c>
      <c r="E584" s="214" t="s">
        <v>32</v>
      </c>
      <c r="F584" s="215" t="s">
        <v>756</v>
      </c>
      <c r="G584" s="213"/>
      <c r="H584" s="216">
        <v>0.04</v>
      </c>
      <c r="I584" s="217"/>
      <c r="J584" s="213"/>
      <c r="K584" s="213"/>
      <c r="L584" s="218"/>
      <c r="M584" s="219"/>
      <c r="N584" s="220"/>
      <c r="O584" s="220"/>
      <c r="P584" s="220"/>
      <c r="Q584" s="220"/>
      <c r="R584" s="220"/>
      <c r="S584" s="220"/>
      <c r="T584" s="221"/>
      <c r="AT584" s="222" t="s">
        <v>148</v>
      </c>
      <c r="AU584" s="222" t="s">
        <v>87</v>
      </c>
      <c r="AV584" s="13" t="s">
        <v>87</v>
      </c>
      <c r="AW584" s="13" t="s">
        <v>39</v>
      </c>
      <c r="AX584" s="13" t="s">
        <v>85</v>
      </c>
      <c r="AY584" s="222" t="s">
        <v>133</v>
      </c>
    </row>
    <row r="585" spans="1:65" s="13" customFormat="1">
      <c r="B585" s="212"/>
      <c r="C585" s="213"/>
      <c r="D585" s="208" t="s">
        <v>148</v>
      </c>
      <c r="E585" s="213"/>
      <c r="F585" s="215" t="s">
        <v>757</v>
      </c>
      <c r="G585" s="213"/>
      <c r="H585" s="216">
        <v>4.2999999999999997E-2</v>
      </c>
      <c r="I585" s="217"/>
      <c r="J585" s="213"/>
      <c r="K585" s="213"/>
      <c r="L585" s="218"/>
      <c r="M585" s="219"/>
      <c r="N585" s="220"/>
      <c r="O585" s="220"/>
      <c r="P585" s="220"/>
      <c r="Q585" s="220"/>
      <c r="R585" s="220"/>
      <c r="S585" s="220"/>
      <c r="T585" s="221"/>
      <c r="AT585" s="222" t="s">
        <v>148</v>
      </c>
      <c r="AU585" s="222" t="s">
        <v>87</v>
      </c>
      <c r="AV585" s="13" t="s">
        <v>87</v>
      </c>
      <c r="AW585" s="13" t="s">
        <v>4</v>
      </c>
      <c r="AX585" s="13" t="s">
        <v>85</v>
      </c>
      <c r="AY585" s="222" t="s">
        <v>133</v>
      </c>
    </row>
    <row r="586" spans="1:65" s="2" customFormat="1" ht="21.75" customHeight="1">
      <c r="A586" s="37"/>
      <c r="B586" s="38"/>
      <c r="C586" s="195" t="s">
        <v>758</v>
      </c>
      <c r="D586" s="195" t="s">
        <v>136</v>
      </c>
      <c r="E586" s="196" t="s">
        <v>759</v>
      </c>
      <c r="F586" s="197" t="s">
        <v>760</v>
      </c>
      <c r="G586" s="198" t="s">
        <v>748</v>
      </c>
      <c r="H586" s="199">
        <v>100</v>
      </c>
      <c r="I586" s="200"/>
      <c r="J586" s="201">
        <f>ROUND(I586*H586,2)</f>
        <v>0</v>
      </c>
      <c r="K586" s="197" t="s">
        <v>140</v>
      </c>
      <c r="L586" s="42"/>
      <c r="M586" s="202" t="s">
        <v>32</v>
      </c>
      <c r="N586" s="203" t="s">
        <v>49</v>
      </c>
      <c r="O586" s="67"/>
      <c r="P586" s="204">
        <f>O586*H586</f>
        <v>0</v>
      </c>
      <c r="Q586" s="204">
        <v>0</v>
      </c>
      <c r="R586" s="204">
        <f>Q586*H586</f>
        <v>0</v>
      </c>
      <c r="S586" s="204">
        <v>1E-3</v>
      </c>
      <c r="T586" s="205">
        <f>S586*H586</f>
        <v>0.1</v>
      </c>
      <c r="U586" s="37"/>
      <c r="V586" s="37"/>
      <c r="W586" s="37"/>
      <c r="X586" s="37"/>
      <c r="Y586" s="37"/>
      <c r="Z586" s="37"/>
      <c r="AA586" s="37"/>
      <c r="AB586" s="37"/>
      <c r="AC586" s="37"/>
      <c r="AD586" s="37"/>
      <c r="AE586" s="37"/>
      <c r="AR586" s="206" t="s">
        <v>183</v>
      </c>
      <c r="AT586" s="206" t="s">
        <v>136</v>
      </c>
      <c r="AU586" s="206" t="s">
        <v>87</v>
      </c>
      <c r="AY586" s="19" t="s">
        <v>133</v>
      </c>
      <c r="BE586" s="207">
        <f>IF(N586="základní",J586,0)</f>
        <v>0</v>
      </c>
      <c r="BF586" s="207">
        <f>IF(N586="snížená",J586,0)</f>
        <v>0</v>
      </c>
      <c r="BG586" s="207">
        <f>IF(N586="zákl. přenesená",J586,0)</f>
        <v>0</v>
      </c>
      <c r="BH586" s="207">
        <f>IF(N586="sníž. přenesená",J586,0)</f>
        <v>0</v>
      </c>
      <c r="BI586" s="207">
        <f>IF(N586="nulová",J586,0)</f>
        <v>0</v>
      </c>
      <c r="BJ586" s="19" t="s">
        <v>85</v>
      </c>
      <c r="BK586" s="207">
        <f>ROUND(I586*H586,2)</f>
        <v>0</v>
      </c>
      <c r="BL586" s="19" t="s">
        <v>183</v>
      </c>
      <c r="BM586" s="206" t="s">
        <v>761</v>
      </c>
    </row>
    <row r="587" spans="1:65" s="2" customFormat="1" ht="76.8">
      <c r="A587" s="37"/>
      <c r="B587" s="38"/>
      <c r="C587" s="39"/>
      <c r="D587" s="208" t="s">
        <v>143</v>
      </c>
      <c r="E587" s="39"/>
      <c r="F587" s="209" t="s">
        <v>762</v>
      </c>
      <c r="G587" s="39"/>
      <c r="H587" s="39"/>
      <c r="I587" s="118"/>
      <c r="J587" s="39"/>
      <c r="K587" s="39"/>
      <c r="L587" s="42"/>
      <c r="M587" s="210"/>
      <c r="N587" s="211"/>
      <c r="O587" s="67"/>
      <c r="P587" s="67"/>
      <c r="Q587" s="67"/>
      <c r="R587" s="67"/>
      <c r="S587" s="67"/>
      <c r="T587" s="68"/>
      <c r="U587" s="37"/>
      <c r="V587" s="37"/>
      <c r="W587" s="37"/>
      <c r="X587" s="37"/>
      <c r="Y587" s="37"/>
      <c r="Z587" s="37"/>
      <c r="AA587" s="37"/>
      <c r="AB587" s="37"/>
      <c r="AC587" s="37"/>
      <c r="AD587" s="37"/>
      <c r="AE587" s="37"/>
      <c r="AT587" s="19" t="s">
        <v>143</v>
      </c>
      <c r="AU587" s="19" t="s">
        <v>87</v>
      </c>
    </row>
    <row r="588" spans="1:65" s="2" customFormat="1" ht="19.2">
      <c r="A588" s="37"/>
      <c r="B588" s="38"/>
      <c r="C588" s="39"/>
      <c r="D588" s="208" t="s">
        <v>422</v>
      </c>
      <c r="E588" s="39"/>
      <c r="F588" s="209" t="s">
        <v>763</v>
      </c>
      <c r="G588" s="39"/>
      <c r="H588" s="39"/>
      <c r="I588" s="118"/>
      <c r="J588" s="39"/>
      <c r="K588" s="39"/>
      <c r="L588" s="42"/>
      <c r="M588" s="210"/>
      <c r="N588" s="211"/>
      <c r="O588" s="67"/>
      <c r="P588" s="67"/>
      <c r="Q588" s="67"/>
      <c r="R588" s="67"/>
      <c r="S588" s="67"/>
      <c r="T588" s="68"/>
      <c r="U588" s="37"/>
      <c r="V588" s="37"/>
      <c r="W588" s="37"/>
      <c r="X588" s="37"/>
      <c r="Y588" s="37"/>
      <c r="Z588" s="37"/>
      <c r="AA588" s="37"/>
      <c r="AB588" s="37"/>
      <c r="AC588" s="37"/>
      <c r="AD588" s="37"/>
      <c r="AE588" s="37"/>
      <c r="AT588" s="19" t="s">
        <v>422</v>
      </c>
      <c r="AU588" s="19" t="s">
        <v>87</v>
      </c>
    </row>
    <row r="589" spans="1:65" s="14" customFormat="1">
      <c r="B589" s="223"/>
      <c r="C589" s="224"/>
      <c r="D589" s="208" t="s">
        <v>148</v>
      </c>
      <c r="E589" s="225" t="s">
        <v>32</v>
      </c>
      <c r="F589" s="226" t="s">
        <v>451</v>
      </c>
      <c r="G589" s="224"/>
      <c r="H589" s="225" t="s">
        <v>32</v>
      </c>
      <c r="I589" s="227"/>
      <c r="J589" s="224"/>
      <c r="K589" s="224"/>
      <c r="L589" s="228"/>
      <c r="M589" s="229"/>
      <c r="N589" s="230"/>
      <c r="O589" s="230"/>
      <c r="P589" s="230"/>
      <c r="Q589" s="230"/>
      <c r="R589" s="230"/>
      <c r="S589" s="230"/>
      <c r="T589" s="231"/>
      <c r="AT589" s="232" t="s">
        <v>148</v>
      </c>
      <c r="AU589" s="232" t="s">
        <v>87</v>
      </c>
      <c r="AV589" s="14" t="s">
        <v>85</v>
      </c>
      <c r="AW589" s="14" t="s">
        <v>39</v>
      </c>
      <c r="AX589" s="14" t="s">
        <v>78</v>
      </c>
      <c r="AY589" s="232" t="s">
        <v>133</v>
      </c>
    </row>
    <row r="590" spans="1:65" s="13" customFormat="1">
      <c r="B590" s="212"/>
      <c r="C590" s="213"/>
      <c r="D590" s="208" t="s">
        <v>148</v>
      </c>
      <c r="E590" s="214" t="s">
        <v>32</v>
      </c>
      <c r="F590" s="215" t="s">
        <v>764</v>
      </c>
      <c r="G590" s="213"/>
      <c r="H590" s="216">
        <v>50</v>
      </c>
      <c r="I590" s="217"/>
      <c r="J590" s="213"/>
      <c r="K590" s="213"/>
      <c r="L590" s="218"/>
      <c r="M590" s="219"/>
      <c r="N590" s="220"/>
      <c r="O590" s="220"/>
      <c r="P590" s="220"/>
      <c r="Q590" s="220"/>
      <c r="R590" s="220"/>
      <c r="S590" s="220"/>
      <c r="T590" s="221"/>
      <c r="AT590" s="222" t="s">
        <v>148</v>
      </c>
      <c r="AU590" s="222" t="s">
        <v>87</v>
      </c>
      <c r="AV590" s="13" t="s">
        <v>87</v>
      </c>
      <c r="AW590" s="13" t="s">
        <v>39</v>
      </c>
      <c r="AX590" s="13" t="s">
        <v>78</v>
      </c>
      <c r="AY590" s="222" t="s">
        <v>133</v>
      </c>
    </row>
    <row r="591" spans="1:65" s="14" customFormat="1">
      <c r="B591" s="223"/>
      <c r="C591" s="224"/>
      <c r="D591" s="208" t="s">
        <v>148</v>
      </c>
      <c r="E591" s="225" t="s">
        <v>32</v>
      </c>
      <c r="F591" s="226" t="s">
        <v>457</v>
      </c>
      <c r="G591" s="224"/>
      <c r="H591" s="225" t="s">
        <v>32</v>
      </c>
      <c r="I591" s="227"/>
      <c r="J591" s="224"/>
      <c r="K591" s="224"/>
      <c r="L591" s="228"/>
      <c r="M591" s="229"/>
      <c r="N591" s="230"/>
      <c r="O591" s="230"/>
      <c r="P591" s="230"/>
      <c r="Q591" s="230"/>
      <c r="R591" s="230"/>
      <c r="S591" s="230"/>
      <c r="T591" s="231"/>
      <c r="AT591" s="232" t="s">
        <v>148</v>
      </c>
      <c r="AU591" s="232" t="s">
        <v>87</v>
      </c>
      <c r="AV591" s="14" t="s">
        <v>85</v>
      </c>
      <c r="AW591" s="14" t="s">
        <v>39</v>
      </c>
      <c r="AX591" s="14" t="s">
        <v>78</v>
      </c>
      <c r="AY591" s="232" t="s">
        <v>133</v>
      </c>
    </row>
    <row r="592" spans="1:65" s="13" customFormat="1">
      <c r="B592" s="212"/>
      <c r="C592" s="213"/>
      <c r="D592" s="208" t="s">
        <v>148</v>
      </c>
      <c r="E592" s="214" t="s">
        <v>32</v>
      </c>
      <c r="F592" s="215" t="s">
        <v>764</v>
      </c>
      <c r="G592" s="213"/>
      <c r="H592" s="216">
        <v>50</v>
      </c>
      <c r="I592" s="217"/>
      <c r="J592" s="213"/>
      <c r="K592" s="213"/>
      <c r="L592" s="218"/>
      <c r="M592" s="219"/>
      <c r="N592" s="220"/>
      <c r="O592" s="220"/>
      <c r="P592" s="220"/>
      <c r="Q592" s="220"/>
      <c r="R592" s="220"/>
      <c r="S592" s="220"/>
      <c r="T592" s="221"/>
      <c r="AT592" s="222" t="s">
        <v>148</v>
      </c>
      <c r="AU592" s="222" t="s">
        <v>87</v>
      </c>
      <c r="AV592" s="13" t="s">
        <v>87</v>
      </c>
      <c r="AW592" s="13" t="s">
        <v>39</v>
      </c>
      <c r="AX592" s="13" t="s">
        <v>78</v>
      </c>
      <c r="AY592" s="222" t="s">
        <v>133</v>
      </c>
    </row>
    <row r="593" spans="1:65" s="16" customFormat="1">
      <c r="B593" s="244"/>
      <c r="C593" s="245"/>
      <c r="D593" s="208" t="s">
        <v>148</v>
      </c>
      <c r="E593" s="246" t="s">
        <v>32</v>
      </c>
      <c r="F593" s="247" t="s">
        <v>168</v>
      </c>
      <c r="G593" s="245"/>
      <c r="H593" s="248">
        <v>100</v>
      </c>
      <c r="I593" s="249"/>
      <c r="J593" s="245"/>
      <c r="K593" s="245"/>
      <c r="L593" s="250"/>
      <c r="M593" s="251"/>
      <c r="N593" s="252"/>
      <c r="O593" s="252"/>
      <c r="P593" s="252"/>
      <c r="Q593" s="252"/>
      <c r="R593" s="252"/>
      <c r="S593" s="252"/>
      <c r="T593" s="253"/>
      <c r="AT593" s="254" t="s">
        <v>148</v>
      </c>
      <c r="AU593" s="254" t="s">
        <v>87</v>
      </c>
      <c r="AV593" s="16" t="s">
        <v>141</v>
      </c>
      <c r="AW593" s="16" t="s">
        <v>39</v>
      </c>
      <c r="AX593" s="16" t="s">
        <v>85</v>
      </c>
      <c r="AY593" s="254" t="s">
        <v>133</v>
      </c>
    </row>
    <row r="594" spans="1:65" s="2" customFormat="1" ht="44.25" customHeight="1">
      <c r="A594" s="37"/>
      <c r="B594" s="38"/>
      <c r="C594" s="195" t="s">
        <v>765</v>
      </c>
      <c r="D594" s="195" t="s">
        <v>136</v>
      </c>
      <c r="E594" s="196" t="s">
        <v>766</v>
      </c>
      <c r="F594" s="197" t="s">
        <v>767</v>
      </c>
      <c r="G594" s="198" t="s">
        <v>172</v>
      </c>
      <c r="H594" s="199">
        <v>2E-3</v>
      </c>
      <c r="I594" s="200"/>
      <c r="J594" s="201">
        <f>ROUND(I594*H594,2)</f>
        <v>0</v>
      </c>
      <c r="K594" s="197" t="s">
        <v>140</v>
      </c>
      <c r="L594" s="42"/>
      <c r="M594" s="202" t="s">
        <v>32</v>
      </c>
      <c r="N594" s="203" t="s">
        <v>49</v>
      </c>
      <c r="O594" s="67"/>
      <c r="P594" s="204">
        <f>O594*H594</f>
        <v>0</v>
      </c>
      <c r="Q594" s="204">
        <v>0</v>
      </c>
      <c r="R594" s="204">
        <f>Q594*H594</f>
        <v>0</v>
      </c>
      <c r="S594" s="204">
        <v>0</v>
      </c>
      <c r="T594" s="205">
        <f>S594*H594</f>
        <v>0</v>
      </c>
      <c r="U594" s="37"/>
      <c r="V594" s="37"/>
      <c r="W594" s="37"/>
      <c r="X594" s="37"/>
      <c r="Y594" s="37"/>
      <c r="Z594" s="37"/>
      <c r="AA594" s="37"/>
      <c r="AB594" s="37"/>
      <c r="AC594" s="37"/>
      <c r="AD594" s="37"/>
      <c r="AE594" s="37"/>
      <c r="AR594" s="206" t="s">
        <v>183</v>
      </c>
      <c r="AT594" s="206" t="s">
        <v>136</v>
      </c>
      <c r="AU594" s="206" t="s">
        <v>87</v>
      </c>
      <c r="AY594" s="19" t="s">
        <v>133</v>
      </c>
      <c r="BE594" s="207">
        <f>IF(N594="základní",J594,0)</f>
        <v>0</v>
      </c>
      <c r="BF594" s="207">
        <f>IF(N594="snížená",J594,0)</f>
        <v>0</v>
      </c>
      <c r="BG594" s="207">
        <f>IF(N594="zákl. přenesená",J594,0)</f>
        <v>0</v>
      </c>
      <c r="BH594" s="207">
        <f>IF(N594="sníž. přenesená",J594,0)</f>
        <v>0</v>
      </c>
      <c r="BI594" s="207">
        <f>IF(N594="nulová",J594,0)</f>
        <v>0</v>
      </c>
      <c r="BJ594" s="19" t="s">
        <v>85</v>
      </c>
      <c r="BK594" s="207">
        <f>ROUND(I594*H594,2)</f>
        <v>0</v>
      </c>
      <c r="BL594" s="19" t="s">
        <v>183</v>
      </c>
      <c r="BM594" s="206" t="s">
        <v>768</v>
      </c>
    </row>
    <row r="595" spans="1:65" s="2" customFormat="1" ht="153.6">
      <c r="A595" s="37"/>
      <c r="B595" s="38"/>
      <c r="C595" s="39"/>
      <c r="D595" s="208" t="s">
        <v>143</v>
      </c>
      <c r="E595" s="39"/>
      <c r="F595" s="209" t="s">
        <v>769</v>
      </c>
      <c r="G595" s="39"/>
      <c r="H595" s="39"/>
      <c r="I595" s="118"/>
      <c r="J595" s="39"/>
      <c r="K595" s="39"/>
      <c r="L595" s="42"/>
      <c r="M595" s="210"/>
      <c r="N595" s="211"/>
      <c r="O595" s="67"/>
      <c r="P595" s="67"/>
      <c r="Q595" s="67"/>
      <c r="R595" s="67"/>
      <c r="S595" s="67"/>
      <c r="T595" s="68"/>
      <c r="U595" s="37"/>
      <c r="V595" s="37"/>
      <c r="W595" s="37"/>
      <c r="X595" s="37"/>
      <c r="Y595" s="37"/>
      <c r="Z595" s="37"/>
      <c r="AA595" s="37"/>
      <c r="AB595" s="37"/>
      <c r="AC595" s="37"/>
      <c r="AD595" s="37"/>
      <c r="AE595" s="37"/>
      <c r="AT595" s="19" t="s">
        <v>143</v>
      </c>
      <c r="AU595" s="19" t="s">
        <v>87</v>
      </c>
    </row>
    <row r="596" spans="1:65" s="12" customFormat="1" ht="22.8" customHeight="1">
      <c r="B596" s="179"/>
      <c r="C596" s="180"/>
      <c r="D596" s="181" t="s">
        <v>77</v>
      </c>
      <c r="E596" s="193" t="s">
        <v>346</v>
      </c>
      <c r="F596" s="193" t="s">
        <v>347</v>
      </c>
      <c r="G596" s="180"/>
      <c r="H596" s="180"/>
      <c r="I596" s="183"/>
      <c r="J596" s="194">
        <f>BK596</f>
        <v>0</v>
      </c>
      <c r="K596" s="180"/>
      <c r="L596" s="185"/>
      <c r="M596" s="186"/>
      <c r="N596" s="187"/>
      <c r="O596" s="187"/>
      <c r="P596" s="188">
        <f>SUM(P597:P669)</f>
        <v>0</v>
      </c>
      <c r="Q596" s="187"/>
      <c r="R596" s="188">
        <f>SUM(R597:R669)</f>
        <v>0.73843674000000004</v>
      </c>
      <c r="S596" s="187"/>
      <c r="T596" s="189">
        <f>SUM(T597:T669)</f>
        <v>0</v>
      </c>
      <c r="AR596" s="190" t="s">
        <v>87</v>
      </c>
      <c r="AT596" s="191" t="s">
        <v>77</v>
      </c>
      <c r="AU596" s="191" t="s">
        <v>85</v>
      </c>
      <c r="AY596" s="190" t="s">
        <v>133</v>
      </c>
      <c r="BK596" s="192">
        <f>SUM(BK597:BK669)</f>
        <v>0</v>
      </c>
    </row>
    <row r="597" spans="1:65" s="2" customFormat="1" ht="21.75" customHeight="1">
      <c r="A597" s="37"/>
      <c r="B597" s="38"/>
      <c r="C597" s="195" t="s">
        <v>770</v>
      </c>
      <c r="D597" s="195" t="s">
        <v>136</v>
      </c>
      <c r="E597" s="196" t="s">
        <v>771</v>
      </c>
      <c r="F597" s="197" t="s">
        <v>772</v>
      </c>
      <c r="G597" s="198" t="s">
        <v>285</v>
      </c>
      <c r="H597" s="199">
        <v>347.57</v>
      </c>
      <c r="I597" s="200"/>
      <c r="J597" s="201">
        <f>ROUND(I597*H597,2)</f>
        <v>0</v>
      </c>
      <c r="K597" s="197" t="s">
        <v>140</v>
      </c>
      <c r="L597" s="42"/>
      <c r="M597" s="202" t="s">
        <v>32</v>
      </c>
      <c r="N597" s="203" t="s">
        <v>49</v>
      </c>
      <c r="O597" s="67"/>
      <c r="P597" s="204">
        <f>O597*H597</f>
        <v>0</v>
      </c>
      <c r="Q597" s="204">
        <v>2.0000000000000002E-5</v>
      </c>
      <c r="R597" s="204">
        <f>Q597*H597</f>
        <v>6.9514000000000008E-3</v>
      </c>
      <c r="S597" s="204">
        <v>0</v>
      </c>
      <c r="T597" s="205">
        <f>S597*H597</f>
        <v>0</v>
      </c>
      <c r="U597" s="37"/>
      <c r="V597" s="37"/>
      <c r="W597" s="37"/>
      <c r="X597" s="37"/>
      <c r="Y597" s="37"/>
      <c r="Z597" s="37"/>
      <c r="AA597" s="37"/>
      <c r="AB597" s="37"/>
      <c r="AC597" s="37"/>
      <c r="AD597" s="37"/>
      <c r="AE597" s="37"/>
      <c r="AR597" s="206" t="s">
        <v>183</v>
      </c>
      <c r="AT597" s="206" t="s">
        <v>136</v>
      </c>
      <c r="AU597" s="206" t="s">
        <v>87</v>
      </c>
      <c r="AY597" s="19" t="s">
        <v>133</v>
      </c>
      <c r="BE597" s="207">
        <f>IF(N597="základní",J597,0)</f>
        <v>0</v>
      </c>
      <c r="BF597" s="207">
        <f>IF(N597="snížená",J597,0)</f>
        <v>0</v>
      </c>
      <c r="BG597" s="207">
        <f>IF(N597="zákl. přenesená",J597,0)</f>
        <v>0</v>
      </c>
      <c r="BH597" s="207">
        <f>IF(N597="sníž. přenesená",J597,0)</f>
        <v>0</v>
      </c>
      <c r="BI597" s="207">
        <f>IF(N597="nulová",J597,0)</f>
        <v>0</v>
      </c>
      <c r="BJ597" s="19" t="s">
        <v>85</v>
      </c>
      <c r="BK597" s="207">
        <f>ROUND(I597*H597,2)</f>
        <v>0</v>
      </c>
      <c r="BL597" s="19" t="s">
        <v>183</v>
      </c>
      <c r="BM597" s="206" t="s">
        <v>773</v>
      </c>
    </row>
    <row r="598" spans="1:65" s="13" customFormat="1" ht="20.399999999999999">
      <c r="B598" s="212"/>
      <c r="C598" s="213"/>
      <c r="D598" s="208" t="s">
        <v>148</v>
      </c>
      <c r="E598" s="214" t="s">
        <v>32</v>
      </c>
      <c r="F598" s="215" t="s">
        <v>774</v>
      </c>
      <c r="G598" s="213"/>
      <c r="H598" s="216">
        <v>334.43799999999999</v>
      </c>
      <c r="I598" s="217"/>
      <c r="J598" s="213"/>
      <c r="K598" s="213"/>
      <c r="L598" s="218"/>
      <c r="M598" s="219"/>
      <c r="N598" s="220"/>
      <c r="O598" s="220"/>
      <c r="P598" s="220"/>
      <c r="Q598" s="220"/>
      <c r="R598" s="220"/>
      <c r="S598" s="220"/>
      <c r="T598" s="221"/>
      <c r="AT598" s="222" t="s">
        <v>148</v>
      </c>
      <c r="AU598" s="222" t="s">
        <v>87</v>
      </c>
      <c r="AV598" s="13" t="s">
        <v>87</v>
      </c>
      <c r="AW598" s="13" t="s">
        <v>39</v>
      </c>
      <c r="AX598" s="13" t="s">
        <v>78</v>
      </c>
      <c r="AY598" s="222" t="s">
        <v>133</v>
      </c>
    </row>
    <row r="599" spans="1:65" s="13" customFormat="1" ht="20.399999999999999">
      <c r="B599" s="212"/>
      <c r="C599" s="213"/>
      <c r="D599" s="208" t="s">
        <v>148</v>
      </c>
      <c r="E599" s="214" t="s">
        <v>32</v>
      </c>
      <c r="F599" s="215" t="s">
        <v>775</v>
      </c>
      <c r="G599" s="213"/>
      <c r="H599" s="216">
        <v>0.81200000000000006</v>
      </c>
      <c r="I599" s="217"/>
      <c r="J599" s="213"/>
      <c r="K599" s="213"/>
      <c r="L599" s="218"/>
      <c r="M599" s="219"/>
      <c r="N599" s="220"/>
      <c r="O599" s="220"/>
      <c r="P599" s="220"/>
      <c r="Q599" s="220"/>
      <c r="R599" s="220"/>
      <c r="S599" s="220"/>
      <c r="T599" s="221"/>
      <c r="AT599" s="222" t="s">
        <v>148</v>
      </c>
      <c r="AU599" s="222" t="s">
        <v>87</v>
      </c>
      <c r="AV599" s="13" t="s">
        <v>87</v>
      </c>
      <c r="AW599" s="13" t="s">
        <v>39</v>
      </c>
      <c r="AX599" s="13" t="s">
        <v>78</v>
      </c>
      <c r="AY599" s="222" t="s">
        <v>133</v>
      </c>
    </row>
    <row r="600" spans="1:65" s="13" customFormat="1" ht="20.399999999999999">
      <c r="B600" s="212"/>
      <c r="C600" s="213"/>
      <c r="D600" s="208" t="s">
        <v>148</v>
      </c>
      <c r="E600" s="214" t="s">
        <v>32</v>
      </c>
      <c r="F600" s="215" t="s">
        <v>776</v>
      </c>
      <c r="G600" s="213"/>
      <c r="H600" s="216">
        <v>5.6619999999999999</v>
      </c>
      <c r="I600" s="217"/>
      <c r="J600" s="213"/>
      <c r="K600" s="213"/>
      <c r="L600" s="218"/>
      <c r="M600" s="219"/>
      <c r="N600" s="220"/>
      <c r="O600" s="220"/>
      <c r="P600" s="220"/>
      <c r="Q600" s="220"/>
      <c r="R600" s="220"/>
      <c r="S600" s="220"/>
      <c r="T600" s="221"/>
      <c r="AT600" s="222" t="s">
        <v>148</v>
      </c>
      <c r="AU600" s="222" t="s">
        <v>87</v>
      </c>
      <c r="AV600" s="13" t="s">
        <v>87</v>
      </c>
      <c r="AW600" s="13" t="s">
        <v>39</v>
      </c>
      <c r="AX600" s="13" t="s">
        <v>78</v>
      </c>
      <c r="AY600" s="222" t="s">
        <v>133</v>
      </c>
    </row>
    <row r="601" spans="1:65" s="13" customFormat="1" ht="20.399999999999999">
      <c r="B601" s="212"/>
      <c r="C601" s="213"/>
      <c r="D601" s="208" t="s">
        <v>148</v>
      </c>
      <c r="E601" s="214" t="s">
        <v>32</v>
      </c>
      <c r="F601" s="215" t="s">
        <v>777</v>
      </c>
      <c r="G601" s="213"/>
      <c r="H601" s="216">
        <v>2.1389999999999998</v>
      </c>
      <c r="I601" s="217"/>
      <c r="J601" s="213"/>
      <c r="K601" s="213"/>
      <c r="L601" s="218"/>
      <c r="M601" s="219"/>
      <c r="N601" s="220"/>
      <c r="O601" s="220"/>
      <c r="P601" s="220"/>
      <c r="Q601" s="220"/>
      <c r="R601" s="220"/>
      <c r="S601" s="220"/>
      <c r="T601" s="221"/>
      <c r="AT601" s="222" t="s">
        <v>148</v>
      </c>
      <c r="AU601" s="222" t="s">
        <v>87</v>
      </c>
      <c r="AV601" s="13" t="s">
        <v>87</v>
      </c>
      <c r="AW601" s="13" t="s">
        <v>39</v>
      </c>
      <c r="AX601" s="13" t="s">
        <v>78</v>
      </c>
      <c r="AY601" s="222" t="s">
        <v>133</v>
      </c>
    </row>
    <row r="602" spans="1:65" s="13" customFormat="1" ht="20.399999999999999">
      <c r="B602" s="212"/>
      <c r="C602" s="213"/>
      <c r="D602" s="208" t="s">
        <v>148</v>
      </c>
      <c r="E602" s="214" t="s">
        <v>32</v>
      </c>
      <c r="F602" s="215" t="s">
        <v>778</v>
      </c>
      <c r="G602" s="213"/>
      <c r="H602" s="216">
        <v>1.5489999999999999</v>
      </c>
      <c r="I602" s="217"/>
      <c r="J602" s="213"/>
      <c r="K602" s="213"/>
      <c r="L602" s="218"/>
      <c r="M602" s="219"/>
      <c r="N602" s="220"/>
      <c r="O602" s="220"/>
      <c r="P602" s="220"/>
      <c r="Q602" s="220"/>
      <c r="R602" s="220"/>
      <c r="S602" s="220"/>
      <c r="T602" s="221"/>
      <c r="AT602" s="222" t="s">
        <v>148</v>
      </c>
      <c r="AU602" s="222" t="s">
        <v>87</v>
      </c>
      <c r="AV602" s="13" t="s">
        <v>87</v>
      </c>
      <c r="AW602" s="13" t="s">
        <v>39</v>
      </c>
      <c r="AX602" s="13" t="s">
        <v>78</v>
      </c>
      <c r="AY602" s="222" t="s">
        <v>133</v>
      </c>
    </row>
    <row r="603" spans="1:65" s="13" customFormat="1" ht="20.399999999999999">
      <c r="B603" s="212"/>
      <c r="C603" s="213"/>
      <c r="D603" s="208" t="s">
        <v>148</v>
      </c>
      <c r="E603" s="214" t="s">
        <v>32</v>
      </c>
      <c r="F603" s="215" t="s">
        <v>779</v>
      </c>
      <c r="G603" s="213"/>
      <c r="H603" s="216">
        <v>2.97</v>
      </c>
      <c r="I603" s="217"/>
      <c r="J603" s="213"/>
      <c r="K603" s="213"/>
      <c r="L603" s="218"/>
      <c r="M603" s="219"/>
      <c r="N603" s="220"/>
      <c r="O603" s="220"/>
      <c r="P603" s="220"/>
      <c r="Q603" s="220"/>
      <c r="R603" s="220"/>
      <c r="S603" s="220"/>
      <c r="T603" s="221"/>
      <c r="AT603" s="222" t="s">
        <v>148</v>
      </c>
      <c r="AU603" s="222" t="s">
        <v>87</v>
      </c>
      <c r="AV603" s="13" t="s">
        <v>87</v>
      </c>
      <c r="AW603" s="13" t="s">
        <v>39</v>
      </c>
      <c r="AX603" s="13" t="s">
        <v>78</v>
      </c>
      <c r="AY603" s="222" t="s">
        <v>133</v>
      </c>
    </row>
    <row r="604" spans="1:65" s="16" customFormat="1">
      <c r="B604" s="244"/>
      <c r="C604" s="245"/>
      <c r="D604" s="208" t="s">
        <v>148</v>
      </c>
      <c r="E604" s="246" t="s">
        <v>32</v>
      </c>
      <c r="F604" s="247" t="s">
        <v>168</v>
      </c>
      <c r="G604" s="245"/>
      <c r="H604" s="248">
        <v>347.57</v>
      </c>
      <c r="I604" s="249"/>
      <c r="J604" s="245"/>
      <c r="K604" s="245"/>
      <c r="L604" s="250"/>
      <c r="M604" s="251"/>
      <c r="N604" s="252"/>
      <c r="O604" s="252"/>
      <c r="P604" s="252"/>
      <c r="Q604" s="252"/>
      <c r="R604" s="252"/>
      <c r="S604" s="252"/>
      <c r="T604" s="253"/>
      <c r="AT604" s="254" t="s">
        <v>148</v>
      </c>
      <c r="AU604" s="254" t="s">
        <v>87</v>
      </c>
      <c r="AV604" s="16" t="s">
        <v>141</v>
      </c>
      <c r="AW604" s="16" t="s">
        <v>39</v>
      </c>
      <c r="AX604" s="16" t="s">
        <v>85</v>
      </c>
      <c r="AY604" s="254" t="s">
        <v>133</v>
      </c>
    </row>
    <row r="605" spans="1:65" s="2" customFormat="1" ht="21.75" customHeight="1">
      <c r="A605" s="37"/>
      <c r="B605" s="38"/>
      <c r="C605" s="195" t="s">
        <v>780</v>
      </c>
      <c r="D605" s="195" t="s">
        <v>136</v>
      </c>
      <c r="E605" s="196" t="s">
        <v>348</v>
      </c>
      <c r="F605" s="197" t="s">
        <v>349</v>
      </c>
      <c r="G605" s="198" t="s">
        <v>285</v>
      </c>
      <c r="H605" s="199">
        <v>347.57</v>
      </c>
      <c r="I605" s="200"/>
      <c r="J605" s="201">
        <f>ROUND(I605*H605,2)</f>
        <v>0</v>
      </c>
      <c r="K605" s="197" t="s">
        <v>140</v>
      </c>
      <c r="L605" s="42"/>
      <c r="M605" s="202" t="s">
        <v>32</v>
      </c>
      <c r="N605" s="203" t="s">
        <v>49</v>
      </c>
      <c r="O605" s="67"/>
      <c r="P605" s="204">
        <f>O605*H605</f>
        <v>0</v>
      </c>
      <c r="Q605" s="204">
        <v>0</v>
      </c>
      <c r="R605" s="204">
        <f>Q605*H605</f>
        <v>0</v>
      </c>
      <c r="S605" s="204">
        <v>0</v>
      </c>
      <c r="T605" s="205">
        <f>S605*H605</f>
        <v>0</v>
      </c>
      <c r="U605" s="37"/>
      <c r="V605" s="37"/>
      <c r="W605" s="37"/>
      <c r="X605" s="37"/>
      <c r="Y605" s="37"/>
      <c r="Z605" s="37"/>
      <c r="AA605" s="37"/>
      <c r="AB605" s="37"/>
      <c r="AC605" s="37"/>
      <c r="AD605" s="37"/>
      <c r="AE605" s="37"/>
      <c r="AR605" s="206" t="s">
        <v>183</v>
      </c>
      <c r="AT605" s="206" t="s">
        <v>136</v>
      </c>
      <c r="AU605" s="206" t="s">
        <v>87</v>
      </c>
      <c r="AY605" s="19" t="s">
        <v>133</v>
      </c>
      <c r="BE605" s="207">
        <f>IF(N605="základní",J605,0)</f>
        <v>0</v>
      </c>
      <c r="BF605" s="207">
        <f>IF(N605="snížená",J605,0)</f>
        <v>0</v>
      </c>
      <c r="BG605" s="207">
        <f>IF(N605="zákl. přenesená",J605,0)</f>
        <v>0</v>
      </c>
      <c r="BH605" s="207">
        <f>IF(N605="sníž. přenesená",J605,0)</f>
        <v>0</v>
      </c>
      <c r="BI605" s="207">
        <f>IF(N605="nulová",J605,0)</f>
        <v>0</v>
      </c>
      <c r="BJ605" s="19" t="s">
        <v>85</v>
      </c>
      <c r="BK605" s="207">
        <f>ROUND(I605*H605,2)</f>
        <v>0</v>
      </c>
      <c r="BL605" s="19" t="s">
        <v>183</v>
      </c>
      <c r="BM605" s="206" t="s">
        <v>781</v>
      </c>
    </row>
    <row r="606" spans="1:65" s="2" customFormat="1" ht="21.75" customHeight="1">
      <c r="A606" s="37"/>
      <c r="B606" s="38"/>
      <c r="C606" s="195" t="s">
        <v>782</v>
      </c>
      <c r="D606" s="195" t="s">
        <v>136</v>
      </c>
      <c r="E606" s="196" t="s">
        <v>354</v>
      </c>
      <c r="F606" s="197" t="s">
        <v>355</v>
      </c>
      <c r="G606" s="198" t="s">
        <v>285</v>
      </c>
      <c r="H606" s="199">
        <v>347.57</v>
      </c>
      <c r="I606" s="200"/>
      <c r="J606" s="201">
        <f>ROUND(I606*H606,2)</f>
        <v>0</v>
      </c>
      <c r="K606" s="197" t="s">
        <v>140</v>
      </c>
      <c r="L606" s="42"/>
      <c r="M606" s="202" t="s">
        <v>32</v>
      </c>
      <c r="N606" s="203" t="s">
        <v>49</v>
      </c>
      <c r="O606" s="67"/>
      <c r="P606" s="204">
        <f>O606*H606</f>
        <v>0</v>
      </c>
      <c r="Q606" s="204">
        <v>0</v>
      </c>
      <c r="R606" s="204">
        <f>Q606*H606</f>
        <v>0</v>
      </c>
      <c r="S606" s="204">
        <v>0</v>
      </c>
      <c r="T606" s="205">
        <f>S606*H606</f>
        <v>0</v>
      </c>
      <c r="U606" s="37"/>
      <c r="V606" s="37"/>
      <c r="W606" s="37"/>
      <c r="X606" s="37"/>
      <c r="Y606" s="37"/>
      <c r="Z606" s="37"/>
      <c r="AA606" s="37"/>
      <c r="AB606" s="37"/>
      <c r="AC606" s="37"/>
      <c r="AD606" s="37"/>
      <c r="AE606" s="37"/>
      <c r="AR606" s="206" t="s">
        <v>183</v>
      </c>
      <c r="AT606" s="206" t="s">
        <v>136</v>
      </c>
      <c r="AU606" s="206" t="s">
        <v>87</v>
      </c>
      <c r="AY606" s="19" t="s">
        <v>133</v>
      </c>
      <c r="BE606" s="207">
        <f>IF(N606="základní",J606,0)</f>
        <v>0</v>
      </c>
      <c r="BF606" s="207">
        <f>IF(N606="snížená",J606,0)</f>
        <v>0</v>
      </c>
      <c r="BG606" s="207">
        <f>IF(N606="zákl. přenesená",J606,0)</f>
        <v>0</v>
      </c>
      <c r="BH606" s="207">
        <f>IF(N606="sníž. přenesená",J606,0)</f>
        <v>0</v>
      </c>
      <c r="BI606" s="207">
        <f>IF(N606="nulová",J606,0)</f>
        <v>0</v>
      </c>
      <c r="BJ606" s="19" t="s">
        <v>85</v>
      </c>
      <c r="BK606" s="207">
        <f>ROUND(I606*H606,2)</f>
        <v>0</v>
      </c>
      <c r="BL606" s="19" t="s">
        <v>183</v>
      </c>
      <c r="BM606" s="206" t="s">
        <v>783</v>
      </c>
    </row>
    <row r="607" spans="1:65" s="2" customFormat="1" ht="21.75" customHeight="1">
      <c r="A607" s="37"/>
      <c r="B607" s="38"/>
      <c r="C607" s="195" t="s">
        <v>784</v>
      </c>
      <c r="D607" s="195" t="s">
        <v>136</v>
      </c>
      <c r="E607" s="196" t="s">
        <v>785</v>
      </c>
      <c r="F607" s="197" t="s">
        <v>786</v>
      </c>
      <c r="G607" s="198" t="s">
        <v>285</v>
      </c>
      <c r="H607" s="199">
        <v>347.57</v>
      </c>
      <c r="I607" s="200"/>
      <c r="J607" s="201">
        <f>ROUND(I607*H607,2)</f>
        <v>0</v>
      </c>
      <c r="K607" s="197" t="s">
        <v>140</v>
      </c>
      <c r="L607" s="42"/>
      <c r="M607" s="202" t="s">
        <v>32</v>
      </c>
      <c r="N607" s="203" t="s">
        <v>49</v>
      </c>
      <c r="O607" s="67"/>
      <c r="P607" s="204">
        <f>O607*H607</f>
        <v>0</v>
      </c>
      <c r="Q607" s="204">
        <v>1.2999999999999999E-4</v>
      </c>
      <c r="R607" s="204">
        <f>Q607*H607</f>
        <v>4.5184099999999998E-2</v>
      </c>
      <c r="S607" s="204">
        <v>0</v>
      </c>
      <c r="T607" s="205">
        <f>S607*H607</f>
        <v>0</v>
      </c>
      <c r="U607" s="37"/>
      <c r="V607" s="37"/>
      <c r="W607" s="37"/>
      <c r="X607" s="37"/>
      <c r="Y607" s="37"/>
      <c r="Z607" s="37"/>
      <c r="AA607" s="37"/>
      <c r="AB607" s="37"/>
      <c r="AC607" s="37"/>
      <c r="AD607" s="37"/>
      <c r="AE607" s="37"/>
      <c r="AR607" s="206" t="s">
        <v>183</v>
      </c>
      <c r="AT607" s="206" t="s">
        <v>136</v>
      </c>
      <c r="AU607" s="206" t="s">
        <v>87</v>
      </c>
      <c r="AY607" s="19" t="s">
        <v>133</v>
      </c>
      <c r="BE607" s="207">
        <f>IF(N607="základní",J607,0)</f>
        <v>0</v>
      </c>
      <c r="BF607" s="207">
        <f>IF(N607="snížená",J607,0)</f>
        <v>0</v>
      </c>
      <c r="BG607" s="207">
        <f>IF(N607="zákl. přenesená",J607,0)</f>
        <v>0</v>
      </c>
      <c r="BH607" s="207">
        <f>IF(N607="sníž. přenesená",J607,0)</f>
        <v>0</v>
      </c>
      <c r="BI607" s="207">
        <f>IF(N607="nulová",J607,0)</f>
        <v>0</v>
      </c>
      <c r="BJ607" s="19" t="s">
        <v>85</v>
      </c>
      <c r="BK607" s="207">
        <f>ROUND(I607*H607,2)</f>
        <v>0</v>
      </c>
      <c r="BL607" s="19" t="s">
        <v>183</v>
      </c>
      <c r="BM607" s="206" t="s">
        <v>787</v>
      </c>
    </row>
    <row r="608" spans="1:65" s="2" customFormat="1" ht="21.75" customHeight="1">
      <c r="A608" s="37"/>
      <c r="B608" s="38"/>
      <c r="C608" s="195" t="s">
        <v>788</v>
      </c>
      <c r="D608" s="195" t="s">
        <v>136</v>
      </c>
      <c r="E608" s="196" t="s">
        <v>789</v>
      </c>
      <c r="F608" s="197" t="s">
        <v>790</v>
      </c>
      <c r="G608" s="198" t="s">
        <v>285</v>
      </c>
      <c r="H608" s="199">
        <v>347.57</v>
      </c>
      <c r="I608" s="200"/>
      <c r="J608" s="201">
        <f>ROUND(I608*H608,2)</f>
        <v>0</v>
      </c>
      <c r="K608" s="197" t="s">
        <v>140</v>
      </c>
      <c r="L608" s="42"/>
      <c r="M608" s="202" t="s">
        <v>32</v>
      </c>
      <c r="N608" s="203" t="s">
        <v>49</v>
      </c>
      <c r="O608" s="67"/>
      <c r="P608" s="204">
        <f>O608*H608</f>
        <v>0</v>
      </c>
      <c r="Q608" s="204">
        <v>2.5000000000000001E-4</v>
      </c>
      <c r="R608" s="204">
        <f>Q608*H608</f>
        <v>8.6892499999999998E-2</v>
      </c>
      <c r="S608" s="204">
        <v>0</v>
      </c>
      <c r="T608" s="205">
        <f>S608*H608</f>
        <v>0</v>
      </c>
      <c r="U608" s="37"/>
      <c r="V608" s="37"/>
      <c r="W608" s="37"/>
      <c r="X608" s="37"/>
      <c r="Y608" s="37"/>
      <c r="Z608" s="37"/>
      <c r="AA608" s="37"/>
      <c r="AB608" s="37"/>
      <c r="AC608" s="37"/>
      <c r="AD608" s="37"/>
      <c r="AE608" s="37"/>
      <c r="AR608" s="206" t="s">
        <v>183</v>
      </c>
      <c r="AT608" s="206" t="s">
        <v>136</v>
      </c>
      <c r="AU608" s="206" t="s">
        <v>87</v>
      </c>
      <c r="AY608" s="19" t="s">
        <v>133</v>
      </c>
      <c r="BE608" s="207">
        <f>IF(N608="základní",J608,0)</f>
        <v>0</v>
      </c>
      <c r="BF608" s="207">
        <f>IF(N608="snížená",J608,0)</f>
        <v>0</v>
      </c>
      <c r="BG608" s="207">
        <f>IF(N608="zákl. přenesená",J608,0)</f>
        <v>0</v>
      </c>
      <c r="BH608" s="207">
        <f>IF(N608="sníž. přenesená",J608,0)</f>
        <v>0</v>
      </c>
      <c r="BI608" s="207">
        <f>IF(N608="nulová",J608,0)</f>
        <v>0</v>
      </c>
      <c r="BJ608" s="19" t="s">
        <v>85</v>
      </c>
      <c r="BK608" s="207">
        <f>ROUND(I608*H608,2)</f>
        <v>0</v>
      </c>
      <c r="BL608" s="19" t="s">
        <v>183</v>
      </c>
      <c r="BM608" s="206" t="s">
        <v>791</v>
      </c>
    </row>
    <row r="609" spans="1:65" s="2" customFormat="1" ht="33" customHeight="1">
      <c r="A609" s="37"/>
      <c r="B609" s="38"/>
      <c r="C609" s="195" t="s">
        <v>792</v>
      </c>
      <c r="D609" s="195" t="s">
        <v>136</v>
      </c>
      <c r="E609" s="196" t="s">
        <v>793</v>
      </c>
      <c r="F609" s="197" t="s">
        <v>794</v>
      </c>
      <c r="G609" s="198" t="s">
        <v>285</v>
      </c>
      <c r="H609" s="199">
        <v>334.43799999999999</v>
      </c>
      <c r="I609" s="200"/>
      <c r="J609" s="201">
        <f>ROUND(I609*H609,2)</f>
        <v>0</v>
      </c>
      <c r="K609" s="197" t="s">
        <v>140</v>
      </c>
      <c r="L609" s="42"/>
      <c r="M609" s="202" t="s">
        <v>32</v>
      </c>
      <c r="N609" s="203" t="s">
        <v>49</v>
      </c>
      <c r="O609" s="67"/>
      <c r="P609" s="204">
        <f>O609*H609</f>
        <v>0</v>
      </c>
      <c r="Q609" s="204">
        <v>2.2000000000000001E-4</v>
      </c>
      <c r="R609" s="204">
        <f>Q609*H609</f>
        <v>7.3576359999999993E-2</v>
      </c>
      <c r="S609" s="204">
        <v>0</v>
      </c>
      <c r="T609" s="205">
        <f>S609*H609</f>
        <v>0</v>
      </c>
      <c r="U609" s="37"/>
      <c r="V609" s="37"/>
      <c r="W609" s="37"/>
      <c r="X609" s="37"/>
      <c r="Y609" s="37"/>
      <c r="Z609" s="37"/>
      <c r="AA609" s="37"/>
      <c r="AB609" s="37"/>
      <c r="AC609" s="37"/>
      <c r="AD609" s="37"/>
      <c r="AE609" s="37"/>
      <c r="AR609" s="206" t="s">
        <v>183</v>
      </c>
      <c r="AT609" s="206" t="s">
        <v>136</v>
      </c>
      <c r="AU609" s="206" t="s">
        <v>87</v>
      </c>
      <c r="AY609" s="19" t="s">
        <v>133</v>
      </c>
      <c r="BE609" s="207">
        <f>IF(N609="základní",J609,0)</f>
        <v>0</v>
      </c>
      <c r="BF609" s="207">
        <f>IF(N609="snížená",J609,0)</f>
        <v>0</v>
      </c>
      <c r="BG609" s="207">
        <f>IF(N609="zákl. přenesená",J609,0)</f>
        <v>0</v>
      </c>
      <c r="BH609" s="207">
        <f>IF(N609="sníž. přenesená",J609,0)</f>
        <v>0</v>
      </c>
      <c r="BI609" s="207">
        <f>IF(N609="nulová",J609,0)</f>
        <v>0</v>
      </c>
      <c r="BJ609" s="19" t="s">
        <v>85</v>
      </c>
      <c r="BK609" s="207">
        <f>ROUND(I609*H609,2)</f>
        <v>0</v>
      </c>
      <c r="BL609" s="19" t="s">
        <v>183</v>
      </c>
      <c r="BM609" s="206" t="s">
        <v>795</v>
      </c>
    </row>
    <row r="610" spans="1:65" s="2" customFormat="1" ht="105.6">
      <c r="A610" s="37"/>
      <c r="B610" s="38"/>
      <c r="C610" s="39"/>
      <c r="D610" s="208" t="s">
        <v>143</v>
      </c>
      <c r="E610" s="39"/>
      <c r="F610" s="209" t="s">
        <v>796</v>
      </c>
      <c r="G610" s="39"/>
      <c r="H610" s="39"/>
      <c r="I610" s="118"/>
      <c r="J610" s="39"/>
      <c r="K610" s="39"/>
      <c r="L610" s="42"/>
      <c r="M610" s="210"/>
      <c r="N610" s="211"/>
      <c r="O610" s="67"/>
      <c r="P610" s="67"/>
      <c r="Q610" s="67"/>
      <c r="R610" s="67"/>
      <c r="S610" s="67"/>
      <c r="T610" s="68"/>
      <c r="U610" s="37"/>
      <c r="V610" s="37"/>
      <c r="W610" s="37"/>
      <c r="X610" s="37"/>
      <c r="Y610" s="37"/>
      <c r="Z610" s="37"/>
      <c r="AA610" s="37"/>
      <c r="AB610" s="37"/>
      <c r="AC610" s="37"/>
      <c r="AD610" s="37"/>
      <c r="AE610" s="37"/>
      <c r="AT610" s="19" t="s">
        <v>143</v>
      </c>
      <c r="AU610" s="19" t="s">
        <v>87</v>
      </c>
    </row>
    <row r="611" spans="1:65" s="13" customFormat="1" ht="20.399999999999999">
      <c r="B611" s="212"/>
      <c r="C611" s="213"/>
      <c r="D611" s="208" t="s">
        <v>148</v>
      </c>
      <c r="E611" s="214" t="s">
        <v>32</v>
      </c>
      <c r="F611" s="215" t="s">
        <v>774</v>
      </c>
      <c r="G611" s="213"/>
      <c r="H611" s="216">
        <v>334.43799999999999</v>
      </c>
      <c r="I611" s="217"/>
      <c r="J611" s="213"/>
      <c r="K611" s="213"/>
      <c r="L611" s="218"/>
      <c r="M611" s="219"/>
      <c r="N611" s="220"/>
      <c r="O611" s="220"/>
      <c r="P611" s="220"/>
      <c r="Q611" s="220"/>
      <c r="R611" s="220"/>
      <c r="S611" s="220"/>
      <c r="T611" s="221"/>
      <c r="AT611" s="222" t="s">
        <v>148</v>
      </c>
      <c r="AU611" s="222" t="s">
        <v>87</v>
      </c>
      <c r="AV611" s="13" t="s">
        <v>87</v>
      </c>
      <c r="AW611" s="13" t="s">
        <v>39</v>
      </c>
      <c r="AX611" s="13" t="s">
        <v>85</v>
      </c>
      <c r="AY611" s="222" t="s">
        <v>133</v>
      </c>
    </row>
    <row r="612" spans="1:65" s="2" customFormat="1" ht="33" customHeight="1">
      <c r="A612" s="37"/>
      <c r="B612" s="38"/>
      <c r="C612" s="195" t="s">
        <v>797</v>
      </c>
      <c r="D612" s="195" t="s">
        <v>136</v>
      </c>
      <c r="E612" s="196" t="s">
        <v>798</v>
      </c>
      <c r="F612" s="197" t="s">
        <v>799</v>
      </c>
      <c r="G612" s="198" t="s">
        <v>285</v>
      </c>
      <c r="H612" s="199">
        <v>2.149</v>
      </c>
      <c r="I612" s="200"/>
      <c r="J612" s="201">
        <f>ROUND(I612*H612,2)</f>
        <v>0</v>
      </c>
      <c r="K612" s="197" t="s">
        <v>140</v>
      </c>
      <c r="L612" s="42"/>
      <c r="M612" s="202" t="s">
        <v>32</v>
      </c>
      <c r="N612" s="203" t="s">
        <v>49</v>
      </c>
      <c r="O612" s="67"/>
      <c r="P612" s="204">
        <f>O612*H612</f>
        <v>0</v>
      </c>
      <c r="Q612" s="204">
        <v>6.9999999999999994E-5</v>
      </c>
      <c r="R612" s="204">
        <f>Q612*H612</f>
        <v>1.5042999999999998E-4</v>
      </c>
      <c r="S612" s="204">
        <v>0</v>
      </c>
      <c r="T612" s="205">
        <f>S612*H612</f>
        <v>0</v>
      </c>
      <c r="U612" s="37"/>
      <c r="V612" s="37"/>
      <c r="W612" s="37"/>
      <c r="X612" s="37"/>
      <c r="Y612" s="37"/>
      <c r="Z612" s="37"/>
      <c r="AA612" s="37"/>
      <c r="AB612" s="37"/>
      <c r="AC612" s="37"/>
      <c r="AD612" s="37"/>
      <c r="AE612" s="37"/>
      <c r="AR612" s="206" t="s">
        <v>183</v>
      </c>
      <c r="AT612" s="206" t="s">
        <v>136</v>
      </c>
      <c r="AU612" s="206" t="s">
        <v>87</v>
      </c>
      <c r="AY612" s="19" t="s">
        <v>133</v>
      </c>
      <c r="BE612" s="207">
        <f>IF(N612="základní",J612,0)</f>
        <v>0</v>
      </c>
      <c r="BF612" s="207">
        <f>IF(N612="snížená",J612,0)</f>
        <v>0</v>
      </c>
      <c r="BG612" s="207">
        <f>IF(N612="zákl. přenesená",J612,0)</f>
        <v>0</v>
      </c>
      <c r="BH612" s="207">
        <f>IF(N612="sníž. přenesená",J612,0)</f>
        <v>0</v>
      </c>
      <c r="BI612" s="207">
        <f>IF(N612="nulová",J612,0)</f>
        <v>0</v>
      </c>
      <c r="BJ612" s="19" t="s">
        <v>85</v>
      </c>
      <c r="BK612" s="207">
        <f>ROUND(I612*H612,2)</f>
        <v>0</v>
      </c>
      <c r="BL612" s="19" t="s">
        <v>183</v>
      </c>
      <c r="BM612" s="206" t="s">
        <v>800</v>
      </c>
    </row>
    <row r="613" spans="1:65" s="13" customFormat="1" ht="20.399999999999999">
      <c r="B613" s="212"/>
      <c r="C613" s="213"/>
      <c r="D613" s="208" t="s">
        <v>148</v>
      </c>
      <c r="E613" s="214" t="s">
        <v>32</v>
      </c>
      <c r="F613" s="215" t="s">
        <v>801</v>
      </c>
      <c r="G613" s="213"/>
      <c r="H613" s="216">
        <v>2.149</v>
      </c>
      <c r="I613" s="217"/>
      <c r="J613" s="213"/>
      <c r="K613" s="213"/>
      <c r="L613" s="218"/>
      <c r="M613" s="219"/>
      <c r="N613" s="220"/>
      <c r="O613" s="220"/>
      <c r="P613" s="220"/>
      <c r="Q613" s="220"/>
      <c r="R613" s="220"/>
      <c r="S613" s="220"/>
      <c r="T613" s="221"/>
      <c r="AT613" s="222" t="s">
        <v>148</v>
      </c>
      <c r="AU613" s="222" t="s">
        <v>87</v>
      </c>
      <c r="AV613" s="13" t="s">
        <v>87</v>
      </c>
      <c r="AW613" s="13" t="s">
        <v>39</v>
      </c>
      <c r="AX613" s="13" t="s">
        <v>85</v>
      </c>
      <c r="AY613" s="222" t="s">
        <v>133</v>
      </c>
    </row>
    <row r="614" spans="1:65" s="2" customFormat="1" ht="33" customHeight="1">
      <c r="A614" s="37"/>
      <c r="B614" s="38"/>
      <c r="C614" s="195" t="s">
        <v>802</v>
      </c>
      <c r="D614" s="195" t="s">
        <v>136</v>
      </c>
      <c r="E614" s="196" t="s">
        <v>803</v>
      </c>
      <c r="F614" s="197" t="s">
        <v>804</v>
      </c>
      <c r="G614" s="198" t="s">
        <v>285</v>
      </c>
      <c r="H614" s="199">
        <v>2.149</v>
      </c>
      <c r="I614" s="200"/>
      <c r="J614" s="201">
        <f t="shared" ref="J614:J619" si="0">ROUND(I614*H614,2)</f>
        <v>0</v>
      </c>
      <c r="K614" s="197" t="s">
        <v>140</v>
      </c>
      <c r="L614" s="42"/>
      <c r="M614" s="202" t="s">
        <v>32</v>
      </c>
      <c r="N614" s="203" t="s">
        <v>49</v>
      </c>
      <c r="O614" s="67"/>
      <c r="P614" s="204">
        <f t="shared" ref="P614:P619" si="1">O614*H614</f>
        <v>0</v>
      </c>
      <c r="Q614" s="204">
        <v>6.9999999999999994E-5</v>
      </c>
      <c r="R614" s="204">
        <f t="shared" ref="R614:R619" si="2">Q614*H614</f>
        <v>1.5042999999999998E-4</v>
      </c>
      <c r="S614" s="204">
        <v>0</v>
      </c>
      <c r="T614" s="205">
        <f t="shared" ref="T614:T619" si="3">S614*H614</f>
        <v>0</v>
      </c>
      <c r="U614" s="37"/>
      <c r="V614" s="37"/>
      <c r="W614" s="37"/>
      <c r="X614" s="37"/>
      <c r="Y614" s="37"/>
      <c r="Z614" s="37"/>
      <c r="AA614" s="37"/>
      <c r="AB614" s="37"/>
      <c r="AC614" s="37"/>
      <c r="AD614" s="37"/>
      <c r="AE614" s="37"/>
      <c r="AR614" s="206" t="s">
        <v>183</v>
      </c>
      <c r="AT614" s="206" t="s">
        <v>136</v>
      </c>
      <c r="AU614" s="206" t="s">
        <v>87</v>
      </c>
      <c r="AY614" s="19" t="s">
        <v>133</v>
      </c>
      <c r="BE614" s="207">
        <f t="shared" ref="BE614:BE619" si="4">IF(N614="základní",J614,0)</f>
        <v>0</v>
      </c>
      <c r="BF614" s="207">
        <f t="shared" ref="BF614:BF619" si="5">IF(N614="snížená",J614,0)</f>
        <v>0</v>
      </c>
      <c r="BG614" s="207">
        <f t="shared" ref="BG614:BG619" si="6">IF(N614="zákl. přenesená",J614,0)</f>
        <v>0</v>
      </c>
      <c r="BH614" s="207">
        <f t="shared" ref="BH614:BH619" si="7">IF(N614="sníž. přenesená",J614,0)</f>
        <v>0</v>
      </c>
      <c r="BI614" s="207">
        <f t="shared" ref="BI614:BI619" si="8">IF(N614="nulová",J614,0)</f>
        <v>0</v>
      </c>
      <c r="BJ614" s="19" t="s">
        <v>85</v>
      </c>
      <c r="BK614" s="207">
        <f t="shared" ref="BK614:BK619" si="9">ROUND(I614*H614,2)</f>
        <v>0</v>
      </c>
      <c r="BL614" s="19" t="s">
        <v>183</v>
      </c>
      <c r="BM614" s="206" t="s">
        <v>805</v>
      </c>
    </row>
    <row r="615" spans="1:65" s="2" customFormat="1" ht="21.75" customHeight="1">
      <c r="A615" s="37"/>
      <c r="B615" s="38"/>
      <c r="C615" s="195" t="s">
        <v>806</v>
      </c>
      <c r="D615" s="195" t="s">
        <v>136</v>
      </c>
      <c r="E615" s="196" t="s">
        <v>807</v>
      </c>
      <c r="F615" s="197" t="s">
        <v>808</v>
      </c>
      <c r="G615" s="198" t="s">
        <v>285</v>
      </c>
      <c r="H615" s="199">
        <v>2.149</v>
      </c>
      <c r="I615" s="200"/>
      <c r="J615" s="201">
        <f t="shared" si="0"/>
        <v>0</v>
      </c>
      <c r="K615" s="197" t="s">
        <v>140</v>
      </c>
      <c r="L615" s="42"/>
      <c r="M615" s="202" t="s">
        <v>32</v>
      </c>
      <c r="N615" s="203" t="s">
        <v>49</v>
      </c>
      <c r="O615" s="67"/>
      <c r="P615" s="204">
        <f t="shared" si="1"/>
        <v>0</v>
      </c>
      <c r="Q615" s="204">
        <v>0</v>
      </c>
      <c r="R615" s="204">
        <f t="shared" si="2"/>
        <v>0</v>
      </c>
      <c r="S615" s="204">
        <v>0</v>
      </c>
      <c r="T615" s="205">
        <f t="shared" si="3"/>
        <v>0</v>
      </c>
      <c r="U615" s="37"/>
      <c r="V615" s="37"/>
      <c r="W615" s="37"/>
      <c r="X615" s="37"/>
      <c r="Y615" s="37"/>
      <c r="Z615" s="37"/>
      <c r="AA615" s="37"/>
      <c r="AB615" s="37"/>
      <c r="AC615" s="37"/>
      <c r="AD615" s="37"/>
      <c r="AE615" s="37"/>
      <c r="AR615" s="206" t="s">
        <v>183</v>
      </c>
      <c r="AT615" s="206" t="s">
        <v>136</v>
      </c>
      <c r="AU615" s="206" t="s">
        <v>87</v>
      </c>
      <c r="AY615" s="19" t="s">
        <v>133</v>
      </c>
      <c r="BE615" s="207">
        <f t="shared" si="4"/>
        <v>0</v>
      </c>
      <c r="BF615" s="207">
        <f t="shared" si="5"/>
        <v>0</v>
      </c>
      <c r="BG615" s="207">
        <f t="shared" si="6"/>
        <v>0</v>
      </c>
      <c r="BH615" s="207">
        <f t="shared" si="7"/>
        <v>0</v>
      </c>
      <c r="BI615" s="207">
        <f t="shared" si="8"/>
        <v>0</v>
      </c>
      <c r="BJ615" s="19" t="s">
        <v>85</v>
      </c>
      <c r="BK615" s="207">
        <f t="shared" si="9"/>
        <v>0</v>
      </c>
      <c r="BL615" s="19" t="s">
        <v>183</v>
      </c>
      <c r="BM615" s="206" t="s">
        <v>809</v>
      </c>
    </row>
    <row r="616" spans="1:65" s="2" customFormat="1" ht="21.75" customHeight="1">
      <c r="A616" s="37"/>
      <c r="B616" s="38"/>
      <c r="C616" s="195" t="s">
        <v>810</v>
      </c>
      <c r="D616" s="195" t="s">
        <v>136</v>
      </c>
      <c r="E616" s="196" t="s">
        <v>811</v>
      </c>
      <c r="F616" s="197" t="s">
        <v>812</v>
      </c>
      <c r="G616" s="198" t="s">
        <v>285</v>
      </c>
      <c r="H616" s="199">
        <v>2.149</v>
      </c>
      <c r="I616" s="200"/>
      <c r="J616" s="201">
        <f t="shared" si="0"/>
        <v>0</v>
      </c>
      <c r="K616" s="197" t="s">
        <v>140</v>
      </c>
      <c r="L616" s="42"/>
      <c r="M616" s="202" t="s">
        <v>32</v>
      </c>
      <c r="N616" s="203" t="s">
        <v>49</v>
      </c>
      <c r="O616" s="67"/>
      <c r="P616" s="204">
        <f t="shared" si="1"/>
        <v>0</v>
      </c>
      <c r="Q616" s="204">
        <v>1.7000000000000001E-4</v>
      </c>
      <c r="R616" s="204">
        <f t="shared" si="2"/>
        <v>3.6533000000000003E-4</v>
      </c>
      <c r="S616" s="204">
        <v>0</v>
      </c>
      <c r="T616" s="205">
        <f t="shared" si="3"/>
        <v>0</v>
      </c>
      <c r="U616" s="37"/>
      <c r="V616" s="37"/>
      <c r="W616" s="37"/>
      <c r="X616" s="37"/>
      <c r="Y616" s="37"/>
      <c r="Z616" s="37"/>
      <c r="AA616" s="37"/>
      <c r="AB616" s="37"/>
      <c r="AC616" s="37"/>
      <c r="AD616" s="37"/>
      <c r="AE616" s="37"/>
      <c r="AR616" s="206" t="s">
        <v>183</v>
      </c>
      <c r="AT616" s="206" t="s">
        <v>136</v>
      </c>
      <c r="AU616" s="206" t="s">
        <v>87</v>
      </c>
      <c r="AY616" s="19" t="s">
        <v>133</v>
      </c>
      <c r="BE616" s="207">
        <f t="shared" si="4"/>
        <v>0</v>
      </c>
      <c r="BF616" s="207">
        <f t="shared" si="5"/>
        <v>0</v>
      </c>
      <c r="BG616" s="207">
        <f t="shared" si="6"/>
        <v>0</v>
      </c>
      <c r="BH616" s="207">
        <f t="shared" si="7"/>
        <v>0</v>
      </c>
      <c r="BI616" s="207">
        <f t="shared" si="8"/>
        <v>0</v>
      </c>
      <c r="BJ616" s="19" t="s">
        <v>85</v>
      </c>
      <c r="BK616" s="207">
        <f t="shared" si="9"/>
        <v>0</v>
      </c>
      <c r="BL616" s="19" t="s">
        <v>183</v>
      </c>
      <c r="BM616" s="206" t="s">
        <v>813</v>
      </c>
    </row>
    <row r="617" spans="1:65" s="2" customFormat="1" ht="21.75" customHeight="1">
      <c r="A617" s="37"/>
      <c r="B617" s="38"/>
      <c r="C617" s="195" t="s">
        <v>814</v>
      </c>
      <c r="D617" s="195" t="s">
        <v>136</v>
      </c>
      <c r="E617" s="196" t="s">
        <v>815</v>
      </c>
      <c r="F617" s="197" t="s">
        <v>816</v>
      </c>
      <c r="G617" s="198" t="s">
        <v>285</v>
      </c>
      <c r="H617" s="199">
        <v>2.149</v>
      </c>
      <c r="I617" s="200"/>
      <c r="J617" s="201">
        <f t="shared" si="0"/>
        <v>0</v>
      </c>
      <c r="K617" s="197" t="s">
        <v>140</v>
      </c>
      <c r="L617" s="42"/>
      <c r="M617" s="202" t="s">
        <v>32</v>
      </c>
      <c r="N617" s="203" t="s">
        <v>49</v>
      </c>
      <c r="O617" s="67"/>
      <c r="P617" s="204">
        <f t="shared" si="1"/>
        <v>0</v>
      </c>
      <c r="Q617" s="204">
        <v>1.2E-4</v>
      </c>
      <c r="R617" s="204">
        <f t="shared" si="2"/>
        <v>2.5787999999999999E-4</v>
      </c>
      <c r="S617" s="204">
        <v>0</v>
      </c>
      <c r="T617" s="205">
        <f t="shared" si="3"/>
        <v>0</v>
      </c>
      <c r="U617" s="37"/>
      <c r="V617" s="37"/>
      <c r="W617" s="37"/>
      <c r="X617" s="37"/>
      <c r="Y617" s="37"/>
      <c r="Z617" s="37"/>
      <c r="AA617" s="37"/>
      <c r="AB617" s="37"/>
      <c r="AC617" s="37"/>
      <c r="AD617" s="37"/>
      <c r="AE617" s="37"/>
      <c r="AR617" s="206" t="s">
        <v>183</v>
      </c>
      <c r="AT617" s="206" t="s">
        <v>136</v>
      </c>
      <c r="AU617" s="206" t="s">
        <v>87</v>
      </c>
      <c r="AY617" s="19" t="s">
        <v>133</v>
      </c>
      <c r="BE617" s="207">
        <f t="shared" si="4"/>
        <v>0</v>
      </c>
      <c r="BF617" s="207">
        <f t="shared" si="5"/>
        <v>0</v>
      </c>
      <c r="BG617" s="207">
        <f t="shared" si="6"/>
        <v>0</v>
      </c>
      <c r="BH617" s="207">
        <f t="shared" si="7"/>
        <v>0</v>
      </c>
      <c r="BI617" s="207">
        <f t="shared" si="8"/>
        <v>0</v>
      </c>
      <c r="BJ617" s="19" t="s">
        <v>85</v>
      </c>
      <c r="BK617" s="207">
        <f t="shared" si="9"/>
        <v>0</v>
      </c>
      <c r="BL617" s="19" t="s">
        <v>183</v>
      </c>
      <c r="BM617" s="206" t="s">
        <v>817</v>
      </c>
    </row>
    <row r="618" spans="1:65" s="2" customFormat="1" ht="21.75" customHeight="1">
      <c r="A618" s="37"/>
      <c r="B618" s="38"/>
      <c r="C618" s="195" t="s">
        <v>818</v>
      </c>
      <c r="D618" s="195" t="s">
        <v>136</v>
      </c>
      <c r="E618" s="196" t="s">
        <v>819</v>
      </c>
      <c r="F618" s="197" t="s">
        <v>820</v>
      </c>
      <c r="G618" s="198" t="s">
        <v>285</v>
      </c>
      <c r="H618" s="199">
        <v>2.149</v>
      </c>
      <c r="I618" s="200"/>
      <c r="J618" s="201">
        <f t="shared" si="0"/>
        <v>0</v>
      </c>
      <c r="K618" s="197" t="s">
        <v>140</v>
      </c>
      <c r="L618" s="42"/>
      <c r="M618" s="202" t="s">
        <v>32</v>
      </c>
      <c r="N618" s="203" t="s">
        <v>49</v>
      </c>
      <c r="O618" s="67"/>
      <c r="P618" s="204">
        <f t="shared" si="1"/>
        <v>0</v>
      </c>
      <c r="Q618" s="204">
        <v>1.2E-4</v>
      </c>
      <c r="R618" s="204">
        <f t="shared" si="2"/>
        <v>2.5787999999999999E-4</v>
      </c>
      <c r="S618" s="204">
        <v>0</v>
      </c>
      <c r="T618" s="205">
        <f t="shared" si="3"/>
        <v>0</v>
      </c>
      <c r="U618" s="37"/>
      <c r="V618" s="37"/>
      <c r="W618" s="37"/>
      <c r="X618" s="37"/>
      <c r="Y618" s="37"/>
      <c r="Z618" s="37"/>
      <c r="AA618" s="37"/>
      <c r="AB618" s="37"/>
      <c r="AC618" s="37"/>
      <c r="AD618" s="37"/>
      <c r="AE618" s="37"/>
      <c r="AR618" s="206" t="s">
        <v>183</v>
      </c>
      <c r="AT618" s="206" t="s">
        <v>136</v>
      </c>
      <c r="AU618" s="206" t="s">
        <v>87</v>
      </c>
      <c r="AY618" s="19" t="s">
        <v>133</v>
      </c>
      <c r="BE618" s="207">
        <f t="shared" si="4"/>
        <v>0</v>
      </c>
      <c r="BF618" s="207">
        <f t="shared" si="5"/>
        <v>0</v>
      </c>
      <c r="BG618" s="207">
        <f t="shared" si="6"/>
        <v>0</v>
      </c>
      <c r="BH618" s="207">
        <f t="shared" si="7"/>
        <v>0</v>
      </c>
      <c r="BI618" s="207">
        <f t="shared" si="8"/>
        <v>0</v>
      </c>
      <c r="BJ618" s="19" t="s">
        <v>85</v>
      </c>
      <c r="BK618" s="207">
        <f t="shared" si="9"/>
        <v>0</v>
      </c>
      <c r="BL618" s="19" t="s">
        <v>183</v>
      </c>
      <c r="BM618" s="206" t="s">
        <v>821</v>
      </c>
    </row>
    <row r="619" spans="1:65" s="2" customFormat="1" ht="21.75" customHeight="1">
      <c r="A619" s="37"/>
      <c r="B619" s="38"/>
      <c r="C619" s="195" t="s">
        <v>822</v>
      </c>
      <c r="D619" s="195" t="s">
        <v>136</v>
      </c>
      <c r="E619" s="196" t="s">
        <v>823</v>
      </c>
      <c r="F619" s="197" t="s">
        <v>824</v>
      </c>
      <c r="G619" s="198" t="s">
        <v>285</v>
      </c>
      <c r="H619" s="199">
        <v>210.572</v>
      </c>
      <c r="I619" s="200"/>
      <c r="J619" s="201">
        <f t="shared" si="0"/>
        <v>0</v>
      </c>
      <c r="K619" s="197" t="s">
        <v>140</v>
      </c>
      <c r="L619" s="42"/>
      <c r="M619" s="202" t="s">
        <v>32</v>
      </c>
      <c r="N619" s="203" t="s">
        <v>49</v>
      </c>
      <c r="O619" s="67"/>
      <c r="P619" s="204">
        <f t="shared" si="1"/>
        <v>0</v>
      </c>
      <c r="Q619" s="204">
        <v>0</v>
      </c>
      <c r="R619" s="204">
        <f t="shared" si="2"/>
        <v>0</v>
      </c>
      <c r="S619" s="204">
        <v>0</v>
      </c>
      <c r="T619" s="205">
        <f t="shared" si="3"/>
        <v>0</v>
      </c>
      <c r="U619" s="37"/>
      <c r="V619" s="37"/>
      <c r="W619" s="37"/>
      <c r="X619" s="37"/>
      <c r="Y619" s="37"/>
      <c r="Z619" s="37"/>
      <c r="AA619" s="37"/>
      <c r="AB619" s="37"/>
      <c r="AC619" s="37"/>
      <c r="AD619" s="37"/>
      <c r="AE619" s="37"/>
      <c r="AR619" s="206" t="s">
        <v>183</v>
      </c>
      <c r="AT619" s="206" t="s">
        <v>136</v>
      </c>
      <c r="AU619" s="206" t="s">
        <v>87</v>
      </c>
      <c r="AY619" s="19" t="s">
        <v>133</v>
      </c>
      <c r="BE619" s="207">
        <f t="shared" si="4"/>
        <v>0</v>
      </c>
      <c r="BF619" s="207">
        <f t="shared" si="5"/>
        <v>0</v>
      </c>
      <c r="BG619" s="207">
        <f t="shared" si="6"/>
        <v>0</v>
      </c>
      <c r="BH619" s="207">
        <f t="shared" si="7"/>
        <v>0</v>
      </c>
      <c r="BI619" s="207">
        <f t="shared" si="8"/>
        <v>0</v>
      </c>
      <c r="BJ619" s="19" t="s">
        <v>85</v>
      </c>
      <c r="BK619" s="207">
        <f t="shared" si="9"/>
        <v>0</v>
      </c>
      <c r="BL619" s="19" t="s">
        <v>183</v>
      </c>
      <c r="BM619" s="206" t="s">
        <v>825</v>
      </c>
    </row>
    <row r="620" spans="1:65" s="14" customFormat="1">
      <c r="B620" s="223"/>
      <c r="C620" s="224"/>
      <c r="D620" s="208" t="s">
        <v>148</v>
      </c>
      <c r="E620" s="225" t="s">
        <v>32</v>
      </c>
      <c r="F620" s="226" t="s">
        <v>401</v>
      </c>
      <c r="G620" s="224"/>
      <c r="H620" s="225" t="s">
        <v>32</v>
      </c>
      <c r="I620" s="227"/>
      <c r="J620" s="224"/>
      <c r="K620" s="224"/>
      <c r="L620" s="228"/>
      <c r="M620" s="229"/>
      <c r="N620" s="230"/>
      <c r="O620" s="230"/>
      <c r="P620" s="230"/>
      <c r="Q620" s="230"/>
      <c r="R620" s="230"/>
      <c r="S620" s="230"/>
      <c r="T620" s="231"/>
      <c r="AT620" s="232" t="s">
        <v>148</v>
      </c>
      <c r="AU620" s="232" t="s">
        <v>87</v>
      </c>
      <c r="AV620" s="14" t="s">
        <v>85</v>
      </c>
      <c r="AW620" s="14" t="s">
        <v>39</v>
      </c>
      <c r="AX620" s="14" t="s">
        <v>78</v>
      </c>
      <c r="AY620" s="232" t="s">
        <v>133</v>
      </c>
    </row>
    <row r="621" spans="1:65" s="14" customFormat="1">
      <c r="B621" s="223"/>
      <c r="C621" s="224"/>
      <c r="D621" s="208" t="s">
        <v>148</v>
      </c>
      <c r="E621" s="225" t="s">
        <v>32</v>
      </c>
      <c r="F621" s="226" t="s">
        <v>383</v>
      </c>
      <c r="G621" s="224"/>
      <c r="H621" s="225" t="s">
        <v>32</v>
      </c>
      <c r="I621" s="227"/>
      <c r="J621" s="224"/>
      <c r="K621" s="224"/>
      <c r="L621" s="228"/>
      <c r="M621" s="229"/>
      <c r="N621" s="230"/>
      <c r="O621" s="230"/>
      <c r="P621" s="230"/>
      <c r="Q621" s="230"/>
      <c r="R621" s="230"/>
      <c r="S621" s="230"/>
      <c r="T621" s="231"/>
      <c r="AT621" s="232" t="s">
        <v>148</v>
      </c>
      <c r="AU621" s="232" t="s">
        <v>87</v>
      </c>
      <c r="AV621" s="14" t="s">
        <v>85</v>
      </c>
      <c r="AW621" s="14" t="s">
        <v>39</v>
      </c>
      <c r="AX621" s="14" t="s">
        <v>78</v>
      </c>
      <c r="AY621" s="232" t="s">
        <v>133</v>
      </c>
    </row>
    <row r="622" spans="1:65" s="13" customFormat="1">
      <c r="B622" s="212"/>
      <c r="C622" s="213"/>
      <c r="D622" s="208" t="s">
        <v>148</v>
      </c>
      <c r="E622" s="214" t="s">
        <v>32</v>
      </c>
      <c r="F622" s="215" t="s">
        <v>402</v>
      </c>
      <c r="G622" s="213"/>
      <c r="H622" s="216">
        <v>22.716999999999999</v>
      </c>
      <c r="I622" s="217"/>
      <c r="J622" s="213"/>
      <c r="K622" s="213"/>
      <c r="L622" s="218"/>
      <c r="M622" s="219"/>
      <c r="N622" s="220"/>
      <c r="O622" s="220"/>
      <c r="P622" s="220"/>
      <c r="Q622" s="220"/>
      <c r="R622" s="220"/>
      <c r="S622" s="220"/>
      <c r="T622" s="221"/>
      <c r="AT622" s="222" t="s">
        <v>148</v>
      </c>
      <c r="AU622" s="222" t="s">
        <v>87</v>
      </c>
      <c r="AV622" s="13" t="s">
        <v>87</v>
      </c>
      <c r="AW622" s="13" t="s">
        <v>39</v>
      </c>
      <c r="AX622" s="13" t="s">
        <v>78</v>
      </c>
      <c r="AY622" s="222" t="s">
        <v>133</v>
      </c>
    </row>
    <row r="623" spans="1:65" s="14" customFormat="1">
      <c r="B623" s="223"/>
      <c r="C623" s="224"/>
      <c r="D623" s="208" t="s">
        <v>148</v>
      </c>
      <c r="E623" s="225" t="s">
        <v>32</v>
      </c>
      <c r="F623" s="226" t="s">
        <v>385</v>
      </c>
      <c r="G623" s="224"/>
      <c r="H623" s="225" t="s">
        <v>32</v>
      </c>
      <c r="I623" s="227"/>
      <c r="J623" s="224"/>
      <c r="K623" s="224"/>
      <c r="L623" s="228"/>
      <c r="M623" s="229"/>
      <c r="N623" s="230"/>
      <c r="O623" s="230"/>
      <c r="P623" s="230"/>
      <c r="Q623" s="230"/>
      <c r="R623" s="230"/>
      <c r="S623" s="230"/>
      <c r="T623" s="231"/>
      <c r="AT623" s="232" t="s">
        <v>148</v>
      </c>
      <c r="AU623" s="232" t="s">
        <v>87</v>
      </c>
      <c r="AV623" s="14" t="s">
        <v>85</v>
      </c>
      <c r="AW623" s="14" t="s">
        <v>39</v>
      </c>
      <c r="AX623" s="14" t="s">
        <v>78</v>
      </c>
      <c r="AY623" s="232" t="s">
        <v>133</v>
      </c>
    </row>
    <row r="624" spans="1:65" s="13" customFormat="1">
      <c r="B624" s="212"/>
      <c r="C624" s="213"/>
      <c r="D624" s="208" t="s">
        <v>148</v>
      </c>
      <c r="E624" s="214" t="s">
        <v>32</v>
      </c>
      <c r="F624" s="215" t="s">
        <v>403</v>
      </c>
      <c r="G624" s="213"/>
      <c r="H624" s="216">
        <v>11.237</v>
      </c>
      <c r="I624" s="217"/>
      <c r="J624" s="213"/>
      <c r="K624" s="213"/>
      <c r="L624" s="218"/>
      <c r="M624" s="219"/>
      <c r="N624" s="220"/>
      <c r="O624" s="220"/>
      <c r="P624" s="220"/>
      <c r="Q624" s="220"/>
      <c r="R624" s="220"/>
      <c r="S624" s="220"/>
      <c r="T624" s="221"/>
      <c r="AT624" s="222" t="s">
        <v>148</v>
      </c>
      <c r="AU624" s="222" t="s">
        <v>87</v>
      </c>
      <c r="AV624" s="13" t="s">
        <v>87</v>
      </c>
      <c r="AW624" s="13" t="s">
        <v>39</v>
      </c>
      <c r="AX624" s="13" t="s">
        <v>78</v>
      </c>
      <c r="AY624" s="222" t="s">
        <v>133</v>
      </c>
    </row>
    <row r="625" spans="2:51" s="13" customFormat="1">
      <c r="B625" s="212"/>
      <c r="C625" s="213"/>
      <c r="D625" s="208" t="s">
        <v>148</v>
      </c>
      <c r="E625" s="214" t="s">
        <v>32</v>
      </c>
      <c r="F625" s="215" t="s">
        <v>404</v>
      </c>
      <c r="G625" s="213"/>
      <c r="H625" s="216">
        <v>22.745000000000001</v>
      </c>
      <c r="I625" s="217"/>
      <c r="J625" s="213"/>
      <c r="K625" s="213"/>
      <c r="L625" s="218"/>
      <c r="M625" s="219"/>
      <c r="N625" s="220"/>
      <c r="O625" s="220"/>
      <c r="P625" s="220"/>
      <c r="Q625" s="220"/>
      <c r="R625" s="220"/>
      <c r="S625" s="220"/>
      <c r="T625" s="221"/>
      <c r="AT625" s="222" t="s">
        <v>148</v>
      </c>
      <c r="AU625" s="222" t="s">
        <v>87</v>
      </c>
      <c r="AV625" s="13" t="s">
        <v>87</v>
      </c>
      <c r="AW625" s="13" t="s">
        <v>39</v>
      </c>
      <c r="AX625" s="13" t="s">
        <v>78</v>
      </c>
      <c r="AY625" s="222" t="s">
        <v>133</v>
      </c>
    </row>
    <row r="626" spans="2:51" s="13" customFormat="1">
      <c r="B626" s="212"/>
      <c r="C626" s="213"/>
      <c r="D626" s="208" t="s">
        <v>148</v>
      </c>
      <c r="E626" s="214" t="s">
        <v>32</v>
      </c>
      <c r="F626" s="215" t="s">
        <v>405</v>
      </c>
      <c r="G626" s="213"/>
      <c r="H626" s="216">
        <v>22.92</v>
      </c>
      <c r="I626" s="217"/>
      <c r="J626" s="213"/>
      <c r="K626" s="213"/>
      <c r="L626" s="218"/>
      <c r="M626" s="219"/>
      <c r="N626" s="220"/>
      <c r="O626" s="220"/>
      <c r="P626" s="220"/>
      <c r="Q626" s="220"/>
      <c r="R626" s="220"/>
      <c r="S626" s="220"/>
      <c r="T626" s="221"/>
      <c r="AT626" s="222" t="s">
        <v>148</v>
      </c>
      <c r="AU626" s="222" t="s">
        <v>87</v>
      </c>
      <c r="AV626" s="13" t="s">
        <v>87</v>
      </c>
      <c r="AW626" s="13" t="s">
        <v>39</v>
      </c>
      <c r="AX626" s="13" t="s">
        <v>78</v>
      </c>
      <c r="AY626" s="222" t="s">
        <v>133</v>
      </c>
    </row>
    <row r="627" spans="2:51" s="14" customFormat="1">
      <c r="B627" s="223"/>
      <c r="C627" s="224"/>
      <c r="D627" s="208" t="s">
        <v>148</v>
      </c>
      <c r="E627" s="225" t="s">
        <v>32</v>
      </c>
      <c r="F627" s="226" t="s">
        <v>389</v>
      </c>
      <c r="G627" s="224"/>
      <c r="H627" s="225" t="s">
        <v>32</v>
      </c>
      <c r="I627" s="227"/>
      <c r="J627" s="224"/>
      <c r="K627" s="224"/>
      <c r="L627" s="228"/>
      <c r="M627" s="229"/>
      <c r="N627" s="230"/>
      <c r="O627" s="230"/>
      <c r="P627" s="230"/>
      <c r="Q627" s="230"/>
      <c r="R627" s="230"/>
      <c r="S627" s="230"/>
      <c r="T627" s="231"/>
      <c r="AT627" s="232" t="s">
        <v>148</v>
      </c>
      <c r="AU627" s="232" t="s">
        <v>87</v>
      </c>
      <c r="AV627" s="14" t="s">
        <v>85</v>
      </c>
      <c r="AW627" s="14" t="s">
        <v>39</v>
      </c>
      <c r="AX627" s="14" t="s">
        <v>78</v>
      </c>
      <c r="AY627" s="232" t="s">
        <v>133</v>
      </c>
    </row>
    <row r="628" spans="2:51" s="13" customFormat="1">
      <c r="B628" s="212"/>
      <c r="C628" s="213"/>
      <c r="D628" s="208" t="s">
        <v>148</v>
      </c>
      <c r="E628" s="214" t="s">
        <v>32</v>
      </c>
      <c r="F628" s="215" t="s">
        <v>406</v>
      </c>
      <c r="G628" s="213"/>
      <c r="H628" s="216">
        <v>10.773999999999999</v>
      </c>
      <c r="I628" s="217"/>
      <c r="J628" s="213"/>
      <c r="K628" s="213"/>
      <c r="L628" s="218"/>
      <c r="M628" s="219"/>
      <c r="N628" s="220"/>
      <c r="O628" s="220"/>
      <c r="P628" s="220"/>
      <c r="Q628" s="220"/>
      <c r="R628" s="220"/>
      <c r="S628" s="220"/>
      <c r="T628" s="221"/>
      <c r="AT628" s="222" t="s">
        <v>148</v>
      </c>
      <c r="AU628" s="222" t="s">
        <v>87</v>
      </c>
      <c r="AV628" s="13" t="s">
        <v>87</v>
      </c>
      <c r="AW628" s="13" t="s">
        <v>39</v>
      </c>
      <c r="AX628" s="13" t="s">
        <v>78</v>
      </c>
      <c r="AY628" s="222" t="s">
        <v>133</v>
      </c>
    </row>
    <row r="629" spans="2:51" s="13" customFormat="1">
      <c r="B629" s="212"/>
      <c r="C629" s="213"/>
      <c r="D629" s="208" t="s">
        <v>148</v>
      </c>
      <c r="E629" s="214" t="s">
        <v>32</v>
      </c>
      <c r="F629" s="215" t="s">
        <v>407</v>
      </c>
      <c r="G629" s="213"/>
      <c r="H629" s="216">
        <v>17.138000000000002</v>
      </c>
      <c r="I629" s="217"/>
      <c r="J629" s="213"/>
      <c r="K629" s="213"/>
      <c r="L629" s="218"/>
      <c r="M629" s="219"/>
      <c r="N629" s="220"/>
      <c r="O629" s="220"/>
      <c r="P629" s="220"/>
      <c r="Q629" s="220"/>
      <c r="R629" s="220"/>
      <c r="S629" s="220"/>
      <c r="T629" s="221"/>
      <c r="AT629" s="222" t="s">
        <v>148</v>
      </c>
      <c r="AU629" s="222" t="s">
        <v>87</v>
      </c>
      <c r="AV629" s="13" t="s">
        <v>87</v>
      </c>
      <c r="AW629" s="13" t="s">
        <v>39</v>
      </c>
      <c r="AX629" s="13" t="s">
        <v>78</v>
      </c>
      <c r="AY629" s="222" t="s">
        <v>133</v>
      </c>
    </row>
    <row r="630" spans="2:51" s="14" customFormat="1">
      <c r="B630" s="223"/>
      <c r="C630" s="224"/>
      <c r="D630" s="208" t="s">
        <v>148</v>
      </c>
      <c r="E630" s="225" t="s">
        <v>32</v>
      </c>
      <c r="F630" s="226" t="s">
        <v>392</v>
      </c>
      <c r="G630" s="224"/>
      <c r="H630" s="225" t="s">
        <v>32</v>
      </c>
      <c r="I630" s="227"/>
      <c r="J630" s="224"/>
      <c r="K630" s="224"/>
      <c r="L630" s="228"/>
      <c r="M630" s="229"/>
      <c r="N630" s="230"/>
      <c r="O630" s="230"/>
      <c r="P630" s="230"/>
      <c r="Q630" s="230"/>
      <c r="R630" s="230"/>
      <c r="S630" s="230"/>
      <c r="T630" s="231"/>
      <c r="AT630" s="232" t="s">
        <v>148</v>
      </c>
      <c r="AU630" s="232" t="s">
        <v>87</v>
      </c>
      <c r="AV630" s="14" t="s">
        <v>85</v>
      </c>
      <c r="AW630" s="14" t="s">
        <v>39</v>
      </c>
      <c r="AX630" s="14" t="s">
        <v>78</v>
      </c>
      <c r="AY630" s="232" t="s">
        <v>133</v>
      </c>
    </row>
    <row r="631" spans="2:51" s="13" customFormat="1">
      <c r="B631" s="212"/>
      <c r="C631" s="213"/>
      <c r="D631" s="208" t="s">
        <v>148</v>
      </c>
      <c r="E631" s="214" t="s">
        <v>32</v>
      </c>
      <c r="F631" s="215" t="s">
        <v>408</v>
      </c>
      <c r="G631" s="213"/>
      <c r="H631" s="216">
        <v>14.180999999999999</v>
      </c>
      <c r="I631" s="217"/>
      <c r="J631" s="213"/>
      <c r="K631" s="213"/>
      <c r="L631" s="218"/>
      <c r="M631" s="219"/>
      <c r="N631" s="220"/>
      <c r="O631" s="220"/>
      <c r="P631" s="220"/>
      <c r="Q631" s="220"/>
      <c r="R631" s="220"/>
      <c r="S631" s="220"/>
      <c r="T631" s="221"/>
      <c r="AT631" s="222" t="s">
        <v>148</v>
      </c>
      <c r="AU631" s="222" t="s">
        <v>87</v>
      </c>
      <c r="AV631" s="13" t="s">
        <v>87</v>
      </c>
      <c r="AW631" s="13" t="s">
        <v>39</v>
      </c>
      <c r="AX631" s="13" t="s">
        <v>78</v>
      </c>
      <c r="AY631" s="222" t="s">
        <v>133</v>
      </c>
    </row>
    <row r="632" spans="2:51" s="13" customFormat="1">
      <c r="B632" s="212"/>
      <c r="C632" s="213"/>
      <c r="D632" s="208" t="s">
        <v>148</v>
      </c>
      <c r="E632" s="214" t="s">
        <v>32</v>
      </c>
      <c r="F632" s="215" t="s">
        <v>409</v>
      </c>
      <c r="G632" s="213"/>
      <c r="H632" s="216">
        <v>4.0359999999999996</v>
      </c>
      <c r="I632" s="217"/>
      <c r="J632" s="213"/>
      <c r="K632" s="213"/>
      <c r="L632" s="218"/>
      <c r="M632" s="219"/>
      <c r="N632" s="220"/>
      <c r="O632" s="220"/>
      <c r="P632" s="220"/>
      <c r="Q632" s="220"/>
      <c r="R632" s="220"/>
      <c r="S632" s="220"/>
      <c r="T632" s="221"/>
      <c r="AT632" s="222" t="s">
        <v>148</v>
      </c>
      <c r="AU632" s="222" t="s">
        <v>87</v>
      </c>
      <c r="AV632" s="13" t="s">
        <v>87</v>
      </c>
      <c r="AW632" s="13" t="s">
        <v>39</v>
      </c>
      <c r="AX632" s="13" t="s">
        <v>78</v>
      </c>
      <c r="AY632" s="222" t="s">
        <v>133</v>
      </c>
    </row>
    <row r="633" spans="2:51" s="13" customFormat="1">
      <c r="B633" s="212"/>
      <c r="C633" s="213"/>
      <c r="D633" s="208" t="s">
        <v>148</v>
      </c>
      <c r="E633" s="214" t="s">
        <v>32</v>
      </c>
      <c r="F633" s="215" t="s">
        <v>410</v>
      </c>
      <c r="G633" s="213"/>
      <c r="H633" s="216">
        <v>21.39</v>
      </c>
      <c r="I633" s="217"/>
      <c r="J633" s="213"/>
      <c r="K633" s="213"/>
      <c r="L633" s="218"/>
      <c r="M633" s="219"/>
      <c r="N633" s="220"/>
      <c r="O633" s="220"/>
      <c r="P633" s="220"/>
      <c r="Q633" s="220"/>
      <c r="R633" s="220"/>
      <c r="S633" s="220"/>
      <c r="T633" s="221"/>
      <c r="AT633" s="222" t="s">
        <v>148</v>
      </c>
      <c r="AU633" s="222" t="s">
        <v>87</v>
      </c>
      <c r="AV633" s="13" t="s">
        <v>87</v>
      </c>
      <c r="AW633" s="13" t="s">
        <v>39</v>
      </c>
      <c r="AX633" s="13" t="s">
        <v>78</v>
      </c>
      <c r="AY633" s="222" t="s">
        <v>133</v>
      </c>
    </row>
    <row r="634" spans="2:51" s="15" customFormat="1">
      <c r="B634" s="233"/>
      <c r="C634" s="234"/>
      <c r="D634" s="208" t="s">
        <v>148</v>
      </c>
      <c r="E634" s="235" t="s">
        <v>32</v>
      </c>
      <c r="F634" s="236" t="s">
        <v>396</v>
      </c>
      <c r="G634" s="234"/>
      <c r="H634" s="237">
        <v>147.13800000000001</v>
      </c>
      <c r="I634" s="238"/>
      <c r="J634" s="234"/>
      <c r="K634" s="234"/>
      <c r="L634" s="239"/>
      <c r="M634" s="240"/>
      <c r="N634" s="241"/>
      <c r="O634" s="241"/>
      <c r="P634" s="241"/>
      <c r="Q634" s="241"/>
      <c r="R634" s="241"/>
      <c r="S634" s="241"/>
      <c r="T634" s="242"/>
      <c r="AT634" s="243" t="s">
        <v>148</v>
      </c>
      <c r="AU634" s="243" t="s">
        <v>87</v>
      </c>
      <c r="AV634" s="15" t="s">
        <v>150</v>
      </c>
      <c r="AW634" s="15" t="s">
        <v>39</v>
      </c>
      <c r="AX634" s="15" t="s">
        <v>78</v>
      </c>
      <c r="AY634" s="243" t="s">
        <v>133</v>
      </c>
    </row>
    <row r="635" spans="2:51" s="14" customFormat="1">
      <c r="B635" s="223"/>
      <c r="C635" s="224"/>
      <c r="D635" s="208" t="s">
        <v>148</v>
      </c>
      <c r="E635" s="225" t="s">
        <v>32</v>
      </c>
      <c r="F635" s="226" t="s">
        <v>411</v>
      </c>
      <c r="G635" s="224"/>
      <c r="H635" s="225" t="s">
        <v>32</v>
      </c>
      <c r="I635" s="227"/>
      <c r="J635" s="224"/>
      <c r="K635" s="224"/>
      <c r="L635" s="228"/>
      <c r="M635" s="229"/>
      <c r="N635" s="230"/>
      <c r="O635" s="230"/>
      <c r="P635" s="230"/>
      <c r="Q635" s="230"/>
      <c r="R635" s="230"/>
      <c r="S635" s="230"/>
      <c r="T635" s="231"/>
      <c r="AT635" s="232" t="s">
        <v>148</v>
      </c>
      <c r="AU635" s="232" t="s">
        <v>87</v>
      </c>
      <c r="AV635" s="14" t="s">
        <v>85</v>
      </c>
      <c r="AW635" s="14" t="s">
        <v>39</v>
      </c>
      <c r="AX635" s="14" t="s">
        <v>78</v>
      </c>
      <c r="AY635" s="232" t="s">
        <v>133</v>
      </c>
    </row>
    <row r="636" spans="2:51" s="14" customFormat="1">
      <c r="B636" s="223"/>
      <c r="C636" s="224"/>
      <c r="D636" s="208" t="s">
        <v>148</v>
      </c>
      <c r="E636" s="225" t="s">
        <v>32</v>
      </c>
      <c r="F636" s="226" t="s">
        <v>383</v>
      </c>
      <c r="G636" s="224"/>
      <c r="H636" s="225" t="s">
        <v>32</v>
      </c>
      <c r="I636" s="227"/>
      <c r="J636" s="224"/>
      <c r="K636" s="224"/>
      <c r="L636" s="228"/>
      <c r="M636" s="229"/>
      <c r="N636" s="230"/>
      <c r="O636" s="230"/>
      <c r="P636" s="230"/>
      <c r="Q636" s="230"/>
      <c r="R636" s="230"/>
      <c r="S636" s="230"/>
      <c r="T636" s="231"/>
      <c r="AT636" s="232" t="s">
        <v>148</v>
      </c>
      <c r="AU636" s="232" t="s">
        <v>87</v>
      </c>
      <c r="AV636" s="14" t="s">
        <v>85</v>
      </c>
      <c r="AW636" s="14" t="s">
        <v>39</v>
      </c>
      <c r="AX636" s="14" t="s">
        <v>78</v>
      </c>
      <c r="AY636" s="232" t="s">
        <v>133</v>
      </c>
    </row>
    <row r="637" spans="2:51" s="13" customFormat="1">
      <c r="B637" s="212"/>
      <c r="C637" s="213"/>
      <c r="D637" s="208" t="s">
        <v>148</v>
      </c>
      <c r="E637" s="214" t="s">
        <v>32</v>
      </c>
      <c r="F637" s="215" t="s">
        <v>412</v>
      </c>
      <c r="G637" s="213"/>
      <c r="H637" s="216">
        <v>14.234</v>
      </c>
      <c r="I637" s="217"/>
      <c r="J637" s="213"/>
      <c r="K637" s="213"/>
      <c r="L637" s="218"/>
      <c r="M637" s="219"/>
      <c r="N637" s="220"/>
      <c r="O637" s="220"/>
      <c r="P637" s="220"/>
      <c r="Q637" s="220"/>
      <c r="R637" s="220"/>
      <c r="S637" s="220"/>
      <c r="T637" s="221"/>
      <c r="AT637" s="222" t="s">
        <v>148</v>
      </c>
      <c r="AU637" s="222" t="s">
        <v>87</v>
      </c>
      <c r="AV637" s="13" t="s">
        <v>87</v>
      </c>
      <c r="AW637" s="13" t="s">
        <v>39</v>
      </c>
      <c r="AX637" s="13" t="s">
        <v>78</v>
      </c>
      <c r="AY637" s="222" t="s">
        <v>133</v>
      </c>
    </row>
    <row r="638" spans="2:51" s="14" customFormat="1">
      <c r="B638" s="223"/>
      <c r="C638" s="224"/>
      <c r="D638" s="208" t="s">
        <v>148</v>
      </c>
      <c r="E638" s="225" t="s">
        <v>32</v>
      </c>
      <c r="F638" s="226" t="s">
        <v>385</v>
      </c>
      <c r="G638" s="224"/>
      <c r="H638" s="225" t="s">
        <v>32</v>
      </c>
      <c r="I638" s="227"/>
      <c r="J638" s="224"/>
      <c r="K638" s="224"/>
      <c r="L638" s="228"/>
      <c r="M638" s="229"/>
      <c r="N638" s="230"/>
      <c r="O638" s="230"/>
      <c r="P638" s="230"/>
      <c r="Q638" s="230"/>
      <c r="R638" s="230"/>
      <c r="S638" s="230"/>
      <c r="T638" s="231"/>
      <c r="AT638" s="232" t="s">
        <v>148</v>
      </c>
      <c r="AU638" s="232" t="s">
        <v>87</v>
      </c>
      <c r="AV638" s="14" t="s">
        <v>85</v>
      </c>
      <c r="AW638" s="14" t="s">
        <v>39</v>
      </c>
      <c r="AX638" s="14" t="s">
        <v>78</v>
      </c>
      <c r="AY638" s="232" t="s">
        <v>133</v>
      </c>
    </row>
    <row r="639" spans="2:51" s="13" customFormat="1">
      <c r="B639" s="212"/>
      <c r="C639" s="213"/>
      <c r="D639" s="208" t="s">
        <v>148</v>
      </c>
      <c r="E639" s="214" t="s">
        <v>32</v>
      </c>
      <c r="F639" s="215" t="s">
        <v>413</v>
      </c>
      <c r="G639" s="213"/>
      <c r="H639" s="216">
        <v>18</v>
      </c>
      <c r="I639" s="217"/>
      <c r="J639" s="213"/>
      <c r="K639" s="213"/>
      <c r="L639" s="218"/>
      <c r="M639" s="219"/>
      <c r="N639" s="220"/>
      <c r="O639" s="220"/>
      <c r="P639" s="220"/>
      <c r="Q639" s="220"/>
      <c r="R639" s="220"/>
      <c r="S639" s="220"/>
      <c r="T639" s="221"/>
      <c r="AT639" s="222" t="s">
        <v>148</v>
      </c>
      <c r="AU639" s="222" t="s">
        <v>87</v>
      </c>
      <c r="AV639" s="13" t="s">
        <v>87</v>
      </c>
      <c r="AW639" s="13" t="s">
        <v>39</v>
      </c>
      <c r="AX639" s="13" t="s">
        <v>78</v>
      </c>
      <c r="AY639" s="222" t="s">
        <v>133</v>
      </c>
    </row>
    <row r="640" spans="2:51" s="14" customFormat="1">
      <c r="B640" s="223"/>
      <c r="C640" s="224"/>
      <c r="D640" s="208" t="s">
        <v>148</v>
      </c>
      <c r="E640" s="225" t="s">
        <v>32</v>
      </c>
      <c r="F640" s="226" t="s">
        <v>389</v>
      </c>
      <c r="G640" s="224"/>
      <c r="H640" s="225" t="s">
        <v>32</v>
      </c>
      <c r="I640" s="227"/>
      <c r="J640" s="224"/>
      <c r="K640" s="224"/>
      <c r="L640" s="228"/>
      <c r="M640" s="229"/>
      <c r="N640" s="230"/>
      <c r="O640" s="230"/>
      <c r="P640" s="230"/>
      <c r="Q640" s="230"/>
      <c r="R640" s="230"/>
      <c r="S640" s="230"/>
      <c r="T640" s="231"/>
      <c r="AT640" s="232" t="s">
        <v>148</v>
      </c>
      <c r="AU640" s="232" t="s">
        <v>87</v>
      </c>
      <c r="AV640" s="14" t="s">
        <v>85</v>
      </c>
      <c r="AW640" s="14" t="s">
        <v>39</v>
      </c>
      <c r="AX640" s="14" t="s">
        <v>78</v>
      </c>
      <c r="AY640" s="232" t="s">
        <v>133</v>
      </c>
    </row>
    <row r="641" spans="1:65" s="13" customFormat="1">
      <c r="B641" s="212"/>
      <c r="C641" s="213"/>
      <c r="D641" s="208" t="s">
        <v>148</v>
      </c>
      <c r="E641" s="214" t="s">
        <v>32</v>
      </c>
      <c r="F641" s="215" t="s">
        <v>413</v>
      </c>
      <c r="G641" s="213"/>
      <c r="H641" s="216">
        <v>18</v>
      </c>
      <c r="I641" s="217"/>
      <c r="J641" s="213"/>
      <c r="K641" s="213"/>
      <c r="L641" s="218"/>
      <c r="M641" s="219"/>
      <c r="N641" s="220"/>
      <c r="O641" s="220"/>
      <c r="P641" s="220"/>
      <c r="Q641" s="220"/>
      <c r="R641" s="220"/>
      <c r="S641" s="220"/>
      <c r="T641" s="221"/>
      <c r="AT641" s="222" t="s">
        <v>148</v>
      </c>
      <c r="AU641" s="222" t="s">
        <v>87</v>
      </c>
      <c r="AV641" s="13" t="s">
        <v>87</v>
      </c>
      <c r="AW641" s="13" t="s">
        <v>39</v>
      </c>
      <c r="AX641" s="13" t="s">
        <v>78</v>
      </c>
      <c r="AY641" s="222" t="s">
        <v>133</v>
      </c>
    </row>
    <row r="642" spans="1:65" s="14" customFormat="1">
      <c r="B642" s="223"/>
      <c r="C642" s="224"/>
      <c r="D642" s="208" t="s">
        <v>148</v>
      </c>
      <c r="E642" s="225" t="s">
        <v>32</v>
      </c>
      <c r="F642" s="226" t="s">
        <v>392</v>
      </c>
      <c r="G642" s="224"/>
      <c r="H642" s="225" t="s">
        <v>32</v>
      </c>
      <c r="I642" s="227"/>
      <c r="J642" s="224"/>
      <c r="K642" s="224"/>
      <c r="L642" s="228"/>
      <c r="M642" s="229"/>
      <c r="N642" s="230"/>
      <c r="O642" s="230"/>
      <c r="P642" s="230"/>
      <c r="Q642" s="230"/>
      <c r="R642" s="230"/>
      <c r="S642" s="230"/>
      <c r="T642" s="231"/>
      <c r="AT642" s="232" t="s">
        <v>148</v>
      </c>
      <c r="AU642" s="232" t="s">
        <v>87</v>
      </c>
      <c r="AV642" s="14" t="s">
        <v>85</v>
      </c>
      <c r="AW642" s="14" t="s">
        <v>39</v>
      </c>
      <c r="AX642" s="14" t="s">
        <v>78</v>
      </c>
      <c r="AY642" s="232" t="s">
        <v>133</v>
      </c>
    </row>
    <row r="643" spans="1:65" s="13" customFormat="1">
      <c r="B643" s="212"/>
      <c r="C643" s="213"/>
      <c r="D643" s="208" t="s">
        <v>148</v>
      </c>
      <c r="E643" s="214" t="s">
        <v>32</v>
      </c>
      <c r="F643" s="215" t="s">
        <v>414</v>
      </c>
      <c r="G643" s="213"/>
      <c r="H643" s="216">
        <v>13.2</v>
      </c>
      <c r="I643" s="217"/>
      <c r="J643" s="213"/>
      <c r="K643" s="213"/>
      <c r="L643" s="218"/>
      <c r="M643" s="219"/>
      <c r="N643" s="220"/>
      <c r="O643" s="220"/>
      <c r="P643" s="220"/>
      <c r="Q643" s="220"/>
      <c r="R643" s="220"/>
      <c r="S643" s="220"/>
      <c r="T643" s="221"/>
      <c r="AT643" s="222" t="s">
        <v>148</v>
      </c>
      <c r="AU643" s="222" t="s">
        <v>87</v>
      </c>
      <c r="AV643" s="13" t="s">
        <v>87</v>
      </c>
      <c r="AW643" s="13" t="s">
        <v>39</v>
      </c>
      <c r="AX643" s="13" t="s">
        <v>78</v>
      </c>
      <c r="AY643" s="222" t="s">
        <v>133</v>
      </c>
    </row>
    <row r="644" spans="1:65" s="15" customFormat="1">
      <c r="B644" s="233"/>
      <c r="C644" s="234"/>
      <c r="D644" s="208" t="s">
        <v>148</v>
      </c>
      <c r="E644" s="235" t="s">
        <v>32</v>
      </c>
      <c r="F644" s="236" t="s">
        <v>415</v>
      </c>
      <c r="G644" s="234"/>
      <c r="H644" s="237">
        <v>63.433999999999997</v>
      </c>
      <c r="I644" s="238"/>
      <c r="J644" s="234"/>
      <c r="K644" s="234"/>
      <c r="L644" s="239"/>
      <c r="M644" s="240"/>
      <c r="N644" s="241"/>
      <c r="O644" s="241"/>
      <c r="P644" s="241"/>
      <c r="Q644" s="241"/>
      <c r="R644" s="241"/>
      <c r="S644" s="241"/>
      <c r="T644" s="242"/>
      <c r="AT644" s="243" t="s">
        <v>148</v>
      </c>
      <c r="AU644" s="243" t="s">
        <v>87</v>
      </c>
      <c r="AV644" s="15" t="s">
        <v>150</v>
      </c>
      <c r="AW644" s="15" t="s">
        <v>39</v>
      </c>
      <c r="AX644" s="15" t="s">
        <v>78</v>
      </c>
      <c r="AY644" s="243" t="s">
        <v>133</v>
      </c>
    </row>
    <row r="645" spans="1:65" s="16" customFormat="1">
      <c r="B645" s="244"/>
      <c r="C645" s="245"/>
      <c r="D645" s="208" t="s">
        <v>148</v>
      </c>
      <c r="E645" s="246" t="s">
        <v>32</v>
      </c>
      <c r="F645" s="247" t="s">
        <v>168</v>
      </c>
      <c r="G645" s="245"/>
      <c r="H645" s="248">
        <v>210.572</v>
      </c>
      <c r="I645" s="249"/>
      <c r="J645" s="245"/>
      <c r="K645" s="245"/>
      <c r="L645" s="250"/>
      <c r="M645" s="251"/>
      <c r="N645" s="252"/>
      <c r="O645" s="252"/>
      <c r="P645" s="252"/>
      <c r="Q645" s="252"/>
      <c r="R645" s="252"/>
      <c r="S645" s="252"/>
      <c r="T645" s="253"/>
      <c r="AT645" s="254" t="s">
        <v>148</v>
      </c>
      <c r="AU645" s="254" t="s">
        <v>87</v>
      </c>
      <c r="AV645" s="16" t="s">
        <v>141</v>
      </c>
      <c r="AW645" s="16" t="s">
        <v>39</v>
      </c>
      <c r="AX645" s="16" t="s">
        <v>85</v>
      </c>
      <c r="AY645" s="254" t="s">
        <v>133</v>
      </c>
    </row>
    <row r="646" spans="1:65" s="2" customFormat="1" ht="21.75" customHeight="1">
      <c r="A646" s="37"/>
      <c r="B646" s="38"/>
      <c r="C646" s="195" t="s">
        <v>826</v>
      </c>
      <c r="D646" s="195" t="s">
        <v>136</v>
      </c>
      <c r="E646" s="196" t="s">
        <v>827</v>
      </c>
      <c r="F646" s="197" t="s">
        <v>828</v>
      </c>
      <c r="G646" s="198" t="s">
        <v>285</v>
      </c>
      <c r="H646" s="199">
        <v>210.572</v>
      </c>
      <c r="I646" s="200"/>
      <c r="J646" s="201">
        <f>ROUND(I646*H646,2)</f>
        <v>0</v>
      </c>
      <c r="K646" s="197" t="s">
        <v>140</v>
      </c>
      <c r="L646" s="42"/>
      <c r="M646" s="202" t="s">
        <v>32</v>
      </c>
      <c r="N646" s="203" t="s">
        <v>49</v>
      </c>
      <c r="O646" s="67"/>
      <c r="P646" s="204">
        <f>O646*H646</f>
        <v>0</v>
      </c>
      <c r="Q646" s="204">
        <v>0</v>
      </c>
      <c r="R646" s="204">
        <f>Q646*H646</f>
        <v>0</v>
      </c>
      <c r="S646" s="204">
        <v>0</v>
      </c>
      <c r="T646" s="205">
        <f>S646*H646</f>
        <v>0</v>
      </c>
      <c r="U646" s="37"/>
      <c r="V646" s="37"/>
      <c r="W646" s="37"/>
      <c r="X646" s="37"/>
      <c r="Y646" s="37"/>
      <c r="Z646" s="37"/>
      <c r="AA646" s="37"/>
      <c r="AB646" s="37"/>
      <c r="AC646" s="37"/>
      <c r="AD646" s="37"/>
      <c r="AE646" s="37"/>
      <c r="AR646" s="206" t="s">
        <v>183</v>
      </c>
      <c r="AT646" s="206" t="s">
        <v>136</v>
      </c>
      <c r="AU646" s="206" t="s">
        <v>87</v>
      </c>
      <c r="AY646" s="19" t="s">
        <v>133</v>
      </c>
      <c r="BE646" s="207">
        <f>IF(N646="základní",J646,0)</f>
        <v>0</v>
      </c>
      <c r="BF646" s="207">
        <f>IF(N646="snížená",J646,0)</f>
        <v>0</v>
      </c>
      <c r="BG646" s="207">
        <f>IF(N646="zákl. přenesená",J646,0)</f>
        <v>0</v>
      </c>
      <c r="BH646" s="207">
        <f>IF(N646="sníž. přenesená",J646,0)</f>
        <v>0</v>
      </c>
      <c r="BI646" s="207">
        <f>IF(N646="nulová",J646,0)</f>
        <v>0</v>
      </c>
      <c r="BJ646" s="19" t="s">
        <v>85</v>
      </c>
      <c r="BK646" s="207">
        <f>ROUND(I646*H646,2)</f>
        <v>0</v>
      </c>
      <c r="BL646" s="19" t="s">
        <v>183</v>
      </c>
      <c r="BM646" s="206" t="s">
        <v>829</v>
      </c>
    </row>
    <row r="647" spans="1:65" s="2" customFormat="1" ht="21.75" customHeight="1">
      <c r="A647" s="37"/>
      <c r="B647" s="38"/>
      <c r="C647" s="195" t="s">
        <v>830</v>
      </c>
      <c r="D647" s="195" t="s">
        <v>136</v>
      </c>
      <c r="E647" s="196" t="s">
        <v>831</v>
      </c>
      <c r="F647" s="197" t="s">
        <v>832</v>
      </c>
      <c r="G647" s="198" t="s">
        <v>285</v>
      </c>
      <c r="H647" s="199">
        <v>210.572</v>
      </c>
      <c r="I647" s="200"/>
      <c r="J647" s="201">
        <f>ROUND(I647*H647,2)</f>
        <v>0</v>
      </c>
      <c r="K647" s="197" t="s">
        <v>140</v>
      </c>
      <c r="L647" s="42"/>
      <c r="M647" s="202" t="s">
        <v>32</v>
      </c>
      <c r="N647" s="203" t="s">
        <v>49</v>
      </c>
      <c r="O647" s="67"/>
      <c r="P647" s="204">
        <f>O647*H647</f>
        <v>0</v>
      </c>
      <c r="Q647" s="204">
        <v>1.5E-3</v>
      </c>
      <c r="R647" s="204">
        <f>Q647*H647</f>
        <v>0.31585800000000003</v>
      </c>
      <c r="S647" s="204">
        <v>0</v>
      </c>
      <c r="T647" s="205">
        <f>S647*H647</f>
        <v>0</v>
      </c>
      <c r="U647" s="37"/>
      <c r="V647" s="37"/>
      <c r="W647" s="37"/>
      <c r="X647" s="37"/>
      <c r="Y647" s="37"/>
      <c r="Z647" s="37"/>
      <c r="AA647" s="37"/>
      <c r="AB647" s="37"/>
      <c r="AC647" s="37"/>
      <c r="AD647" s="37"/>
      <c r="AE647" s="37"/>
      <c r="AR647" s="206" t="s">
        <v>183</v>
      </c>
      <c r="AT647" s="206" t="s">
        <v>136</v>
      </c>
      <c r="AU647" s="206" t="s">
        <v>87</v>
      </c>
      <c r="AY647" s="19" t="s">
        <v>133</v>
      </c>
      <c r="BE647" s="207">
        <f>IF(N647="základní",J647,0)</f>
        <v>0</v>
      </c>
      <c r="BF647" s="207">
        <f>IF(N647="snížená",J647,0)</f>
        <v>0</v>
      </c>
      <c r="BG647" s="207">
        <f>IF(N647="zákl. přenesená",J647,0)</f>
        <v>0</v>
      </c>
      <c r="BH647" s="207">
        <f>IF(N647="sníž. přenesená",J647,0)</f>
        <v>0</v>
      </c>
      <c r="BI647" s="207">
        <f>IF(N647="nulová",J647,0)</f>
        <v>0</v>
      </c>
      <c r="BJ647" s="19" t="s">
        <v>85</v>
      </c>
      <c r="BK647" s="207">
        <f>ROUND(I647*H647,2)</f>
        <v>0</v>
      </c>
      <c r="BL647" s="19" t="s">
        <v>183</v>
      </c>
      <c r="BM647" s="206" t="s">
        <v>833</v>
      </c>
    </row>
    <row r="648" spans="1:65" s="2" customFormat="1" ht="33" customHeight="1">
      <c r="A648" s="37"/>
      <c r="B648" s="38"/>
      <c r="C648" s="195" t="s">
        <v>834</v>
      </c>
      <c r="D648" s="195" t="s">
        <v>136</v>
      </c>
      <c r="E648" s="196" t="s">
        <v>835</v>
      </c>
      <c r="F648" s="197" t="s">
        <v>836</v>
      </c>
      <c r="G648" s="198" t="s">
        <v>285</v>
      </c>
      <c r="H648" s="199">
        <v>210.572</v>
      </c>
      <c r="I648" s="200"/>
      <c r="J648" s="201">
        <f>ROUND(I648*H648,2)</f>
        <v>0</v>
      </c>
      <c r="K648" s="197" t="s">
        <v>140</v>
      </c>
      <c r="L648" s="42"/>
      <c r="M648" s="202" t="s">
        <v>32</v>
      </c>
      <c r="N648" s="203" t="s">
        <v>49</v>
      </c>
      <c r="O648" s="67"/>
      <c r="P648" s="204">
        <f>O648*H648</f>
        <v>0</v>
      </c>
      <c r="Q648" s="204">
        <v>1.3999999999999999E-4</v>
      </c>
      <c r="R648" s="204">
        <f>Q648*H648</f>
        <v>2.9480079999999999E-2</v>
      </c>
      <c r="S648" s="204">
        <v>0</v>
      </c>
      <c r="T648" s="205">
        <f>S648*H648</f>
        <v>0</v>
      </c>
      <c r="U648" s="37"/>
      <c r="V648" s="37"/>
      <c r="W648" s="37"/>
      <c r="X648" s="37"/>
      <c r="Y648" s="37"/>
      <c r="Z648" s="37"/>
      <c r="AA648" s="37"/>
      <c r="AB648" s="37"/>
      <c r="AC648" s="37"/>
      <c r="AD648" s="37"/>
      <c r="AE648" s="37"/>
      <c r="AR648" s="206" t="s">
        <v>183</v>
      </c>
      <c r="AT648" s="206" t="s">
        <v>136</v>
      </c>
      <c r="AU648" s="206" t="s">
        <v>87</v>
      </c>
      <c r="AY648" s="19" t="s">
        <v>133</v>
      </c>
      <c r="BE648" s="207">
        <f>IF(N648="základní",J648,0)</f>
        <v>0</v>
      </c>
      <c r="BF648" s="207">
        <f>IF(N648="snížená",J648,0)</f>
        <v>0</v>
      </c>
      <c r="BG648" s="207">
        <f>IF(N648="zákl. přenesená",J648,0)</f>
        <v>0</v>
      </c>
      <c r="BH648" s="207">
        <f>IF(N648="sníž. přenesená",J648,0)</f>
        <v>0</v>
      </c>
      <c r="BI648" s="207">
        <f>IF(N648="nulová",J648,0)</f>
        <v>0</v>
      </c>
      <c r="BJ648" s="19" t="s">
        <v>85</v>
      </c>
      <c r="BK648" s="207">
        <f>ROUND(I648*H648,2)</f>
        <v>0</v>
      </c>
      <c r="BL648" s="19" t="s">
        <v>183</v>
      </c>
      <c r="BM648" s="206" t="s">
        <v>837</v>
      </c>
    </row>
    <row r="649" spans="1:65" s="2" customFormat="1" ht="21.75" customHeight="1">
      <c r="A649" s="37"/>
      <c r="B649" s="38"/>
      <c r="C649" s="195" t="s">
        <v>838</v>
      </c>
      <c r="D649" s="195" t="s">
        <v>136</v>
      </c>
      <c r="E649" s="196" t="s">
        <v>839</v>
      </c>
      <c r="F649" s="197" t="s">
        <v>840</v>
      </c>
      <c r="G649" s="198" t="s">
        <v>285</v>
      </c>
      <c r="H649" s="199">
        <v>81.771000000000001</v>
      </c>
      <c r="I649" s="200"/>
      <c r="J649" s="201">
        <f>ROUND(I649*H649,2)</f>
        <v>0</v>
      </c>
      <c r="K649" s="197" t="s">
        <v>140</v>
      </c>
      <c r="L649" s="42"/>
      <c r="M649" s="202" t="s">
        <v>32</v>
      </c>
      <c r="N649" s="203" t="s">
        <v>49</v>
      </c>
      <c r="O649" s="67"/>
      <c r="P649" s="204">
        <f>O649*H649</f>
        <v>0</v>
      </c>
      <c r="Q649" s="204">
        <v>2.1000000000000001E-4</v>
      </c>
      <c r="R649" s="204">
        <f>Q649*H649</f>
        <v>1.7171910000000002E-2</v>
      </c>
      <c r="S649" s="204">
        <v>0</v>
      </c>
      <c r="T649" s="205">
        <f>S649*H649</f>
        <v>0</v>
      </c>
      <c r="U649" s="37"/>
      <c r="V649" s="37"/>
      <c r="W649" s="37"/>
      <c r="X649" s="37"/>
      <c r="Y649" s="37"/>
      <c r="Z649" s="37"/>
      <c r="AA649" s="37"/>
      <c r="AB649" s="37"/>
      <c r="AC649" s="37"/>
      <c r="AD649" s="37"/>
      <c r="AE649" s="37"/>
      <c r="AR649" s="206" t="s">
        <v>183</v>
      </c>
      <c r="AT649" s="206" t="s">
        <v>136</v>
      </c>
      <c r="AU649" s="206" t="s">
        <v>87</v>
      </c>
      <c r="AY649" s="19" t="s">
        <v>133</v>
      </c>
      <c r="BE649" s="207">
        <f>IF(N649="základní",J649,0)</f>
        <v>0</v>
      </c>
      <c r="BF649" s="207">
        <f>IF(N649="snížená",J649,0)</f>
        <v>0</v>
      </c>
      <c r="BG649" s="207">
        <f>IF(N649="zákl. přenesená",J649,0)</f>
        <v>0</v>
      </c>
      <c r="BH649" s="207">
        <f>IF(N649="sníž. přenesená",J649,0)</f>
        <v>0</v>
      </c>
      <c r="BI649" s="207">
        <f>IF(N649="nulová",J649,0)</f>
        <v>0</v>
      </c>
      <c r="BJ649" s="19" t="s">
        <v>85</v>
      </c>
      <c r="BK649" s="207">
        <f>ROUND(I649*H649,2)</f>
        <v>0</v>
      </c>
      <c r="BL649" s="19" t="s">
        <v>183</v>
      </c>
      <c r="BM649" s="206" t="s">
        <v>841</v>
      </c>
    </row>
    <row r="650" spans="1:65" s="14" customFormat="1">
      <c r="B650" s="223"/>
      <c r="C650" s="224"/>
      <c r="D650" s="208" t="s">
        <v>148</v>
      </c>
      <c r="E650" s="225" t="s">
        <v>32</v>
      </c>
      <c r="F650" s="226" t="s">
        <v>427</v>
      </c>
      <c r="G650" s="224"/>
      <c r="H650" s="225" t="s">
        <v>32</v>
      </c>
      <c r="I650" s="227"/>
      <c r="J650" s="224"/>
      <c r="K650" s="224"/>
      <c r="L650" s="228"/>
      <c r="M650" s="229"/>
      <c r="N650" s="230"/>
      <c r="O650" s="230"/>
      <c r="P650" s="230"/>
      <c r="Q650" s="230"/>
      <c r="R650" s="230"/>
      <c r="S650" s="230"/>
      <c r="T650" s="231"/>
      <c r="AT650" s="232" t="s">
        <v>148</v>
      </c>
      <c r="AU650" s="232" t="s">
        <v>87</v>
      </c>
      <c r="AV650" s="14" t="s">
        <v>85</v>
      </c>
      <c r="AW650" s="14" t="s">
        <v>39</v>
      </c>
      <c r="AX650" s="14" t="s">
        <v>78</v>
      </c>
      <c r="AY650" s="232" t="s">
        <v>133</v>
      </c>
    </row>
    <row r="651" spans="1:65" s="14" customFormat="1">
      <c r="B651" s="223"/>
      <c r="C651" s="224"/>
      <c r="D651" s="208" t="s">
        <v>148</v>
      </c>
      <c r="E651" s="225" t="s">
        <v>32</v>
      </c>
      <c r="F651" s="226" t="s">
        <v>383</v>
      </c>
      <c r="G651" s="224"/>
      <c r="H651" s="225" t="s">
        <v>32</v>
      </c>
      <c r="I651" s="227"/>
      <c r="J651" s="224"/>
      <c r="K651" s="224"/>
      <c r="L651" s="228"/>
      <c r="M651" s="229"/>
      <c r="N651" s="230"/>
      <c r="O651" s="230"/>
      <c r="P651" s="230"/>
      <c r="Q651" s="230"/>
      <c r="R651" s="230"/>
      <c r="S651" s="230"/>
      <c r="T651" s="231"/>
      <c r="AT651" s="232" t="s">
        <v>148</v>
      </c>
      <c r="AU651" s="232" t="s">
        <v>87</v>
      </c>
      <c r="AV651" s="14" t="s">
        <v>85</v>
      </c>
      <c r="AW651" s="14" t="s">
        <v>39</v>
      </c>
      <c r="AX651" s="14" t="s">
        <v>78</v>
      </c>
      <c r="AY651" s="232" t="s">
        <v>133</v>
      </c>
    </row>
    <row r="652" spans="1:65" s="13" customFormat="1">
      <c r="B652" s="212"/>
      <c r="C652" s="213"/>
      <c r="D652" s="208" t="s">
        <v>148</v>
      </c>
      <c r="E652" s="214" t="s">
        <v>32</v>
      </c>
      <c r="F652" s="215" t="s">
        <v>428</v>
      </c>
      <c r="G652" s="213"/>
      <c r="H652" s="216">
        <v>18.55</v>
      </c>
      <c r="I652" s="217"/>
      <c r="J652" s="213"/>
      <c r="K652" s="213"/>
      <c r="L652" s="218"/>
      <c r="M652" s="219"/>
      <c r="N652" s="220"/>
      <c r="O652" s="220"/>
      <c r="P652" s="220"/>
      <c r="Q652" s="220"/>
      <c r="R652" s="220"/>
      <c r="S652" s="220"/>
      <c r="T652" s="221"/>
      <c r="AT652" s="222" t="s">
        <v>148</v>
      </c>
      <c r="AU652" s="222" t="s">
        <v>87</v>
      </c>
      <c r="AV652" s="13" t="s">
        <v>87</v>
      </c>
      <c r="AW652" s="13" t="s">
        <v>39</v>
      </c>
      <c r="AX652" s="13" t="s">
        <v>78</v>
      </c>
      <c r="AY652" s="222" t="s">
        <v>133</v>
      </c>
    </row>
    <row r="653" spans="1:65" s="14" customFormat="1">
      <c r="B653" s="223"/>
      <c r="C653" s="224"/>
      <c r="D653" s="208" t="s">
        <v>148</v>
      </c>
      <c r="E653" s="225" t="s">
        <v>32</v>
      </c>
      <c r="F653" s="226" t="s">
        <v>385</v>
      </c>
      <c r="G653" s="224"/>
      <c r="H653" s="225" t="s">
        <v>32</v>
      </c>
      <c r="I653" s="227"/>
      <c r="J653" s="224"/>
      <c r="K653" s="224"/>
      <c r="L653" s="228"/>
      <c r="M653" s="229"/>
      <c r="N653" s="230"/>
      <c r="O653" s="230"/>
      <c r="P653" s="230"/>
      <c r="Q653" s="230"/>
      <c r="R653" s="230"/>
      <c r="S653" s="230"/>
      <c r="T653" s="231"/>
      <c r="AT653" s="232" t="s">
        <v>148</v>
      </c>
      <c r="AU653" s="232" t="s">
        <v>87</v>
      </c>
      <c r="AV653" s="14" t="s">
        <v>85</v>
      </c>
      <c r="AW653" s="14" t="s">
        <v>39</v>
      </c>
      <c r="AX653" s="14" t="s">
        <v>78</v>
      </c>
      <c r="AY653" s="232" t="s">
        <v>133</v>
      </c>
    </row>
    <row r="654" spans="1:65" s="13" customFormat="1">
      <c r="B654" s="212"/>
      <c r="C654" s="213"/>
      <c r="D654" s="208" t="s">
        <v>148</v>
      </c>
      <c r="E654" s="214" t="s">
        <v>32</v>
      </c>
      <c r="F654" s="215" t="s">
        <v>429</v>
      </c>
      <c r="G654" s="213"/>
      <c r="H654" s="216">
        <v>9.4499999999999993</v>
      </c>
      <c r="I654" s="217"/>
      <c r="J654" s="213"/>
      <c r="K654" s="213"/>
      <c r="L654" s="218"/>
      <c r="M654" s="219"/>
      <c r="N654" s="220"/>
      <c r="O654" s="220"/>
      <c r="P654" s="220"/>
      <c r="Q654" s="220"/>
      <c r="R654" s="220"/>
      <c r="S654" s="220"/>
      <c r="T654" s="221"/>
      <c r="AT654" s="222" t="s">
        <v>148</v>
      </c>
      <c r="AU654" s="222" t="s">
        <v>87</v>
      </c>
      <c r="AV654" s="13" t="s">
        <v>87</v>
      </c>
      <c r="AW654" s="13" t="s">
        <v>39</v>
      </c>
      <c r="AX654" s="13" t="s">
        <v>78</v>
      </c>
      <c r="AY654" s="222" t="s">
        <v>133</v>
      </c>
    </row>
    <row r="655" spans="1:65" s="13" customFormat="1">
      <c r="B655" s="212"/>
      <c r="C655" s="213"/>
      <c r="D655" s="208" t="s">
        <v>148</v>
      </c>
      <c r="E655" s="214" t="s">
        <v>32</v>
      </c>
      <c r="F655" s="215" t="s">
        <v>430</v>
      </c>
      <c r="G655" s="213"/>
      <c r="H655" s="216">
        <v>7.35</v>
      </c>
      <c r="I655" s="217"/>
      <c r="J655" s="213"/>
      <c r="K655" s="213"/>
      <c r="L655" s="218"/>
      <c r="M655" s="219"/>
      <c r="N655" s="220"/>
      <c r="O655" s="220"/>
      <c r="P655" s="220"/>
      <c r="Q655" s="220"/>
      <c r="R655" s="220"/>
      <c r="S655" s="220"/>
      <c r="T655" s="221"/>
      <c r="AT655" s="222" t="s">
        <v>148</v>
      </c>
      <c r="AU655" s="222" t="s">
        <v>87</v>
      </c>
      <c r="AV655" s="13" t="s">
        <v>87</v>
      </c>
      <c r="AW655" s="13" t="s">
        <v>39</v>
      </c>
      <c r="AX655" s="13" t="s">
        <v>78</v>
      </c>
      <c r="AY655" s="222" t="s">
        <v>133</v>
      </c>
    </row>
    <row r="656" spans="1:65" s="13" customFormat="1">
      <c r="B656" s="212"/>
      <c r="C656" s="213"/>
      <c r="D656" s="208" t="s">
        <v>148</v>
      </c>
      <c r="E656" s="214" t="s">
        <v>32</v>
      </c>
      <c r="F656" s="215" t="s">
        <v>431</v>
      </c>
      <c r="G656" s="213"/>
      <c r="H656" s="216">
        <v>5.0750000000000002</v>
      </c>
      <c r="I656" s="217"/>
      <c r="J656" s="213"/>
      <c r="K656" s="213"/>
      <c r="L656" s="218"/>
      <c r="M656" s="219"/>
      <c r="N656" s="220"/>
      <c r="O656" s="220"/>
      <c r="P656" s="220"/>
      <c r="Q656" s="220"/>
      <c r="R656" s="220"/>
      <c r="S656" s="220"/>
      <c r="T656" s="221"/>
      <c r="AT656" s="222" t="s">
        <v>148</v>
      </c>
      <c r="AU656" s="222" t="s">
        <v>87</v>
      </c>
      <c r="AV656" s="13" t="s">
        <v>87</v>
      </c>
      <c r="AW656" s="13" t="s">
        <v>39</v>
      </c>
      <c r="AX656" s="13" t="s">
        <v>78</v>
      </c>
      <c r="AY656" s="222" t="s">
        <v>133</v>
      </c>
    </row>
    <row r="657" spans="1:65" s="14" customFormat="1">
      <c r="B657" s="223"/>
      <c r="C657" s="224"/>
      <c r="D657" s="208" t="s">
        <v>148</v>
      </c>
      <c r="E657" s="225" t="s">
        <v>32</v>
      </c>
      <c r="F657" s="226" t="s">
        <v>389</v>
      </c>
      <c r="G657" s="224"/>
      <c r="H657" s="225" t="s">
        <v>32</v>
      </c>
      <c r="I657" s="227"/>
      <c r="J657" s="224"/>
      <c r="K657" s="224"/>
      <c r="L657" s="228"/>
      <c r="M657" s="229"/>
      <c r="N657" s="230"/>
      <c r="O657" s="230"/>
      <c r="P657" s="230"/>
      <c r="Q657" s="230"/>
      <c r="R657" s="230"/>
      <c r="S657" s="230"/>
      <c r="T657" s="231"/>
      <c r="AT657" s="232" t="s">
        <v>148</v>
      </c>
      <c r="AU657" s="232" t="s">
        <v>87</v>
      </c>
      <c r="AV657" s="14" t="s">
        <v>85</v>
      </c>
      <c r="AW657" s="14" t="s">
        <v>39</v>
      </c>
      <c r="AX657" s="14" t="s">
        <v>78</v>
      </c>
      <c r="AY657" s="232" t="s">
        <v>133</v>
      </c>
    </row>
    <row r="658" spans="1:65" s="13" customFormat="1">
      <c r="B658" s="212"/>
      <c r="C658" s="213"/>
      <c r="D658" s="208" t="s">
        <v>148</v>
      </c>
      <c r="E658" s="214" t="s">
        <v>32</v>
      </c>
      <c r="F658" s="215" t="s">
        <v>432</v>
      </c>
      <c r="G658" s="213"/>
      <c r="H658" s="216">
        <v>7.3849999999999998</v>
      </c>
      <c r="I658" s="217"/>
      <c r="J658" s="213"/>
      <c r="K658" s="213"/>
      <c r="L658" s="218"/>
      <c r="M658" s="219"/>
      <c r="N658" s="220"/>
      <c r="O658" s="220"/>
      <c r="P658" s="220"/>
      <c r="Q658" s="220"/>
      <c r="R658" s="220"/>
      <c r="S658" s="220"/>
      <c r="T658" s="221"/>
      <c r="AT658" s="222" t="s">
        <v>148</v>
      </c>
      <c r="AU658" s="222" t="s">
        <v>87</v>
      </c>
      <c r="AV658" s="13" t="s">
        <v>87</v>
      </c>
      <c r="AW658" s="13" t="s">
        <v>39</v>
      </c>
      <c r="AX658" s="13" t="s">
        <v>78</v>
      </c>
      <c r="AY658" s="222" t="s">
        <v>133</v>
      </c>
    </row>
    <row r="659" spans="1:65" s="13" customFormat="1">
      <c r="B659" s="212"/>
      <c r="C659" s="213"/>
      <c r="D659" s="208" t="s">
        <v>148</v>
      </c>
      <c r="E659" s="214" t="s">
        <v>32</v>
      </c>
      <c r="F659" s="215" t="s">
        <v>433</v>
      </c>
      <c r="G659" s="213"/>
      <c r="H659" s="216">
        <v>2.4849999999999999</v>
      </c>
      <c r="I659" s="217"/>
      <c r="J659" s="213"/>
      <c r="K659" s="213"/>
      <c r="L659" s="218"/>
      <c r="M659" s="219"/>
      <c r="N659" s="220"/>
      <c r="O659" s="220"/>
      <c r="P659" s="220"/>
      <c r="Q659" s="220"/>
      <c r="R659" s="220"/>
      <c r="S659" s="220"/>
      <c r="T659" s="221"/>
      <c r="AT659" s="222" t="s">
        <v>148</v>
      </c>
      <c r="AU659" s="222" t="s">
        <v>87</v>
      </c>
      <c r="AV659" s="13" t="s">
        <v>87</v>
      </c>
      <c r="AW659" s="13" t="s">
        <v>39</v>
      </c>
      <c r="AX659" s="13" t="s">
        <v>78</v>
      </c>
      <c r="AY659" s="222" t="s">
        <v>133</v>
      </c>
    </row>
    <row r="660" spans="1:65" s="13" customFormat="1">
      <c r="B660" s="212"/>
      <c r="C660" s="213"/>
      <c r="D660" s="208" t="s">
        <v>148</v>
      </c>
      <c r="E660" s="214" t="s">
        <v>32</v>
      </c>
      <c r="F660" s="215" t="s">
        <v>434</v>
      </c>
      <c r="G660" s="213"/>
      <c r="H660" s="216">
        <v>8.9250000000000007</v>
      </c>
      <c r="I660" s="217"/>
      <c r="J660" s="213"/>
      <c r="K660" s="213"/>
      <c r="L660" s="218"/>
      <c r="M660" s="219"/>
      <c r="N660" s="220"/>
      <c r="O660" s="220"/>
      <c r="P660" s="220"/>
      <c r="Q660" s="220"/>
      <c r="R660" s="220"/>
      <c r="S660" s="220"/>
      <c r="T660" s="221"/>
      <c r="AT660" s="222" t="s">
        <v>148</v>
      </c>
      <c r="AU660" s="222" t="s">
        <v>87</v>
      </c>
      <c r="AV660" s="13" t="s">
        <v>87</v>
      </c>
      <c r="AW660" s="13" t="s">
        <v>39</v>
      </c>
      <c r="AX660" s="13" t="s">
        <v>78</v>
      </c>
      <c r="AY660" s="222" t="s">
        <v>133</v>
      </c>
    </row>
    <row r="661" spans="1:65" s="14" customFormat="1">
      <c r="B661" s="223"/>
      <c r="C661" s="224"/>
      <c r="D661" s="208" t="s">
        <v>148</v>
      </c>
      <c r="E661" s="225" t="s">
        <v>32</v>
      </c>
      <c r="F661" s="226" t="s">
        <v>392</v>
      </c>
      <c r="G661" s="224"/>
      <c r="H661" s="225" t="s">
        <v>32</v>
      </c>
      <c r="I661" s="227"/>
      <c r="J661" s="224"/>
      <c r="K661" s="224"/>
      <c r="L661" s="228"/>
      <c r="M661" s="229"/>
      <c r="N661" s="230"/>
      <c r="O661" s="230"/>
      <c r="P661" s="230"/>
      <c r="Q661" s="230"/>
      <c r="R661" s="230"/>
      <c r="S661" s="230"/>
      <c r="T661" s="231"/>
      <c r="AT661" s="232" t="s">
        <v>148</v>
      </c>
      <c r="AU661" s="232" t="s">
        <v>87</v>
      </c>
      <c r="AV661" s="14" t="s">
        <v>85</v>
      </c>
      <c r="AW661" s="14" t="s">
        <v>39</v>
      </c>
      <c r="AX661" s="14" t="s">
        <v>78</v>
      </c>
      <c r="AY661" s="232" t="s">
        <v>133</v>
      </c>
    </row>
    <row r="662" spans="1:65" s="13" customFormat="1">
      <c r="B662" s="212"/>
      <c r="C662" s="213"/>
      <c r="D662" s="208" t="s">
        <v>148</v>
      </c>
      <c r="E662" s="214" t="s">
        <v>32</v>
      </c>
      <c r="F662" s="215" t="s">
        <v>435</v>
      </c>
      <c r="G662" s="213"/>
      <c r="H662" s="216">
        <v>11.077999999999999</v>
      </c>
      <c r="I662" s="217"/>
      <c r="J662" s="213"/>
      <c r="K662" s="213"/>
      <c r="L662" s="218"/>
      <c r="M662" s="219"/>
      <c r="N662" s="220"/>
      <c r="O662" s="220"/>
      <c r="P662" s="220"/>
      <c r="Q662" s="220"/>
      <c r="R662" s="220"/>
      <c r="S662" s="220"/>
      <c r="T662" s="221"/>
      <c r="AT662" s="222" t="s">
        <v>148</v>
      </c>
      <c r="AU662" s="222" t="s">
        <v>87</v>
      </c>
      <c r="AV662" s="13" t="s">
        <v>87</v>
      </c>
      <c r="AW662" s="13" t="s">
        <v>39</v>
      </c>
      <c r="AX662" s="13" t="s">
        <v>78</v>
      </c>
      <c r="AY662" s="222" t="s">
        <v>133</v>
      </c>
    </row>
    <row r="663" spans="1:65" s="13" customFormat="1">
      <c r="B663" s="212"/>
      <c r="C663" s="213"/>
      <c r="D663" s="208" t="s">
        <v>148</v>
      </c>
      <c r="E663" s="214" t="s">
        <v>32</v>
      </c>
      <c r="F663" s="215" t="s">
        <v>436</v>
      </c>
      <c r="G663" s="213"/>
      <c r="H663" s="216">
        <v>6.6429999999999998</v>
      </c>
      <c r="I663" s="217"/>
      <c r="J663" s="213"/>
      <c r="K663" s="213"/>
      <c r="L663" s="218"/>
      <c r="M663" s="219"/>
      <c r="N663" s="220"/>
      <c r="O663" s="220"/>
      <c r="P663" s="220"/>
      <c r="Q663" s="220"/>
      <c r="R663" s="220"/>
      <c r="S663" s="220"/>
      <c r="T663" s="221"/>
      <c r="AT663" s="222" t="s">
        <v>148</v>
      </c>
      <c r="AU663" s="222" t="s">
        <v>87</v>
      </c>
      <c r="AV663" s="13" t="s">
        <v>87</v>
      </c>
      <c r="AW663" s="13" t="s">
        <v>39</v>
      </c>
      <c r="AX663" s="13" t="s">
        <v>78</v>
      </c>
      <c r="AY663" s="222" t="s">
        <v>133</v>
      </c>
    </row>
    <row r="664" spans="1:65" s="13" customFormat="1">
      <c r="B664" s="212"/>
      <c r="C664" s="213"/>
      <c r="D664" s="208" t="s">
        <v>148</v>
      </c>
      <c r="E664" s="214" t="s">
        <v>32</v>
      </c>
      <c r="F664" s="215" t="s">
        <v>437</v>
      </c>
      <c r="G664" s="213"/>
      <c r="H664" s="216">
        <v>4.83</v>
      </c>
      <c r="I664" s="217"/>
      <c r="J664" s="213"/>
      <c r="K664" s="213"/>
      <c r="L664" s="218"/>
      <c r="M664" s="219"/>
      <c r="N664" s="220"/>
      <c r="O664" s="220"/>
      <c r="P664" s="220"/>
      <c r="Q664" s="220"/>
      <c r="R664" s="220"/>
      <c r="S664" s="220"/>
      <c r="T664" s="221"/>
      <c r="AT664" s="222" t="s">
        <v>148</v>
      </c>
      <c r="AU664" s="222" t="s">
        <v>87</v>
      </c>
      <c r="AV664" s="13" t="s">
        <v>87</v>
      </c>
      <c r="AW664" s="13" t="s">
        <v>39</v>
      </c>
      <c r="AX664" s="13" t="s">
        <v>78</v>
      </c>
      <c r="AY664" s="222" t="s">
        <v>133</v>
      </c>
    </row>
    <row r="665" spans="1:65" s="15" customFormat="1">
      <c r="B665" s="233"/>
      <c r="C665" s="234"/>
      <c r="D665" s="208" t="s">
        <v>148</v>
      </c>
      <c r="E665" s="235" t="s">
        <v>32</v>
      </c>
      <c r="F665" s="236" t="s">
        <v>438</v>
      </c>
      <c r="G665" s="234"/>
      <c r="H665" s="237">
        <v>81.771000000000001</v>
      </c>
      <c r="I665" s="238"/>
      <c r="J665" s="234"/>
      <c r="K665" s="234"/>
      <c r="L665" s="239"/>
      <c r="M665" s="240"/>
      <c r="N665" s="241"/>
      <c r="O665" s="241"/>
      <c r="P665" s="241"/>
      <c r="Q665" s="241"/>
      <c r="R665" s="241"/>
      <c r="S665" s="241"/>
      <c r="T665" s="242"/>
      <c r="AT665" s="243" t="s">
        <v>148</v>
      </c>
      <c r="AU665" s="243" t="s">
        <v>87</v>
      </c>
      <c r="AV665" s="15" t="s">
        <v>150</v>
      </c>
      <c r="AW665" s="15" t="s">
        <v>39</v>
      </c>
      <c r="AX665" s="15" t="s">
        <v>78</v>
      </c>
      <c r="AY665" s="243" t="s">
        <v>133</v>
      </c>
    </row>
    <row r="666" spans="1:65" s="16" customFormat="1">
      <c r="B666" s="244"/>
      <c r="C666" s="245"/>
      <c r="D666" s="208" t="s">
        <v>148</v>
      </c>
      <c r="E666" s="246" t="s">
        <v>32</v>
      </c>
      <c r="F666" s="247" t="s">
        <v>168</v>
      </c>
      <c r="G666" s="245"/>
      <c r="H666" s="248">
        <v>81.771000000000001</v>
      </c>
      <c r="I666" s="249"/>
      <c r="J666" s="245"/>
      <c r="K666" s="245"/>
      <c r="L666" s="250"/>
      <c r="M666" s="251"/>
      <c r="N666" s="252"/>
      <c r="O666" s="252"/>
      <c r="P666" s="252"/>
      <c r="Q666" s="252"/>
      <c r="R666" s="252"/>
      <c r="S666" s="252"/>
      <c r="T666" s="253"/>
      <c r="AT666" s="254" t="s">
        <v>148</v>
      </c>
      <c r="AU666" s="254" t="s">
        <v>87</v>
      </c>
      <c r="AV666" s="16" t="s">
        <v>141</v>
      </c>
      <c r="AW666" s="16" t="s">
        <v>39</v>
      </c>
      <c r="AX666" s="16" t="s">
        <v>85</v>
      </c>
      <c r="AY666" s="254" t="s">
        <v>133</v>
      </c>
    </row>
    <row r="667" spans="1:65" s="2" customFormat="1" ht="33" customHeight="1">
      <c r="A667" s="37"/>
      <c r="B667" s="38"/>
      <c r="C667" s="195" t="s">
        <v>842</v>
      </c>
      <c r="D667" s="195" t="s">
        <v>136</v>
      </c>
      <c r="E667" s="196" t="s">
        <v>843</v>
      </c>
      <c r="F667" s="197" t="s">
        <v>844</v>
      </c>
      <c r="G667" s="198" t="s">
        <v>285</v>
      </c>
      <c r="H667" s="199">
        <v>210.572</v>
      </c>
      <c r="I667" s="200"/>
      <c r="J667" s="201">
        <f>ROUND(I667*H667,2)</f>
        <v>0</v>
      </c>
      <c r="K667" s="197" t="s">
        <v>140</v>
      </c>
      <c r="L667" s="42"/>
      <c r="M667" s="202" t="s">
        <v>32</v>
      </c>
      <c r="N667" s="203" t="s">
        <v>49</v>
      </c>
      <c r="O667" s="67"/>
      <c r="P667" s="204">
        <f>O667*H667</f>
        <v>0</v>
      </c>
      <c r="Q667" s="204">
        <v>7.2000000000000005E-4</v>
      </c>
      <c r="R667" s="204">
        <f>Q667*H667</f>
        <v>0.15161184</v>
      </c>
      <c r="S667" s="204">
        <v>0</v>
      </c>
      <c r="T667" s="205">
        <f>S667*H667</f>
        <v>0</v>
      </c>
      <c r="U667" s="37"/>
      <c r="V667" s="37"/>
      <c r="W667" s="37"/>
      <c r="X667" s="37"/>
      <c r="Y667" s="37"/>
      <c r="Z667" s="37"/>
      <c r="AA667" s="37"/>
      <c r="AB667" s="37"/>
      <c r="AC667" s="37"/>
      <c r="AD667" s="37"/>
      <c r="AE667" s="37"/>
      <c r="AR667" s="206" t="s">
        <v>183</v>
      </c>
      <c r="AT667" s="206" t="s">
        <v>136</v>
      </c>
      <c r="AU667" s="206" t="s">
        <v>87</v>
      </c>
      <c r="AY667" s="19" t="s">
        <v>133</v>
      </c>
      <c r="BE667" s="207">
        <f>IF(N667="základní",J667,0)</f>
        <v>0</v>
      </c>
      <c r="BF667" s="207">
        <f>IF(N667="snížená",J667,0)</f>
        <v>0</v>
      </c>
      <c r="BG667" s="207">
        <f>IF(N667="zákl. přenesená",J667,0)</f>
        <v>0</v>
      </c>
      <c r="BH667" s="207">
        <f>IF(N667="sníž. přenesená",J667,0)</f>
        <v>0</v>
      </c>
      <c r="BI667" s="207">
        <f>IF(N667="nulová",J667,0)</f>
        <v>0</v>
      </c>
      <c r="BJ667" s="19" t="s">
        <v>85</v>
      </c>
      <c r="BK667" s="207">
        <f>ROUND(I667*H667,2)</f>
        <v>0</v>
      </c>
      <c r="BL667" s="19" t="s">
        <v>183</v>
      </c>
      <c r="BM667" s="206" t="s">
        <v>845</v>
      </c>
    </row>
    <row r="668" spans="1:65" s="2" customFormat="1" ht="44.25" customHeight="1">
      <c r="A668" s="37"/>
      <c r="B668" s="38"/>
      <c r="C668" s="195" t="s">
        <v>846</v>
      </c>
      <c r="D668" s="195" t="s">
        <v>136</v>
      </c>
      <c r="E668" s="196" t="s">
        <v>847</v>
      </c>
      <c r="F668" s="197" t="s">
        <v>848</v>
      </c>
      <c r="G668" s="198" t="s">
        <v>285</v>
      </c>
      <c r="H668" s="199">
        <v>210.572</v>
      </c>
      <c r="I668" s="200"/>
      <c r="J668" s="201">
        <f>ROUND(I668*H668,2)</f>
        <v>0</v>
      </c>
      <c r="K668" s="197" t="s">
        <v>140</v>
      </c>
      <c r="L668" s="42"/>
      <c r="M668" s="202" t="s">
        <v>32</v>
      </c>
      <c r="N668" s="203" t="s">
        <v>49</v>
      </c>
      <c r="O668" s="67"/>
      <c r="P668" s="204">
        <f>O668*H668</f>
        <v>0</v>
      </c>
      <c r="Q668" s="204">
        <v>4.0000000000000003E-5</v>
      </c>
      <c r="R668" s="204">
        <f>Q668*H668</f>
        <v>8.4228800000000006E-3</v>
      </c>
      <c r="S668" s="204">
        <v>0</v>
      </c>
      <c r="T668" s="205">
        <f>S668*H668</f>
        <v>0</v>
      </c>
      <c r="U668" s="37"/>
      <c r="V668" s="37"/>
      <c r="W668" s="37"/>
      <c r="X668" s="37"/>
      <c r="Y668" s="37"/>
      <c r="Z668" s="37"/>
      <c r="AA668" s="37"/>
      <c r="AB668" s="37"/>
      <c r="AC668" s="37"/>
      <c r="AD668" s="37"/>
      <c r="AE668" s="37"/>
      <c r="AR668" s="206" t="s">
        <v>183</v>
      </c>
      <c r="AT668" s="206" t="s">
        <v>136</v>
      </c>
      <c r="AU668" s="206" t="s">
        <v>87</v>
      </c>
      <c r="AY668" s="19" t="s">
        <v>133</v>
      </c>
      <c r="BE668" s="207">
        <f>IF(N668="základní",J668,0)</f>
        <v>0</v>
      </c>
      <c r="BF668" s="207">
        <f>IF(N668="snížená",J668,0)</f>
        <v>0</v>
      </c>
      <c r="BG668" s="207">
        <f>IF(N668="zákl. přenesená",J668,0)</f>
        <v>0</v>
      </c>
      <c r="BH668" s="207">
        <f>IF(N668="sníž. přenesená",J668,0)</f>
        <v>0</v>
      </c>
      <c r="BI668" s="207">
        <f>IF(N668="nulová",J668,0)</f>
        <v>0</v>
      </c>
      <c r="BJ668" s="19" t="s">
        <v>85</v>
      </c>
      <c r="BK668" s="207">
        <f>ROUND(I668*H668,2)</f>
        <v>0</v>
      </c>
      <c r="BL668" s="19" t="s">
        <v>183</v>
      </c>
      <c r="BM668" s="206" t="s">
        <v>849</v>
      </c>
    </row>
    <row r="669" spans="1:65" s="2" customFormat="1" ht="33" customHeight="1">
      <c r="A669" s="37"/>
      <c r="B669" s="38"/>
      <c r="C669" s="195" t="s">
        <v>850</v>
      </c>
      <c r="D669" s="195" t="s">
        <v>136</v>
      </c>
      <c r="E669" s="196" t="s">
        <v>851</v>
      </c>
      <c r="F669" s="197" t="s">
        <v>852</v>
      </c>
      <c r="G669" s="198" t="s">
        <v>285</v>
      </c>
      <c r="H669" s="199">
        <v>210.572</v>
      </c>
      <c r="I669" s="200"/>
      <c r="J669" s="201">
        <f>ROUND(I669*H669,2)</f>
        <v>0</v>
      </c>
      <c r="K669" s="197" t="s">
        <v>140</v>
      </c>
      <c r="L669" s="42"/>
      <c r="M669" s="269" t="s">
        <v>32</v>
      </c>
      <c r="N669" s="270" t="s">
        <v>49</v>
      </c>
      <c r="O669" s="267"/>
      <c r="P669" s="271">
        <f>O669*H669</f>
        <v>0</v>
      </c>
      <c r="Q669" s="271">
        <v>1.0000000000000001E-5</v>
      </c>
      <c r="R669" s="271">
        <f>Q669*H669</f>
        <v>2.1057200000000002E-3</v>
      </c>
      <c r="S669" s="271">
        <v>0</v>
      </c>
      <c r="T669" s="272">
        <f>S669*H669</f>
        <v>0</v>
      </c>
      <c r="U669" s="37"/>
      <c r="V669" s="37"/>
      <c r="W669" s="37"/>
      <c r="X669" s="37"/>
      <c r="Y669" s="37"/>
      <c r="Z669" s="37"/>
      <c r="AA669" s="37"/>
      <c r="AB669" s="37"/>
      <c r="AC669" s="37"/>
      <c r="AD669" s="37"/>
      <c r="AE669" s="37"/>
      <c r="AR669" s="206" t="s">
        <v>183</v>
      </c>
      <c r="AT669" s="206" t="s">
        <v>136</v>
      </c>
      <c r="AU669" s="206" t="s">
        <v>87</v>
      </c>
      <c r="AY669" s="19" t="s">
        <v>133</v>
      </c>
      <c r="BE669" s="207">
        <f>IF(N669="základní",J669,0)</f>
        <v>0</v>
      </c>
      <c r="BF669" s="207">
        <f>IF(N669="snížená",J669,0)</f>
        <v>0</v>
      </c>
      <c r="BG669" s="207">
        <f>IF(N669="zákl. přenesená",J669,0)</f>
        <v>0</v>
      </c>
      <c r="BH669" s="207">
        <f>IF(N669="sníž. přenesená",J669,0)</f>
        <v>0</v>
      </c>
      <c r="BI669" s="207">
        <f>IF(N669="nulová",J669,0)</f>
        <v>0</v>
      </c>
      <c r="BJ669" s="19" t="s">
        <v>85</v>
      </c>
      <c r="BK669" s="207">
        <f>ROUND(I669*H669,2)</f>
        <v>0</v>
      </c>
      <c r="BL669" s="19" t="s">
        <v>183</v>
      </c>
      <c r="BM669" s="206" t="s">
        <v>853</v>
      </c>
    </row>
    <row r="670" spans="1:65" s="2" customFormat="1" ht="6.9" customHeight="1">
      <c r="A670" s="37"/>
      <c r="B670" s="50"/>
      <c r="C670" s="51"/>
      <c r="D670" s="51"/>
      <c r="E670" s="51"/>
      <c r="F670" s="51"/>
      <c r="G670" s="51"/>
      <c r="H670" s="51"/>
      <c r="I670" s="145"/>
      <c r="J670" s="51"/>
      <c r="K670" s="51"/>
      <c r="L670" s="42"/>
      <c r="M670" s="37"/>
      <c r="O670" s="37"/>
      <c r="P670" s="37"/>
      <c r="Q670" s="37"/>
      <c r="R670" s="37"/>
      <c r="S670" s="37"/>
      <c r="T670" s="37"/>
      <c r="U670" s="37"/>
      <c r="V670" s="37"/>
      <c r="W670" s="37"/>
      <c r="X670" s="37"/>
      <c r="Y670" s="37"/>
      <c r="Z670" s="37"/>
      <c r="AA670" s="37"/>
      <c r="AB670" s="37"/>
      <c r="AC670" s="37"/>
      <c r="AD670" s="37"/>
      <c r="AE670" s="37"/>
    </row>
  </sheetData>
  <sheetProtection algorithmName="SHA-512" hashValue="s/EJ06DyNmrKVtWAxqfvLgoC46p/fOvcY77oUKcv+OhFja4EM5RxL1O/SbzjrE58saJMTG/+KR1qSJOJ1djGng==" saltValue="wCzeY/pg7dJy6eAmaecIOtrXWNxJ/l5YPIu5uEhRfEomo6CS7dZtUaR/9a0uGej4xbnBYTM1swp1+1P0XBVZ+w==" spinCount="100000" sheet="1" objects="1" scenarios="1" formatColumns="0" formatRows="0" autoFilter="0"/>
  <autoFilter ref="C96:K669" xr:uid="{00000000-0009-0000-0000-000003000000}"/>
  <mergeCells count="12">
    <mergeCell ref="E89:H89"/>
    <mergeCell ref="L2:V2"/>
    <mergeCell ref="E50:H50"/>
    <mergeCell ref="E52:H52"/>
    <mergeCell ref="E54:H54"/>
    <mergeCell ref="E85:H85"/>
    <mergeCell ref="E87:H8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399"/>
  <sheetViews>
    <sheetView showGridLines="0" workbookViewId="0"/>
  </sheetViews>
  <sheetFormatPr defaultRowHeight="10.199999999999999"/>
  <cols>
    <col min="1" max="1" width="8.28515625" style="1" customWidth="1"/>
    <col min="2" max="2" width="1.7109375" style="1" customWidth="1"/>
    <col min="3" max="3" width="4.140625" style="1" customWidth="1"/>
    <col min="4" max="4" width="4.28515625" style="1" customWidth="1"/>
    <col min="5" max="5" width="17.140625" style="1" customWidth="1"/>
    <col min="6" max="6" width="50.85546875" style="1" customWidth="1"/>
    <col min="7" max="7" width="7" style="1" customWidth="1"/>
    <col min="8" max="8" width="11.42578125" style="1" customWidth="1"/>
    <col min="9" max="9" width="20.140625" style="111" customWidth="1"/>
    <col min="10" max="11" width="20.140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I2" s="111"/>
      <c r="L2" s="365"/>
      <c r="M2" s="365"/>
      <c r="N2" s="365"/>
      <c r="O2" s="365"/>
      <c r="P2" s="365"/>
      <c r="Q2" s="365"/>
      <c r="R2" s="365"/>
      <c r="S2" s="365"/>
      <c r="T2" s="365"/>
      <c r="U2" s="365"/>
      <c r="V2" s="365"/>
      <c r="AT2" s="19" t="s">
        <v>101</v>
      </c>
    </row>
    <row r="3" spans="1:46" s="1" customFormat="1" ht="6.9" customHeight="1">
      <c r="B3" s="112"/>
      <c r="C3" s="113"/>
      <c r="D3" s="113"/>
      <c r="E3" s="113"/>
      <c r="F3" s="113"/>
      <c r="G3" s="113"/>
      <c r="H3" s="113"/>
      <c r="I3" s="114"/>
      <c r="J3" s="113"/>
      <c r="K3" s="113"/>
      <c r="L3" s="22"/>
      <c r="AT3" s="19" t="s">
        <v>87</v>
      </c>
    </row>
    <row r="4" spans="1:46" s="1" customFormat="1" ht="24.9" customHeight="1">
      <c r="B4" s="22"/>
      <c r="D4" s="115" t="s">
        <v>105</v>
      </c>
      <c r="I4" s="111"/>
      <c r="L4" s="22"/>
      <c r="M4" s="116" t="s">
        <v>10</v>
      </c>
      <c r="AT4" s="19" t="s">
        <v>4</v>
      </c>
    </row>
    <row r="5" spans="1:46" s="1" customFormat="1" ht="6.9" customHeight="1">
      <c r="B5" s="22"/>
      <c r="I5" s="111"/>
      <c r="L5" s="22"/>
    </row>
    <row r="6" spans="1:46" s="1" customFormat="1" ht="12" customHeight="1">
      <c r="B6" s="22"/>
      <c r="D6" s="117" t="s">
        <v>16</v>
      </c>
      <c r="I6" s="111"/>
      <c r="L6" s="22"/>
    </row>
    <row r="7" spans="1:46" s="1" customFormat="1" ht="16.5" customHeight="1">
      <c r="B7" s="22"/>
      <c r="E7" s="412" t="str">
        <f>'Rekapitulace stavby'!K6</f>
        <v>Udržovací práce na objektu stodoly v obci Malšovice</v>
      </c>
      <c r="F7" s="413"/>
      <c r="G7" s="413"/>
      <c r="H7" s="413"/>
      <c r="I7" s="111"/>
      <c r="L7" s="22"/>
    </row>
    <row r="8" spans="1:46" s="1" customFormat="1" ht="12" customHeight="1">
      <c r="B8" s="22"/>
      <c r="D8" s="117" t="s">
        <v>106</v>
      </c>
      <c r="I8" s="111"/>
      <c r="L8" s="22"/>
    </row>
    <row r="9" spans="1:46" s="2" customFormat="1" ht="16.5" customHeight="1">
      <c r="A9" s="37"/>
      <c r="B9" s="42"/>
      <c r="C9" s="37"/>
      <c r="D9" s="37"/>
      <c r="E9" s="412" t="s">
        <v>107</v>
      </c>
      <c r="F9" s="414"/>
      <c r="G9" s="414"/>
      <c r="H9" s="414"/>
      <c r="I9" s="118"/>
      <c r="J9" s="37"/>
      <c r="K9" s="37"/>
      <c r="L9" s="119"/>
      <c r="S9" s="37"/>
      <c r="T9" s="37"/>
      <c r="U9" s="37"/>
      <c r="V9" s="37"/>
      <c r="W9" s="37"/>
      <c r="X9" s="37"/>
      <c r="Y9" s="37"/>
      <c r="Z9" s="37"/>
      <c r="AA9" s="37"/>
      <c r="AB9" s="37"/>
      <c r="AC9" s="37"/>
      <c r="AD9" s="37"/>
      <c r="AE9" s="37"/>
    </row>
    <row r="10" spans="1:46" s="2" customFormat="1" ht="12" customHeight="1">
      <c r="A10" s="37"/>
      <c r="B10" s="42"/>
      <c r="C10" s="37"/>
      <c r="D10" s="117" t="s">
        <v>108</v>
      </c>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6.5" customHeight="1">
      <c r="A11" s="37"/>
      <c r="B11" s="42"/>
      <c r="C11" s="37"/>
      <c r="D11" s="37"/>
      <c r="E11" s="415" t="s">
        <v>854</v>
      </c>
      <c r="F11" s="414"/>
      <c r="G11" s="414"/>
      <c r="H11" s="414"/>
      <c r="I11" s="118"/>
      <c r="J11" s="37"/>
      <c r="K11" s="37"/>
      <c r="L11" s="119"/>
      <c r="S11" s="37"/>
      <c r="T11" s="37"/>
      <c r="U11" s="37"/>
      <c r="V11" s="37"/>
      <c r="W11" s="37"/>
      <c r="X11" s="37"/>
      <c r="Y11" s="37"/>
      <c r="Z11" s="37"/>
      <c r="AA11" s="37"/>
      <c r="AB11" s="37"/>
      <c r="AC11" s="37"/>
      <c r="AD11" s="37"/>
      <c r="AE11" s="37"/>
    </row>
    <row r="12" spans="1:46" s="2" customFormat="1">
      <c r="A12" s="37"/>
      <c r="B12" s="42"/>
      <c r="C12" s="37"/>
      <c r="D12" s="37"/>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2" customHeight="1">
      <c r="A13" s="37"/>
      <c r="B13" s="42"/>
      <c r="C13" s="37"/>
      <c r="D13" s="117" t="s">
        <v>18</v>
      </c>
      <c r="E13" s="37"/>
      <c r="F13" s="106" t="s">
        <v>32</v>
      </c>
      <c r="G13" s="37"/>
      <c r="H13" s="37"/>
      <c r="I13" s="120" t="s">
        <v>20</v>
      </c>
      <c r="J13" s="106" t="s">
        <v>32</v>
      </c>
      <c r="K13" s="37"/>
      <c r="L13" s="119"/>
      <c r="S13" s="37"/>
      <c r="T13" s="37"/>
      <c r="U13" s="37"/>
      <c r="V13" s="37"/>
      <c r="W13" s="37"/>
      <c r="X13" s="37"/>
      <c r="Y13" s="37"/>
      <c r="Z13" s="37"/>
      <c r="AA13" s="37"/>
      <c r="AB13" s="37"/>
      <c r="AC13" s="37"/>
      <c r="AD13" s="37"/>
      <c r="AE13" s="37"/>
    </row>
    <row r="14" spans="1:46" s="2" customFormat="1" ht="12" customHeight="1">
      <c r="A14" s="37"/>
      <c r="B14" s="42"/>
      <c r="C14" s="37"/>
      <c r="D14" s="117" t="s">
        <v>22</v>
      </c>
      <c r="E14" s="37"/>
      <c r="F14" s="106" t="s">
        <v>23</v>
      </c>
      <c r="G14" s="37"/>
      <c r="H14" s="37"/>
      <c r="I14" s="120" t="s">
        <v>24</v>
      </c>
      <c r="J14" s="121" t="str">
        <f>'Rekapitulace stavby'!AN8</f>
        <v>20. 7. 2020</v>
      </c>
      <c r="K14" s="37"/>
      <c r="L14" s="119"/>
      <c r="S14" s="37"/>
      <c r="T14" s="37"/>
      <c r="U14" s="37"/>
      <c r="V14" s="37"/>
      <c r="W14" s="37"/>
      <c r="X14" s="37"/>
      <c r="Y14" s="37"/>
      <c r="Z14" s="37"/>
      <c r="AA14" s="37"/>
      <c r="AB14" s="37"/>
      <c r="AC14" s="37"/>
      <c r="AD14" s="37"/>
      <c r="AE14" s="37"/>
    </row>
    <row r="15" spans="1:46" s="2" customFormat="1" ht="10.8" customHeight="1">
      <c r="A15" s="37"/>
      <c r="B15" s="42"/>
      <c r="C15" s="37"/>
      <c r="D15" s="37"/>
      <c r="E15" s="37"/>
      <c r="F15" s="37"/>
      <c r="G15" s="37"/>
      <c r="H15" s="37"/>
      <c r="I15" s="118"/>
      <c r="J15" s="37"/>
      <c r="K15" s="37"/>
      <c r="L15" s="119"/>
      <c r="S15" s="37"/>
      <c r="T15" s="37"/>
      <c r="U15" s="37"/>
      <c r="V15" s="37"/>
      <c r="W15" s="37"/>
      <c r="X15" s="37"/>
      <c r="Y15" s="37"/>
      <c r="Z15" s="37"/>
      <c r="AA15" s="37"/>
      <c r="AB15" s="37"/>
      <c r="AC15" s="37"/>
      <c r="AD15" s="37"/>
      <c r="AE15" s="37"/>
    </row>
    <row r="16" spans="1:46" s="2" customFormat="1" ht="12" customHeight="1">
      <c r="A16" s="37"/>
      <c r="B16" s="42"/>
      <c r="C16" s="37"/>
      <c r="D16" s="117" t="s">
        <v>30</v>
      </c>
      <c r="E16" s="37"/>
      <c r="F16" s="37"/>
      <c r="G16" s="37"/>
      <c r="H16" s="37"/>
      <c r="I16" s="120" t="s">
        <v>31</v>
      </c>
      <c r="J16" s="106" t="s">
        <v>32</v>
      </c>
      <c r="K16" s="37"/>
      <c r="L16" s="119"/>
      <c r="S16" s="37"/>
      <c r="T16" s="37"/>
      <c r="U16" s="37"/>
      <c r="V16" s="37"/>
      <c r="W16" s="37"/>
      <c r="X16" s="37"/>
      <c r="Y16" s="37"/>
      <c r="Z16" s="37"/>
      <c r="AA16" s="37"/>
      <c r="AB16" s="37"/>
      <c r="AC16" s="37"/>
      <c r="AD16" s="37"/>
      <c r="AE16" s="37"/>
    </row>
    <row r="17" spans="1:31" s="2" customFormat="1" ht="18" customHeight="1">
      <c r="A17" s="37"/>
      <c r="B17" s="42"/>
      <c r="C17" s="37"/>
      <c r="D17" s="37"/>
      <c r="E17" s="106" t="s">
        <v>33</v>
      </c>
      <c r="F17" s="37"/>
      <c r="G17" s="37"/>
      <c r="H17" s="37"/>
      <c r="I17" s="120" t="s">
        <v>34</v>
      </c>
      <c r="J17" s="106" t="s">
        <v>32</v>
      </c>
      <c r="K17" s="37"/>
      <c r="L17" s="119"/>
      <c r="S17" s="37"/>
      <c r="T17" s="37"/>
      <c r="U17" s="37"/>
      <c r="V17" s="37"/>
      <c r="W17" s="37"/>
      <c r="X17" s="37"/>
      <c r="Y17" s="37"/>
      <c r="Z17" s="37"/>
      <c r="AA17" s="37"/>
      <c r="AB17" s="37"/>
      <c r="AC17" s="37"/>
      <c r="AD17" s="37"/>
      <c r="AE17" s="37"/>
    </row>
    <row r="18" spans="1:31" s="2" customFormat="1" ht="6.9" customHeight="1">
      <c r="A18" s="37"/>
      <c r="B18" s="42"/>
      <c r="C18" s="37"/>
      <c r="D18" s="37"/>
      <c r="E18" s="37"/>
      <c r="F18" s="37"/>
      <c r="G18" s="37"/>
      <c r="H18" s="37"/>
      <c r="I18" s="118"/>
      <c r="J18" s="37"/>
      <c r="K18" s="37"/>
      <c r="L18" s="119"/>
      <c r="S18" s="37"/>
      <c r="T18" s="37"/>
      <c r="U18" s="37"/>
      <c r="V18" s="37"/>
      <c r="W18" s="37"/>
      <c r="X18" s="37"/>
      <c r="Y18" s="37"/>
      <c r="Z18" s="37"/>
      <c r="AA18" s="37"/>
      <c r="AB18" s="37"/>
      <c r="AC18" s="37"/>
      <c r="AD18" s="37"/>
      <c r="AE18" s="37"/>
    </row>
    <row r="19" spans="1:31" s="2" customFormat="1" ht="12" customHeight="1">
      <c r="A19" s="37"/>
      <c r="B19" s="42"/>
      <c r="C19" s="37"/>
      <c r="D19" s="117" t="s">
        <v>35</v>
      </c>
      <c r="E19" s="37"/>
      <c r="F19" s="37"/>
      <c r="G19" s="37"/>
      <c r="H19" s="37"/>
      <c r="I19" s="120" t="s">
        <v>31</v>
      </c>
      <c r="J19" s="32" t="str">
        <f>'Rekapitulace stavby'!AN13</f>
        <v>Vyplň údaj</v>
      </c>
      <c r="K19" s="37"/>
      <c r="L19" s="119"/>
      <c r="S19" s="37"/>
      <c r="T19" s="37"/>
      <c r="U19" s="37"/>
      <c r="V19" s="37"/>
      <c r="W19" s="37"/>
      <c r="X19" s="37"/>
      <c r="Y19" s="37"/>
      <c r="Z19" s="37"/>
      <c r="AA19" s="37"/>
      <c r="AB19" s="37"/>
      <c r="AC19" s="37"/>
      <c r="AD19" s="37"/>
      <c r="AE19" s="37"/>
    </row>
    <row r="20" spans="1:31" s="2" customFormat="1" ht="18" customHeight="1">
      <c r="A20" s="37"/>
      <c r="B20" s="42"/>
      <c r="C20" s="37"/>
      <c r="D20" s="37"/>
      <c r="E20" s="416" t="str">
        <f>'Rekapitulace stavby'!E14</f>
        <v>Vyplň údaj</v>
      </c>
      <c r="F20" s="417"/>
      <c r="G20" s="417"/>
      <c r="H20" s="417"/>
      <c r="I20" s="120" t="s">
        <v>34</v>
      </c>
      <c r="J20" s="32" t="str">
        <f>'Rekapitulace stavby'!AN14</f>
        <v>Vyplň údaj</v>
      </c>
      <c r="K20" s="37"/>
      <c r="L20" s="119"/>
      <c r="S20" s="37"/>
      <c r="T20" s="37"/>
      <c r="U20" s="37"/>
      <c r="V20" s="37"/>
      <c r="W20" s="37"/>
      <c r="X20" s="37"/>
      <c r="Y20" s="37"/>
      <c r="Z20" s="37"/>
      <c r="AA20" s="37"/>
      <c r="AB20" s="37"/>
      <c r="AC20" s="37"/>
      <c r="AD20" s="37"/>
      <c r="AE20" s="37"/>
    </row>
    <row r="21" spans="1:31" s="2" customFormat="1" ht="6.9" customHeight="1">
      <c r="A21" s="37"/>
      <c r="B21" s="42"/>
      <c r="C21" s="37"/>
      <c r="D21" s="37"/>
      <c r="E21" s="37"/>
      <c r="F21" s="37"/>
      <c r="G21" s="37"/>
      <c r="H21" s="37"/>
      <c r="I21" s="118"/>
      <c r="J21" s="37"/>
      <c r="K21" s="37"/>
      <c r="L21" s="119"/>
      <c r="S21" s="37"/>
      <c r="T21" s="37"/>
      <c r="U21" s="37"/>
      <c r="V21" s="37"/>
      <c r="W21" s="37"/>
      <c r="X21" s="37"/>
      <c r="Y21" s="37"/>
      <c r="Z21" s="37"/>
      <c r="AA21" s="37"/>
      <c r="AB21" s="37"/>
      <c r="AC21" s="37"/>
      <c r="AD21" s="37"/>
      <c r="AE21" s="37"/>
    </row>
    <row r="22" spans="1:31" s="2" customFormat="1" ht="12" customHeight="1">
      <c r="A22" s="37"/>
      <c r="B22" s="42"/>
      <c r="C22" s="37"/>
      <c r="D22" s="117" t="s">
        <v>37</v>
      </c>
      <c r="E22" s="37"/>
      <c r="F22" s="37"/>
      <c r="G22" s="37"/>
      <c r="H22" s="37"/>
      <c r="I22" s="120" t="s">
        <v>31</v>
      </c>
      <c r="J22" s="106" t="s">
        <v>32</v>
      </c>
      <c r="K22" s="37"/>
      <c r="L22" s="119"/>
      <c r="S22" s="37"/>
      <c r="T22" s="37"/>
      <c r="U22" s="37"/>
      <c r="V22" s="37"/>
      <c r="W22" s="37"/>
      <c r="X22" s="37"/>
      <c r="Y22" s="37"/>
      <c r="Z22" s="37"/>
      <c r="AA22" s="37"/>
      <c r="AB22" s="37"/>
      <c r="AC22" s="37"/>
      <c r="AD22" s="37"/>
      <c r="AE22" s="37"/>
    </row>
    <row r="23" spans="1:31" s="2" customFormat="1" ht="18" customHeight="1">
      <c r="A23" s="37"/>
      <c r="B23" s="42"/>
      <c r="C23" s="37"/>
      <c r="D23" s="37"/>
      <c r="E23" s="106" t="s">
        <v>38</v>
      </c>
      <c r="F23" s="37"/>
      <c r="G23" s="37"/>
      <c r="H23" s="37"/>
      <c r="I23" s="120" t="s">
        <v>34</v>
      </c>
      <c r="J23" s="106" t="s">
        <v>32</v>
      </c>
      <c r="K23" s="37"/>
      <c r="L23" s="119"/>
      <c r="S23" s="37"/>
      <c r="T23" s="37"/>
      <c r="U23" s="37"/>
      <c r="V23" s="37"/>
      <c r="W23" s="37"/>
      <c r="X23" s="37"/>
      <c r="Y23" s="37"/>
      <c r="Z23" s="37"/>
      <c r="AA23" s="37"/>
      <c r="AB23" s="37"/>
      <c r="AC23" s="37"/>
      <c r="AD23" s="37"/>
      <c r="AE23" s="37"/>
    </row>
    <row r="24" spans="1:31" s="2" customFormat="1" ht="6.9" customHeight="1">
      <c r="A24" s="37"/>
      <c r="B24" s="42"/>
      <c r="C24" s="37"/>
      <c r="D24" s="37"/>
      <c r="E24" s="37"/>
      <c r="F24" s="37"/>
      <c r="G24" s="37"/>
      <c r="H24" s="37"/>
      <c r="I24" s="118"/>
      <c r="J24" s="37"/>
      <c r="K24" s="37"/>
      <c r="L24" s="119"/>
      <c r="S24" s="37"/>
      <c r="T24" s="37"/>
      <c r="U24" s="37"/>
      <c r="V24" s="37"/>
      <c r="W24" s="37"/>
      <c r="X24" s="37"/>
      <c r="Y24" s="37"/>
      <c r="Z24" s="37"/>
      <c r="AA24" s="37"/>
      <c r="AB24" s="37"/>
      <c r="AC24" s="37"/>
      <c r="AD24" s="37"/>
      <c r="AE24" s="37"/>
    </row>
    <row r="25" spans="1:31" s="2" customFormat="1" ht="12" customHeight="1">
      <c r="A25" s="37"/>
      <c r="B25" s="42"/>
      <c r="C25" s="37"/>
      <c r="D25" s="117" t="s">
        <v>40</v>
      </c>
      <c r="E25" s="37"/>
      <c r="F25" s="37"/>
      <c r="G25" s="37"/>
      <c r="H25" s="37"/>
      <c r="I25" s="120" t="s">
        <v>31</v>
      </c>
      <c r="J25" s="106" t="s">
        <v>32</v>
      </c>
      <c r="K25" s="37"/>
      <c r="L25" s="119"/>
      <c r="S25" s="37"/>
      <c r="T25" s="37"/>
      <c r="U25" s="37"/>
      <c r="V25" s="37"/>
      <c r="W25" s="37"/>
      <c r="X25" s="37"/>
      <c r="Y25" s="37"/>
      <c r="Z25" s="37"/>
      <c r="AA25" s="37"/>
      <c r="AB25" s="37"/>
      <c r="AC25" s="37"/>
      <c r="AD25" s="37"/>
      <c r="AE25" s="37"/>
    </row>
    <row r="26" spans="1:31" s="2" customFormat="1" ht="18" customHeight="1">
      <c r="A26" s="37"/>
      <c r="B26" s="42"/>
      <c r="C26" s="37"/>
      <c r="D26" s="37"/>
      <c r="E26" s="106" t="s">
        <v>41</v>
      </c>
      <c r="F26" s="37"/>
      <c r="G26" s="37"/>
      <c r="H26" s="37"/>
      <c r="I26" s="120" t="s">
        <v>34</v>
      </c>
      <c r="J26" s="106" t="s">
        <v>32</v>
      </c>
      <c r="K26" s="37"/>
      <c r="L26" s="119"/>
      <c r="S26" s="37"/>
      <c r="T26" s="37"/>
      <c r="U26" s="37"/>
      <c r="V26" s="37"/>
      <c r="W26" s="37"/>
      <c r="X26" s="37"/>
      <c r="Y26" s="37"/>
      <c r="Z26" s="37"/>
      <c r="AA26" s="37"/>
      <c r="AB26" s="37"/>
      <c r="AC26" s="37"/>
      <c r="AD26" s="37"/>
      <c r="AE26" s="37"/>
    </row>
    <row r="27" spans="1:31" s="2" customFormat="1" ht="6.9" customHeight="1">
      <c r="A27" s="37"/>
      <c r="B27" s="42"/>
      <c r="C27" s="37"/>
      <c r="D27" s="37"/>
      <c r="E27" s="37"/>
      <c r="F27" s="37"/>
      <c r="G27" s="37"/>
      <c r="H27" s="37"/>
      <c r="I27" s="118"/>
      <c r="J27" s="37"/>
      <c r="K27" s="37"/>
      <c r="L27" s="119"/>
      <c r="S27" s="37"/>
      <c r="T27" s="37"/>
      <c r="U27" s="37"/>
      <c r="V27" s="37"/>
      <c r="W27" s="37"/>
      <c r="X27" s="37"/>
      <c r="Y27" s="37"/>
      <c r="Z27" s="37"/>
      <c r="AA27" s="37"/>
      <c r="AB27" s="37"/>
      <c r="AC27" s="37"/>
      <c r="AD27" s="37"/>
      <c r="AE27" s="37"/>
    </row>
    <row r="28" spans="1:31" s="2" customFormat="1" ht="12" customHeight="1">
      <c r="A28" s="37"/>
      <c r="B28" s="42"/>
      <c r="C28" s="37"/>
      <c r="D28" s="117" t="s">
        <v>42</v>
      </c>
      <c r="E28" s="37"/>
      <c r="F28" s="37"/>
      <c r="G28" s="37"/>
      <c r="H28" s="37"/>
      <c r="I28" s="118"/>
      <c r="J28" s="37"/>
      <c r="K28" s="37"/>
      <c r="L28" s="119"/>
      <c r="S28" s="37"/>
      <c r="T28" s="37"/>
      <c r="U28" s="37"/>
      <c r="V28" s="37"/>
      <c r="W28" s="37"/>
      <c r="X28" s="37"/>
      <c r="Y28" s="37"/>
      <c r="Z28" s="37"/>
      <c r="AA28" s="37"/>
      <c r="AB28" s="37"/>
      <c r="AC28" s="37"/>
      <c r="AD28" s="37"/>
      <c r="AE28" s="37"/>
    </row>
    <row r="29" spans="1:31" s="8" customFormat="1" ht="83.25" customHeight="1">
      <c r="A29" s="122"/>
      <c r="B29" s="123"/>
      <c r="C29" s="122"/>
      <c r="D29" s="122"/>
      <c r="E29" s="418" t="s">
        <v>43</v>
      </c>
      <c r="F29" s="418"/>
      <c r="G29" s="418"/>
      <c r="H29" s="418"/>
      <c r="I29" s="124"/>
      <c r="J29" s="122"/>
      <c r="K29" s="122"/>
      <c r="L29" s="125"/>
      <c r="S29" s="122"/>
      <c r="T29" s="122"/>
      <c r="U29" s="122"/>
      <c r="V29" s="122"/>
      <c r="W29" s="122"/>
      <c r="X29" s="122"/>
      <c r="Y29" s="122"/>
      <c r="Z29" s="122"/>
      <c r="AA29" s="122"/>
      <c r="AB29" s="122"/>
      <c r="AC29" s="122"/>
      <c r="AD29" s="122"/>
      <c r="AE29" s="122"/>
    </row>
    <row r="30" spans="1:31" s="2" customFormat="1" ht="6.9" customHeight="1">
      <c r="A30" s="37"/>
      <c r="B30" s="42"/>
      <c r="C30" s="37"/>
      <c r="D30" s="37"/>
      <c r="E30" s="37"/>
      <c r="F30" s="37"/>
      <c r="G30" s="37"/>
      <c r="H30" s="37"/>
      <c r="I30" s="118"/>
      <c r="J30" s="37"/>
      <c r="K30" s="37"/>
      <c r="L30" s="119"/>
      <c r="S30" s="37"/>
      <c r="T30" s="37"/>
      <c r="U30" s="37"/>
      <c r="V30" s="37"/>
      <c r="W30" s="37"/>
      <c r="X30" s="37"/>
      <c r="Y30" s="37"/>
      <c r="Z30" s="37"/>
      <c r="AA30" s="37"/>
      <c r="AB30" s="37"/>
      <c r="AC30" s="37"/>
      <c r="AD30" s="37"/>
      <c r="AE30" s="37"/>
    </row>
    <row r="31" spans="1:31" s="2" customFormat="1" ht="6.9"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25.35" customHeight="1">
      <c r="A32" s="37"/>
      <c r="B32" s="42"/>
      <c r="C32" s="37"/>
      <c r="D32" s="128" t="s">
        <v>44</v>
      </c>
      <c r="E32" s="37"/>
      <c r="F32" s="37"/>
      <c r="G32" s="37"/>
      <c r="H32" s="37"/>
      <c r="I32" s="118"/>
      <c r="J32" s="129">
        <f>ROUND(J90, 2)</f>
        <v>0</v>
      </c>
      <c r="K32" s="37"/>
      <c r="L32" s="119"/>
      <c r="S32" s="37"/>
      <c r="T32" s="37"/>
      <c r="U32" s="37"/>
      <c r="V32" s="37"/>
      <c r="W32" s="37"/>
      <c r="X32" s="37"/>
      <c r="Y32" s="37"/>
      <c r="Z32" s="37"/>
      <c r="AA32" s="37"/>
      <c r="AB32" s="37"/>
      <c r="AC32" s="37"/>
      <c r="AD32" s="37"/>
      <c r="AE32" s="37"/>
    </row>
    <row r="33" spans="1:31" s="2" customFormat="1" ht="6.9"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14.4" customHeight="1">
      <c r="A34" s="37"/>
      <c r="B34" s="42"/>
      <c r="C34" s="37"/>
      <c r="D34" s="37"/>
      <c r="E34" s="37"/>
      <c r="F34" s="130" t="s">
        <v>46</v>
      </c>
      <c r="G34" s="37"/>
      <c r="H34" s="37"/>
      <c r="I34" s="131" t="s">
        <v>45</v>
      </c>
      <c r="J34" s="130" t="s">
        <v>47</v>
      </c>
      <c r="K34" s="37"/>
      <c r="L34" s="119"/>
      <c r="S34" s="37"/>
      <c r="T34" s="37"/>
      <c r="U34" s="37"/>
      <c r="V34" s="37"/>
      <c r="W34" s="37"/>
      <c r="X34" s="37"/>
      <c r="Y34" s="37"/>
      <c r="Z34" s="37"/>
      <c r="AA34" s="37"/>
      <c r="AB34" s="37"/>
      <c r="AC34" s="37"/>
      <c r="AD34" s="37"/>
      <c r="AE34" s="37"/>
    </row>
    <row r="35" spans="1:31" s="2" customFormat="1" ht="14.4" customHeight="1">
      <c r="A35" s="37"/>
      <c r="B35" s="42"/>
      <c r="C35" s="37"/>
      <c r="D35" s="132" t="s">
        <v>48</v>
      </c>
      <c r="E35" s="117" t="s">
        <v>49</v>
      </c>
      <c r="F35" s="133">
        <f>ROUND((SUM(BE90:BE398)),  2)</f>
        <v>0</v>
      </c>
      <c r="G35" s="37"/>
      <c r="H35" s="37"/>
      <c r="I35" s="134">
        <v>0.21</v>
      </c>
      <c r="J35" s="133">
        <f>ROUND(((SUM(BE90:BE398))*I35),  2)</f>
        <v>0</v>
      </c>
      <c r="K35" s="37"/>
      <c r="L35" s="119"/>
      <c r="S35" s="37"/>
      <c r="T35" s="37"/>
      <c r="U35" s="37"/>
      <c r="V35" s="37"/>
      <c r="W35" s="37"/>
      <c r="X35" s="37"/>
      <c r="Y35" s="37"/>
      <c r="Z35" s="37"/>
      <c r="AA35" s="37"/>
      <c r="AB35" s="37"/>
      <c r="AC35" s="37"/>
      <c r="AD35" s="37"/>
      <c r="AE35" s="37"/>
    </row>
    <row r="36" spans="1:31" s="2" customFormat="1" ht="14.4" customHeight="1">
      <c r="A36" s="37"/>
      <c r="B36" s="42"/>
      <c r="C36" s="37"/>
      <c r="D36" s="37"/>
      <c r="E36" s="117" t="s">
        <v>50</v>
      </c>
      <c r="F36" s="133">
        <f>ROUND((SUM(BF90:BF398)),  2)</f>
        <v>0</v>
      </c>
      <c r="G36" s="37"/>
      <c r="H36" s="37"/>
      <c r="I36" s="134">
        <v>0.15</v>
      </c>
      <c r="J36" s="133">
        <f>ROUND(((SUM(BF90:BF398))*I36),  2)</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51</v>
      </c>
      <c r="F37" s="133">
        <f>ROUND((SUM(BG90:BG398)),  2)</f>
        <v>0</v>
      </c>
      <c r="G37" s="37"/>
      <c r="H37" s="37"/>
      <c r="I37" s="134">
        <v>0.21</v>
      </c>
      <c r="J37" s="133">
        <f>0</f>
        <v>0</v>
      </c>
      <c r="K37" s="37"/>
      <c r="L37" s="119"/>
      <c r="S37" s="37"/>
      <c r="T37" s="37"/>
      <c r="U37" s="37"/>
      <c r="V37" s="37"/>
      <c r="W37" s="37"/>
      <c r="X37" s="37"/>
      <c r="Y37" s="37"/>
      <c r="Z37" s="37"/>
      <c r="AA37" s="37"/>
      <c r="AB37" s="37"/>
      <c r="AC37" s="37"/>
      <c r="AD37" s="37"/>
      <c r="AE37" s="37"/>
    </row>
    <row r="38" spans="1:31" s="2" customFormat="1" ht="14.4" hidden="1" customHeight="1">
      <c r="A38" s="37"/>
      <c r="B38" s="42"/>
      <c r="C38" s="37"/>
      <c r="D38" s="37"/>
      <c r="E38" s="117" t="s">
        <v>52</v>
      </c>
      <c r="F38" s="133">
        <f>ROUND((SUM(BH90:BH398)),  2)</f>
        <v>0</v>
      </c>
      <c r="G38" s="37"/>
      <c r="H38" s="37"/>
      <c r="I38" s="134">
        <v>0.15</v>
      </c>
      <c r="J38" s="133">
        <f>0</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53</v>
      </c>
      <c r="F39" s="133">
        <f>ROUND((SUM(BI90:BI398)),  2)</f>
        <v>0</v>
      </c>
      <c r="G39" s="37"/>
      <c r="H39" s="37"/>
      <c r="I39" s="134">
        <v>0</v>
      </c>
      <c r="J39" s="133">
        <f>0</f>
        <v>0</v>
      </c>
      <c r="K39" s="37"/>
      <c r="L39" s="119"/>
      <c r="S39" s="37"/>
      <c r="T39" s="37"/>
      <c r="U39" s="37"/>
      <c r="V39" s="37"/>
      <c r="W39" s="37"/>
      <c r="X39" s="37"/>
      <c r="Y39" s="37"/>
      <c r="Z39" s="37"/>
      <c r="AA39" s="37"/>
      <c r="AB39" s="37"/>
      <c r="AC39" s="37"/>
      <c r="AD39" s="37"/>
      <c r="AE39" s="37"/>
    </row>
    <row r="40" spans="1:31" s="2" customFormat="1" ht="6.9" customHeight="1">
      <c r="A40" s="37"/>
      <c r="B40" s="42"/>
      <c r="C40" s="37"/>
      <c r="D40" s="37"/>
      <c r="E40" s="37"/>
      <c r="F40" s="37"/>
      <c r="G40" s="37"/>
      <c r="H40" s="37"/>
      <c r="I40" s="118"/>
      <c r="J40" s="37"/>
      <c r="K40" s="37"/>
      <c r="L40" s="119"/>
      <c r="S40" s="37"/>
      <c r="T40" s="37"/>
      <c r="U40" s="37"/>
      <c r="V40" s="37"/>
      <c r="W40" s="37"/>
      <c r="X40" s="37"/>
      <c r="Y40" s="37"/>
      <c r="Z40" s="37"/>
      <c r="AA40" s="37"/>
      <c r="AB40" s="37"/>
      <c r="AC40" s="37"/>
      <c r="AD40" s="37"/>
      <c r="AE40" s="37"/>
    </row>
    <row r="41" spans="1:31" s="2" customFormat="1" ht="25.35" customHeight="1">
      <c r="A41" s="37"/>
      <c r="B41" s="42"/>
      <c r="C41" s="135"/>
      <c r="D41" s="136" t="s">
        <v>54</v>
      </c>
      <c r="E41" s="137"/>
      <c r="F41" s="137"/>
      <c r="G41" s="138" t="s">
        <v>55</v>
      </c>
      <c r="H41" s="139" t="s">
        <v>56</v>
      </c>
      <c r="I41" s="140"/>
      <c r="J41" s="141">
        <f>SUM(J32:J39)</f>
        <v>0</v>
      </c>
      <c r="K41" s="142"/>
      <c r="L41" s="119"/>
      <c r="S41" s="37"/>
      <c r="T41" s="37"/>
      <c r="U41" s="37"/>
      <c r="V41" s="37"/>
      <c r="W41" s="37"/>
      <c r="X41" s="37"/>
      <c r="Y41" s="37"/>
      <c r="Z41" s="37"/>
      <c r="AA41" s="37"/>
      <c r="AB41" s="37"/>
      <c r="AC41" s="37"/>
      <c r="AD41" s="37"/>
      <c r="AE41" s="37"/>
    </row>
    <row r="42" spans="1:31" s="2" customFormat="1" ht="14.4" customHeight="1">
      <c r="A42" s="37"/>
      <c r="B42" s="143"/>
      <c r="C42" s="144"/>
      <c r="D42" s="144"/>
      <c r="E42" s="144"/>
      <c r="F42" s="144"/>
      <c r="G42" s="144"/>
      <c r="H42" s="144"/>
      <c r="I42" s="145"/>
      <c r="J42" s="144"/>
      <c r="K42" s="144"/>
      <c r="L42" s="119"/>
      <c r="S42" s="37"/>
      <c r="T42" s="37"/>
      <c r="U42" s="37"/>
      <c r="V42" s="37"/>
      <c r="W42" s="37"/>
      <c r="X42" s="37"/>
      <c r="Y42" s="37"/>
      <c r="Z42" s="37"/>
      <c r="AA42" s="37"/>
      <c r="AB42" s="37"/>
      <c r="AC42" s="37"/>
      <c r="AD42" s="37"/>
      <c r="AE42" s="37"/>
    </row>
    <row r="46" spans="1:31" s="2" customFormat="1" ht="6.9" customHeight="1">
      <c r="A46" s="37"/>
      <c r="B46" s="146"/>
      <c r="C46" s="147"/>
      <c r="D46" s="147"/>
      <c r="E46" s="147"/>
      <c r="F46" s="147"/>
      <c r="G46" s="147"/>
      <c r="H46" s="147"/>
      <c r="I46" s="148"/>
      <c r="J46" s="147"/>
      <c r="K46" s="147"/>
      <c r="L46" s="119"/>
      <c r="S46" s="37"/>
      <c r="T46" s="37"/>
      <c r="U46" s="37"/>
      <c r="V46" s="37"/>
      <c r="W46" s="37"/>
      <c r="X46" s="37"/>
      <c r="Y46" s="37"/>
      <c r="Z46" s="37"/>
      <c r="AA46" s="37"/>
      <c r="AB46" s="37"/>
      <c r="AC46" s="37"/>
      <c r="AD46" s="37"/>
      <c r="AE46" s="37"/>
    </row>
    <row r="47" spans="1:31" s="2" customFormat="1" ht="24.9" customHeight="1">
      <c r="A47" s="37"/>
      <c r="B47" s="38"/>
      <c r="C47" s="25" t="s">
        <v>110</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6.9" customHeight="1">
      <c r="A48" s="37"/>
      <c r="B48" s="38"/>
      <c r="C48" s="39"/>
      <c r="D48" s="39"/>
      <c r="E48" s="39"/>
      <c r="F48" s="39"/>
      <c r="G48" s="39"/>
      <c r="H48" s="39"/>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16</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410" t="str">
        <f>E7</f>
        <v>Udržovací práce na objektu stodoly v obci Malšovice</v>
      </c>
      <c r="F50" s="411"/>
      <c r="G50" s="411"/>
      <c r="H50" s="411"/>
      <c r="I50" s="118"/>
      <c r="J50" s="39"/>
      <c r="K50" s="39"/>
      <c r="L50" s="119"/>
      <c r="S50" s="37"/>
      <c r="T50" s="37"/>
      <c r="U50" s="37"/>
      <c r="V50" s="37"/>
      <c r="W50" s="37"/>
      <c r="X50" s="37"/>
      <c r="Y50" s="37"/>
      <c r="Z50" s="37"/>
      <c r="AA50" s="37"/>
      <c r="AB50" s="37"/>
      <c r="AC50" s="37"/>
      <c r="AD50" s="37"/>
      <c r="AE50" s="37"/>
    </row>
    <row r="51" spans="1:47" s="1" customFormat="1" ht="12" customHeight="1">
      <c r="B51" s="23"/>
      <c r="C51" s="31" t="s">
        <v>106</v>
      </c>
      <c r="D51" s="24"/>
      <c r="E51" s="24"/>
      <c r="F51" s="24"/>
      <c r="G51" s="24"/>
      <c r="H51" s="24"/>
      <c r="I51" s="111"/>
      <c r="J51" s="24"/>
      <c r="K51" s="24"/>
      <c r="L51" s="22"/>
    </row>
    <row r="52" spans="1:47" s="2" customFormat="1" ht="16.5" customHeight="1">
      <c r="A52" s="37"/>
      <c r="B52" s="38"/>
      <c r="C52" s="39"/>
      <c r="D52" s="39"/>
      <c r="E52" s="410" t="s">
        <v>107</v>
      </c>
      <c r="F52" s="409"/>
      <c r="G52" s="409"/>
      <c r="H52" s="409"/>
      <c r="I52" s="118"/>
      <c r="J52" s="39"/>
      <c r="K52" s="39"/>
      <c r="L52" s="119"/>
      <c r="S52" s="37"/>
      <c r="T52" s="37"/>
      <c r="U52" s="37"/>
      <c r="V52" s="37"/>
      <c r="W52" s="37"/>
      <c r="X52" s="37"/>
      <c r="Y52" s="37"/>
      <c r="Z52" s="37"/>
      <c r="AA52" s="37"/>
      <c r="AB52" s="37"/>
      <c r="AC52" s="37"/>
      <c r="AD52" s="37"/>
      <c r="AE52" s="37"/>
    </row>
    <row r="53" spans="1:47" s="2" customFormat="1" ht="12" customHeight="1">
      <c r="A53" s="37"/>
      <c r="B53" s="38"/>
      <c r="C53" s="31" t="s">
        <v>108</v>
      </c>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16.5" customHeight="1">
      <c r="A54" s="37"/>
      <c r="B54" s="38"/>
      <c r="C54" s="39"/>
      <c r="D54" s="39"/>
      <c r="E54" s="398" t="str">
        <f>E11</f>
        <v>SO 01.4 - Úprava podezdívek (soklů)</v>
      </c>
      <c r="F54" s="409"/>
      <c r="G54" s="409"/>
      <c r="H54" s="409"/>
      <c r="I54" s="118"/>
      <c r="J54" s="39"/>
      <c r="K54" s="39"/>
      <c r="L54" s="119"/>
      <c r="S54" s="37"/>
      <c r="T54" s="37"/>
      <c r="U54" s="37"/>
      <c r="V54" s="37"/>
      <c r="W54" s="37"/>
      <c r="X54" s="37"/>
      <c r="Y54" s="37"/>
      <c r="Z54" s="37"/>
      <c r="AA54" s="37"/>
      <c r="AB54" s="37"/>
      <c r="AC54" s="37"/>
      <c r="AD54" s="37"/>
      <c r="AE54" s="37"/>
    </row>
    <row r="55" spans="1:47" s="2" customFormat="1" ht="6.9" customHeight="1">
      <c r="A55" s="37"/>
      <c r="B55" s="38"/>
      <c r="C55" s="39"/>
      <c r="D55" s="39"/>
      <c r="E55" s="39"/>
      <c r="F55" s="39"/>
      <c r="G55" s="39"/>
      <c r="H55" s="39"/>
      <c r="I55" s="118"/>
      <c r="J55" s="39"/>
      <c r="K55" s="39"/>
      <c r="L55" s="119"/>
      <c r="S55" s="37"/>
      <c r="T55" s="37"/>
      <c r="U55" s="37"/>
      <c r="V55" s="37"/>
      <c r="W55" s="37"/>
      <c r="X55" s="37"/>
      <c r="Y55" s="37"/>
      <c r="Z55" s="37"/>
      <c r="AA55" s="37"/>
      <c r="AB55" s="37"/>
      <c r="AC55" s="37"/>
      <c r="AD55" s="37"/>
      <c r="AE55" s="37"/>
    </row>
    <row r="56" spans="1:47" s="2" customFormat="1" ht="12" customHeight="1">
      <c r="A56" s="37"/>
      <c r="B56" s="38"/>
      <c r="C56" s="31" t="s">
        <v>22</v>
      </c>
      <c r="D56" s="39"/>
      <c r="E56" s="39"/>
      <c r="F56" s="29" t="str">
        <f>F14</f>
        <v>Malšovice, okr. Děčín</v>
      </c>
      <c r="G56" s="39"/>
      <c r="H56" s="39"/>
      <c r="I56" s="120" t="s">
        <v>24</v>
      </c>
      <c r="J56" s="62" t="str">
        <f>IF(J14="","",J14)</f>
        <v>20. 7. 2020</v>
      </c>
      <c r="K56" s="39"/>
      <c r="L56" s="119"/>
      <c r="S56" s="37"/>
      <c r="T56" s="37"/>
      <c r="U56" s="37"/>
      <c r="V56" s="37"/>
      <c r="W56" s="37"/>
      <c r="X56" s="37"/>
      <c r="Y56" s="37"/>
      <c r="Z56" s="37"/>
      <c r="AA56" s="37"/>
      <c r="AB56" s="37"/>
      <c r="AC56" s="37"/>
      <c r="AD56" s="37"/>
      <c r="AE56" s="37"/>
    </row>
    <row r="57" spans="1:47" s="2" customFormat="1" ht="6.9" customHeight="1">
      <c r="A57" s="37"/>
      <c r="B57" s="38"/>
      <c r="C57" s="39"/>
      <c r="D57" s="39"/>
      <c r="E57" s="39"/>
      <c r="F57" s="39"/>
      <c r="G57" s="39"/>
      <c r="H57" s="39"/>
      <c r="I57" s="118"/>
      <c r="J57" s="39"/>
      <c r="K57" s="39"/>
      <c r="L57" s="119"/>
      <c r="S57" s="37"/>
      <c r="T57" s="37"/>
      <c r="U57" s="37"/>
      <c r="V57" s="37"/>
      <c r="W57" s="37"/>
      <c r="X57" s="37"/>
      <c r="Y57" s="37"/>
      <c r="Z57" s="37"/>
      <c r="AA57" s="37"/>
      <c r="AB57" s="37"/>
      <c r="AC57" s="37"/>
      <c r="AD57" s="37"/>
      <c r="AE57" s="37"/>
    </row>
    <row r="58" spans="1:47" s="2" customFormat="1" ht="25.65" customHeight="1">
      <c r="A58" s="37"/>
      <c r="B58" s="38"/>
      <c r="C58" s="31" t="s">
        <v>30</v>
      </c>
      <c r="D58" s="39"/>
      <c r="E58" s="39"/>
      <c r="F58" s="29" t="str">
        <f>E17</f>
        <v>Obec Malšovice</v>
      </c>
      <c r="G58" s="39"/>
      <c r="H58" s="39"/>
      <c r="I58" s="120" t="s">
        <v>37</v>
      </c>
      <c r="J58" s="35" t="str">
        <f>E23</f>
        <v>Ing. arch. Zdeněk Havlík</v>
      </c>
      <c r="K58" s="39"/>
      <c r="L58" s="119"/>
      <c r="S58" s="37"/>
      <c r="T58" s="37"/>
      <c r="U58" s="37"/>
      <c r="V58" s="37"/>
      <c r="W58" s="37"/>
      <c r="X58" s="37"/>
      <c r="Y58" s="37"/>
      <c r="Z58" s="37"/>
      <c r="AA58" s="37"/>
      <c r="AB58" s="37"/>
      <c r="AC58" s="37"/>
      <c r="AD58" s="37"/>
      <c r="AE58" s="37"/>
    </row>
    <row r="59" spans="1:47" s="2" customFormat="1" ht="15.15" customHeight="1">
      <c r="A59" s="37"/>
      <c r="B59" s="38"/>
      <c r="C59" s="31" t="s">
        <v>35</v>
      </c>
      <c r="D59" s="39"/>
      <c r="E59" s="39"/>
      <c r="F59" s="29" t="str">
        <f>IF(E20="","",E20)</f>
        <v>Vyplň údaj</v>
      </c>
      <c r="G59" s="39"/>
      <c r="H59" s="39"/>
      <c r="I59" s="120" t="s">
        <v>40</v>
      </c>
      <c r="J59" s="35" t="str">
        <f>E26</f>
        <v>L. Štuller</v>
      </c>
      <c r="K59" s="39"/>
      <c r="L59" s="119"/>
      <c r="S59" s="37"/>
      <c r="T59" s="37"/>
      <c r="U59" s="37"/>
      <c r="V59" s="37"/>
      <c r="W59" s="37"/>
      <c r="X59" s="37"/>
      <c r="Y59" s="37"/>
      <c r="Z59" s="37"/>
      <c r="AA59" s="37"/>
      <c r="AB59" s="37"/>
      <c r="AC59" s="37"/>
      <c r="AD59" s="37"/>
      <c r="AE59" s="37"/>
    </row>
    <row r="60" spans="1:47" s="2" customFormat="1" ht="10.35" customHeight="1">
      <c r="A60" s="37"/>
      <c r="B60" s="38"/>
      <c r="C60" s="39"/>
      <c r="D60" s="39"/>
      <c r="E60" s="39"/>
      <c r="F60" s="39"/>
      <c r="G60" s="39"/>
      <c r="H60" s="39"/>
      <c r="I60" s="118"/>
      <c r="J60" s="39"/>
      <c r="K60" s="39"/>
      <c r="L60" s="119"/>
      <c r="S60" s="37"/>
      <c r="T60" s="37"/>
      <c r="U60" s="37"/>
      <c r="V60" s="37"/>
      <c r="W60" s="37"/>
      <c r="X60" s="37"/>
      <c r="Y60" s="37"/>
      <c r="Z60" s="37"/>
      <c r="AA60" s="37"/>
      <c r="AB60" s="37"/>
      <c r="AC60" s="37"/>
      <c r="AD60" s="37"/>
      <c r="AE60" s="37"/>
    </row>
    <row r="61" spans="1:47" s="2" customFormat="1" ht="29.25" customHeight="1">
      <c r="A61" s="37"/>
      <c r="B61" s="38"/>
      <c r="C61" s="149" t="s">
        <v>111</v>
      </c>
      <c r="D61" s="150"/>
      <c r="E61" s="150"/>
      <c r="F61" s="150"/>
      <c r="G61" s="150"/>
      <c r="H61" s="150"/>
      <c r="I61" s="151"/>
      <c r="J61" s="152" t="s">
        <v>112</v>
      </c>
      <c r="K61" s="150"/>
      <c r="L61" s="119"/>
      <c r="S61" s="37"/>
      <c r="T61" s="37"/>
      <c r="U61" s="37"/>
      <c r="V61" s="37"/>
      <c r="W61" s="37"/>
      <c r="X61" s="37"/>
      <c r="Y61" s="37"/>
      <c r="Z61" s="37"/>
      <c r="AA61" s="37"/>
      <c r="AB61" s="37"/>
      <c r="AC61" s="37"/>
      <c r="AD61" s="37"/>
      <c r="AE61" s="37"/>
    </row>
    <row r="62" spans="1:47" s="2" customFormat="1" ht="10.35" customHeight="1">
      <c r="A62" s="37"/>
      <c r="B62" s="38"/>
      <c r="C62" s="39"/>
      <c r="D62" s="39"/>
      <c r="E62" s="39"/>
      <c r="F62" s="39"/>
      <c r="G62" s="39"/>
      <c r="H62" s="39"/>
      <c r="I62" s="118"/>
      <c r="J62" s="39"/>
      <c r="K62" s="39"/>
      <c r="L62" s="119"/>
      <c r="S62" s="37"/>
      <c r="T62" s="37"/>
      <c r="U62" s="37"/>
      <c r="V62" s="37"/>
      <c r="W62" s="37"/>
      <c r="X62" s="37"/>
      <c r="Y62" s="37"/>
      <c r="Z62" s="37"/>
      <c r="AA62" s="37"/>
      <c r="AB62" s="37"/>
      <c r="AC62" s="37"/>
      <c r="AD62" s="37"/>
      <c r="AE62" s="37"/>
    </row>
    <row r="63" spans="1:47" s="2" customFormat="1" ht="22.8" customHeight="1">
      <c r="A63" s="37"/>
      <c r="B63" s="38"/>
      <c r="C63" s="153" t="s">
        <v>76</v>
      </c>
      <c r="D63" s="39"/>
      <c r="E63" s="39"/>
      <c r="F63" s="39"/>
      <c r="G63" s="39"/>
      <c r="H63" s="39"/>
      <c r="I63" s="118"/>
      <c r="J63" s="80">
        <f>J90</f>
        <v>0</v>
      </c>
      <c r="K63" s="39"/>
      <c r="L63" s="119"/>
      <c r="S63" s="37"/>
      <c r="T63" s="37"/>
      <c r="U63" s="37"/>
      <c r="V63" s="37"/>
      <c r="W63" s="37"/>
      <c r="X63" s="37"/>
      <c r="Y63" s="37"/>
      <c r="Z63" s="37"/>
      <c r="AA63" s="37"/>
      <c r="AB63" s="37"/>
      <c r="AC63" s="37"/>
      <c r="AD63" s="37"/>
      <c r="AE63" s="37"/>
      <c r="AU63" s="19" t="s">
        <v>113</v>
      </c>
    </row>
    <row r="64" spans="1:47" s="9" customFormat="1" ht="24.9" customHeight="1">
      <c r="B64" s="154"/>
      <c r="C64" s="155"/>
      <c r="D64" s="156" t="s">
        <v>855</v>
      </c>
      <c r="E64" s="157"/>
      <c r="F64" s="157"/>
      <c r="G64" s="157"/>
      <c r="H64" s="157"/>
      <c r="I64" s="158"/>
      <c r="J64" s="159">
        <f>J91</f>
        <v>0</v>
      </c>
      <c r="K64" s="155"/>
      <c r="L64" s="160"/>
    </row>
    <row r="65" spans="1:31" s="9" customFormat="1" ht="24.9" customHeight="1">
      <c r="B65" s="154"/>
      <c r="C65" s="155"/>
      <c r="D65" s="156" t="s">
        <v>856</v>
      </c>
      <c r="E65" s="157"/>
      <c r="F65" s="157"/>
      <c r="G65" s="157"/>
      <c r="H65" s="157"/>
      <c r="I65" s="158"/>
      <c r="J65" s="159">
        <f>J168</f>
        <v>0</v>
      </c>
      <c r="K65" s="155"/>
      <c r="L65" s="160"/>
    </row>
    <row r="66" spans="1:31" s="9" customFormat="1" ht="24.9" customHeight="1">
      <c r="B66" s="154"/>
      <c r="C66" s="155"/>
      <c r="D66" s="156" t="s">
        <v>857</v>
      </c>
      <c r="E66" s="157"/>
      <c r="F66" s="157"/>
      <c r="G66" s="157"/>
      <c r="H66" s="157"/>
      <c r="I66" s="158"/>
      <c r="J66" s="159">
        <f>J219</f>
        <v>0</v>
      </c>
      <c r="K66" s="155"/>
      <c r="L66" s="160"/>
    </row>
    <row r="67" spans="1:31" s="9" customFormat="1" ht="24.9" customHeight="1">
      <c r="B67" s="154"/>
      <c r="C67" s="155"/>
      <c r="D67" s="156" t="s">
        <v>858</v>
      </c>
      <c r="E67" s="157"/>
      <c r="F67" s="157"/>
      <c r="G67" s="157"/>
      <c r="H67" s="157"/>
      <c r="I67" s="158"/>
      <c r="J67" s="159">
        <f>J294</f>
        <v>0</v>
      </c>
      <c r="K67" s="155"/>
      <c r="L67" s="160"/>
    </row>
    <row r="68" spans="1:31" s="9" customFormat="1" ht="24.9" customHeight="1">
      <c r="B68" s="154"/>
      <c r="C68" s="155"/>
      <c r="D68" s="156" t="s">
        <v>859</v>
      </c>
      <c r="E68" s="157"/>
      <c r="F68" s="157"/>
      <c r="G68" s="157"/>
      <c r="H68" s="157"/>
      <c r="I68" s="158"/>
      <c r="J68" s="159">
        <f>J345</f>
        <v>0</v>
      </c>
      <c r="K68" s="155"/>
      <c r="L68" s="160"/>
    </row>
    <row r="69" spans="1:31" s="2" customFormat="1" ht="21.75" customHeight="1">
      <c r="A69" s="37"/>
      <c r="B69" s="38"/>
      <c r="C69" s="39"/>
      <c r="D69" s="39"/>
      <c r="E69" s="39"/>
      <c r="F69" s="39"/>
      <c r="G69" s="39"/>
      <c r="H69" s="39"/>
      <c r="I69" s="118"/>
      <c r="J69" s="39"/>
      <c r="K69" s="39"/>
      <c r="L69" s="119"/>
      <c r="S69" s="37"/>
      <c r="T69" s="37"/>
      <c r="U69" s="37"/>
      <c r="V69" s="37"/>
      <c r="W69" s="37"/>
      <c r="X69" s="37"/>
      <c r="Y69" s="37"/>
      <c r="Z69" s="37"/>
      <c r="AA69" s="37"/>
      <c r="AB69" s="37"/>
      <c r="AC69" s="37"/>
      <c r="AD69" s="37"/>
      <c r="AE69" s="37"/>
    </row>
    <row r="70" spans="1:31" s="2" customFormat="1" ht="6.9" customHeight="1">
      <c r="A70" s="37"/>
      <c r="B70" s="50"/>
      <c r="C70" s="51"/>
      <c r="D70" s="51"/>
      <c r="E70" s="51"/>
      <c r="F70" s="51"/>
      <c r="G70" s="51"/>
      <c r="H70" s="51"/>
      <c r="I70" s="145"/>
      <c r="J70" s="51"/>
      <c r="K70" s="51"/>
      <c r="L70" s="119"/>
      <c r="S70" s="37"/>
      <c r="T70" s="37"/>
      <c r="U70" s="37"/>
      <c r="V70" s="37"/>
      <c r="W70" s="37"/>
      <c r="X70" s="37"/>
      <c r="Y70" s="37"/>
      <c r="Z70" s="37"/>
      <c r="AA70" s="37"/>
      <c r="AB70" s="37"/>
      <c r="AC70" s="37"/>
      <c r="AD70" s="37"/>
      <c r="AE70" s="37"/>
    </row>
    <row r="74" spans="1:31" s="2" customFormat="1" ht="6.9" customHeight="1">
      <c r="A74" s="37"/>
      <c r="B74" s="52"/>
      <c r="C74" s="53"/>
      <c r="D74" s="53"/>
      <c r="E74" s="53"/>
      <c r="F74" s="53"/>
      <c r="G74" s="53"/>
      <c r="H74" s="53"/>
      <c r="I74" s="148"/>
      <c r="J74" s="53"/>
      <c r="K74" s="53"/>
      <c r="L74" s="119"/>
      <c r="S74" s="37"/>
      <c r="T74" s="37"/>
      <c r="U74" s="37"/>
      <c r="V74" s="37"/>
      <c r="W74" s="37"/>
      <c r="X74" s="37"/>
      <c r="Y74" s="37"/>
      <c r="Z74" s="37"/>
      <c r="AA74" s="37"/>
      <c r="AB74" s="37"/>
      <c r="AC74" s="37"/>
      <c r="AD74" s="37"/>
      <c r="AE74" s="37"/>
    </row>
    <row r="75" spans="1:31" s="2" customFormat="1" ht="24.9" customHeight="1">
      <c r="A75" s="37"/>
      <c r="B75" s="38"/>
      <c r="C75" s="25" t="s">
        <v>118</v>
      </c>
      <c r="D75" s="39"/>
      <c r="E75" s="39"/>
      <c r="F75" s="39"/>
      <c r="G75" s="39"/>
      <c r="H75" s="39"/>
      <c r="I75" s="118"/>
      <c r="J75" s="39"/>
      <c r="K75" s="39"/>
      <c r="L75" s="119"/>
      <c r="S75" s="37"/>
      <c r="T75" s="37"/>
      <c r="U75" s="37"/>
      <c r="V75" s="37"/>
      <c r="W75" s="37"/>
      <c r="X75" s="37"/>
      <c r="Y75" s="37"/>
      <c r="Z75" s="37"/>
      <c r="AA75" s="37"/>
      <c r="AB75" s="37"/>
      <c r="AC75" s="37"/>
      <c r="AD75" s="37"/>
      <c r="AE75" s="37"/>
    </row>
    <row r="76" spans="1:31" s="2" customFormat="1" ht="6.9" customHeight="1">
      <c r="A76" s="37"/>
      <c r="B76" s="38"/>
      <c r="C76" s="39"/>
      <c r="D76" s="39"/>
      <c r="E76" s="39"/>
      <c r="F76" s="39"/>
      <c r="G76" s="39"/>
      <c r="H76" s="39"/>
      <c r="I76" s="118"/>
      <c r="J76" s="39"/>
      <c r="K76" s="39"/>
      <c r="L76" s="119"/>
      <c r="S76" s="37"/>
      <c r="T76" s="37"/>
      <c r="U76" s="37"/>
      <c r="V76" s="37"/>
      <c r="W76" s="37"/>
      <c r="X76" s="37"/>
      <c r="Y76" s="37"/>
      <c r="Z76" s="37"/>
      <c r="AA76" s="37"/>
      <c r="AB76" s="37"/>
      <c r="AC76" s="37"/>
      <c r="AD76" s="37"/>
      <c r="AE76" s="37"/>
    </row>
    <row r="77" spans="1:31" s="2" customFormat="1" ht="12" customHeight="1">
      <c r="A77" s="37"/>
      <c r="B77" s="38"/>
      <c r="C77" s="31" t="s">
        <v>16</v>
      </c>
      <c r="D77" s="39"/>
      <c r="E77" s="39"/>
      <c r="F77" s="39"/>
      <c r="G77" s="39"/>
      <c r="H77" s="39"/>
      <c r="I77" s="118"/>
      <c r="J77" s="39"/>
      <c r="K77" s="39"/>
      <c r="L77" s="119"/>
      <c r="S77" s="37"/>
      <c r="T77" s="37"/>
      <c r="U77" s="37"/>
      <c r="V77" s="37"/>
      <c r="W77" s="37"/>
      <c r="X77" s="37"/>
      <c r="Y77" s="37"/>
      <c r="Z77" s="37"/>
      <c r="AA77" s="37"/>
      <c r="AB77" s="37"/>
      <c r="AC77" s="37"/>
      <c r="AD77" s="37"/>
      <c r="AE77" s="37"/>
    </row>
    <row r="78" spans="1:31" s="2" customFormat="1" ht="16.5" customHeight="1">
      <c r="A78" s="37"/>
      <c r="B78" s="38"/>
      <c r="C78" s="39"/>
      <c r="D78" s="39"/>
      <c r="E78" s="410" t="str">
        <f>E7</f>
        <v>Udržovací práce na objektu stodoly v obci Malšovice</v>
      </c>
      <c r="F78" s="411"/>
      <c r="G78" s="411"/>
      <c r="H78" s="411"/>
      <c r="I78" s="118"/>
      <c r="J78" s="39"/>
      <c r="K78" s="39"/>
      <c r="L78" s="119"/>
      <c r="S78" s="37"/>
      <c r="T78" s="37"/>
      <c r="U78" s="37"/>
      <c r="V78" s="37"/>
      <c r="W78" s="37"/>
      <c r="X78" s="37"/>
      <c r="Y78" s="37"/>
      <c r="Z78" s="37"/>
      <c r="AA78" s="37"/>
      <c r="AB78" s="37"/>
      <c r="AC78" s="37"/>
      <c r="AD78" s="37"/>
      <c r="AE78" s="37"/>
    </row>
    <row r="79" spans="1:31" s="1" customFormat="1" ht="12" customHeight="1">
      <c r="B79" s="23"/>
      <c r="C79" s="31" t="s">
        <v>106</v>
      </c>
      <c r="D79" s="24"/>
      <c r="E79" s="24"/>
      <c r="F79" s="24"/>
      <c r="G79" s="24"/>
      <c r="H79" s="24"/>
      <c r="I79" s="111"/>
      <c r="J79" s="24"/>
      <c r="K79" s="24"/>
      <c r="L79" s="22"/>
    </row>
    <row r="80" spans="1:31" s="2" customFormat="1" ht="16.5" customHeight="1">
      <c r="A80" s="37"/>
      <c r="B80" s="38"/>
      <c r="C80" s="39"/>
      <c r="D80" s="39"/>
      <c r="E80" s="410" t="s">
        <v>107</v>
      </c>
      <c r="F80" s="409"/>
      <c r="G80" s="409"/>
      <c r="H80" s="409"/>
      <c r="I80" s="118"/>
      <c r="J80" s="39"/>
      <c r="K80" s="39"/>
      <c r="L80" s="119"/>
      <c r="S80" s="37"/>
      <c r="T80" s="37"/>
      <c r="U80" s="37"/>
      <c r="V80" s="37"/>
      <c r="W80" s="37"/>
      <c r="X80" s="37"/>
      <c r="Y80" s="37"/>
      <c r="Z80" s="37"/>
      <c r="AA80" s="37"/>
      <c r="AB80" s="37"/>
      <c r="AC80" s="37"/>
      <c r="AD80" s="37"/>
      <c r="AE80" s="37"/>
    </row>
    <row r="81" spans="1:65" s="2" customFormat="1" ht="12" customHeight="1">
      <c r="A81" s="37"/>
      <c r="B81" s="38"/>
      <c r="C81" s="31" t="s">
        <v>108</v>
      </c>
      <c r="D81" s="39"/>
      <c r="E81" s="39"/>
      <c r="F81" s="39"/>
      <c r="G81" s="39"/>
      <c r="H81" s="39"/>
      <c r="I81" s="118"/>
      <c r="J81" s="39"/>
      <c r="K81" s="39"/>
      <c r="L81" s="119"/>
      <c r="S81" s="37"/>
      <c r="T81" s="37"/>
      <c r="U81" s="37"/>
      <c r="V81" s="37"/>
      <c r="W81" s="37"/>
      <c r="X81" s="37"/>
      <c r="Y81" s="37"/>
      <c r="Z81" s="37"/>
      <c r="AA81" s="37"/>
      <c r="AB81" s="37"/>
      <c r="AC81" s="37"/>
      <c r="AD81" s="37"/>
      <c r="AE81" s="37"/>
    </row>
    <row r="82" spans="1:65" s="2" customFormat="1" ht="16.5" customHeight="1">
      <c r="A82" s="37"/>
      <c r="B82" s="38"/>
      <c r="C82" s="39"/>
      <c r="D82" s="39"/>
      <c r="E82" s="398" t="str">
        <f>E11</f>
        <v>SO 01.4 - Úprava podezdívek (soklů)</v>
      </c>
      <c r="F82" s="409"/>
      <c r="G82" s="409"/>
      <c r="H82" s="409"/>
      <c r="I82" s="118"/>
      <c r="J82" s="39"/>
      <c r="K82" s="39"/>
      <c r="L82" s="119"/>
      <c r="S82" s="37"/>
      <c r="T82" s="37"/>
      <c r="U82" s="37"/>
      <c r="V82" s="37"/>
      <c r="W82" s="37"/>
      <c r="X82" s="37"/>
      <c r="Y82" s="37"/>
      <c r="Z82" s="37"/>
      <c r="AA82" s="37"/>
      <c r="AB82" s="37"/>
      <c r="AC82" s="37"/>
      <c r="AD82" s="37"/>
      <c r="AE82" s="37"/>
    </row>
    <row r="83" spans="1:65" s="2" customFormat="1" ht="6.9" customHeight="1">
      <c r="A83" s="37"/>
      <c r="B83" s="38"/>
      <c r="C83" s="39"/>
      <c r="D83" s="39"/>
      <c r="E83" s="39"/>
      <c r="F83" s="39"/>
      <c r="G83" s="39"/>
      <c r="H83" s="39"/>
      <c r="I83" s="118"/>
      <c r="J83" s="39"/>
      <c r="K83" s="39"/>
      <c r="L83" s="119"/>
      <c r="S83" s="37"/>
      <c r="T83" s="37"/>
      <c r="U83" s="37"/>
      <c r="V83" s="37"/>
      <c r="W83" s="37"/>
      <c r="X83" s="37"/>
      <c r="Y83" s="37"/>
      <c r="Z83" s="37"/>
      <c r="AA83" s="37"/>
      <c r="AB83" s="37"/>
      <c r="AC83" s="37"/>
      <c r="AD83" s="37"/>
      <c r="AE83" s="37"/>
    </row>
    <row r="84" spans="1:65" s="2" customFormat="1" ht="12" customHeight="1">
      <c r="A84" s="37"/>
      <c r="B84" s="38"/>
      <c r="C84" s="31" t="s">
        <v>22</v>
      </c>
      <c r="D84" s="39"/>
      <c r="E84" s="39"/>
      <c r="F84" s="29" t="str">
        <f>F14</f>
        <v>Malšovice, okr. Děčín</v>
      </c>
      <c r="G84" s="39"/>
      <c r="H84" s="39"/>
      <c r="I84" s="120" t="s">
        <v>24</v>
      </c>
      <c r="J84" s="62" t="str">
        <f>IF(J14="","",J14)</f>
        <v>20. 7. 2020</v>
      </c>
      <c r="K84" s="39"/>
      <c r="L84" s="119"/>
      <c r="S84" s="37"/>
      <c r="T84" s="37"/>
      <c r="U84" s="37"/>
      <c r="V84" s="37"/>
      <c r="W84" s="37"/>
      <c r="X84" s="37"/>
      <c r="Y84" s="37"/>
      <c r="Z84" s="37"/>
      <c r="AA84" s="37"/>
      <c r="AB84" s="37"/>
      <c r="AC84" s="37"/>
      <c r="AD84" s="37"/>
      <c r="AE84" s="37"/>
    </row>
    <row r="85" spans="1:65" s="2" customFormat="1" ht="6.9" customHeight="1">
      <c r="A85" s="37"/>
      <c r="B85" s="38"/>
      <c r="C85" s="39"/>
      <c r="D85" s="39"/>
      <c r="E85" s="39"/>
      <c r="F85" s="39"/>
      <c r="G85" s="39"/>
      <c r="H85" s="39"/>
      <c r="I85" s="118"/>
      <c r="J85" s="39"/>
      <c r="K85" s="39"/>
      <c r="L85" s="119"/>
      <c r="S85" s="37"/>
      <c r="T85" s="37"/>
      <c r="U85" s="37"/>
      <c r="V85" s="37"/>
      <c r="W85" s="37"/>
      <c r="X85" s="37"/>
      <c r="Y85" s="37"/>
      <c r="Z85" s="37"/>
      <c r="AA85" s="37"/>
      <c r="AB85" s="37"/>
      <c r="AC85" s="37"/>
      <c r="AD85" s="37"/>
      <c r="AE85" s="37"/>
    </row>
    <row r="86" spans="1:65" s="2" customFormat="1" ht="25.65" customHeight="1">
      <c r="A86" s="37"/>
      <c r="B86" s="38"/>
      <c r="C86" s="31" t="s">
        <v>30</v>
      </c>
      <c r="D86" s="39"/>
      <c r="E86" s="39"/>
      <c r="F86" s="29" t="str">
        <f>E17</f>
        <v>Obec Malšovice</v>
      </c>
      <c r="G86" s="39"/>
      <c r="H86" s="39"/>
      <c r="I86" s="120" t="s">
        <v>37</v>
      </c>
      <c r="J86" s="35" t="str">
        <f>E23</f>
        <v>Ing. arch. Zdeněk Havlík</v>
      </c>
      <c r="K86" s="39"/>
      <c r="L86" s="119"/>
      <c r="S86" s="37"/>
      <c r="T86" s="37"/>
      <c r="U86" s="37"/>
      <c r="V86" s="37"/>
      <c r="W86" s="37"/>
      <c r="X86" s="37"/>
      <c r="Y86" s="37"/>
      <c r="Z86" s="37"/>
      <c r="AA86" s="37"/>
      <c r="AB86" s="37"/>
      <c r="AC86" s="37"/>
      <c r="AD86" s="37"/>
      <c r="AE86" s="37"/>
    </row>
    <row r="87" spans="1:65" s="2" customFormat="1" ht="15.15" customHeight="1">
      <c r="A87" s="37"/>
      <c r="B87" s="38"/>
      <c r="C87" s="31" t="s">
        <v>35</v>
      </c>
      <c r="D87" s="39"/>
      <c r="E87" s="39"/>
      <c r="F87" s="29" t="str">
        <f>IF(E20="","",E20)</f>
        <v>Vyplň údaj</v>
      </c>
      <c r="G87" s="39"/>
      <c r="H87" s="39"/>
      <c r="I87" s="120" t="s">
        <v>40</v>
      </c>
      <c r="J87" s="35" t="str">
        <f>E26</f>
        <v>L. Štuller</v>
      </c>
      <c r="K87" s="39"/>
      <c r="L87" s="119"/>
      <c r="S87" s="37"/>
      <c r="T87" s="37"/>
      <c r="U87" s="37"/>
      <c r="V87" s="37"/>
      <c r="W87" s="37"/>
      <c r="X87" s="37"/>
      <c r="Y87" s="37"/>
      <c r="Z87" s="37"/>
      <c r="AA87" s="37"/>
      <c r="AB87" s="37"/>
      <c r="AC87" s="37"/>
      <c r="AD87" s="37"/>
      <c r="AE87" s="37"/>
    </row>
    <row r="88" spans="1:65" s="2" customFormat="1" ht="10.35" customHeight="1">
      <c r="A88" s="37"/>
      <c r="B88" s="38"/>
      <c r="C88" s="39"/>
      <c r="D88" s="39"/>
      <c r="E88" s="39"/>
      <c r="F88" s="39"/>
      <c r="G88" s="39"/>
      <c r="H88" s="39"/>
      <c r="I88" s="118"/>
      <c r="J88" s="39"/>
      <c r="K88" s="39"/>
      <c r="L88" s="119"/>
      <c r="S88" s="37"/>
      <c r="T88" s="37"/>
      <c r="U88" s="37"/>
      <c r="V88" s="37"/>
      <c r="W88" s="37"/>
      <c r="X88" s="37"/>
      <c r="Y88" s="37"/>
      <c r="Z88" s="37"/>
      <c r="AA88" s="37"/>
      <c r="AB88" s="37"/>
      <c r="AC88" s="37"/>
      <c r="AD88" s="37"/>
      <c r="AE88" s="37"/>
    </row>
    <row r="89" spans="1:65" s="11" customFormat="1" ht="29.25" customHeight="1">
      <c r="A89" s="167"/>
      <c r="B89" s="168"/>
      <c r="C89" s="169" t="s">
        <v>119</v>
      </c>
      <c r="D89" s="170" t="s">
        <v>63</v>
      </c>
      <c r="E89" s="170" t="s">
        <v>59</v>
      </c>
      <c r="F89" s="170" t="s">
        <v>60</v>
      </c>
      <c r="G89" s="170" t="s">
        <v>120</v>
      </c>
      <c r="H89" s="170" t="s">
        <v>121</v>
      </c>
      <c r="I89" s="171" t="s">
        <v>122</v>
      </c>
      <c r="J89" s="170" t="s">
        <v>112</v>
      </c>
      <c r="K89" s="172" t="s">
        <v>123</v>
      </c>
      <c r="L89" s="173"/>
      <c r="M89" s="71" t="s">
        <v>32</v>
      </c>
      <c r="N89" s="72" t="s">
        <v>48</v>
      </c>
      <c r="O89" s="72" t="s">
        <v>124</v>
      </c>
      <c r="P89" s="72" t="s">
        <v>125</v>
      </c>
      <c r="Q89" s="72" t="s">
        <v>126</v>
      </c>
      <c r="R89" s="72" t="s">
        <v>127</v>
      </c>
      <c r="S89" s="72" t="s">
        <v>128</v>
      </c>
      <c r="T89" s="73" t="s">
        <v>129</v>
      </c>
      <c r="U89" s="167"/>
      <c r="V89" s="167"/>
      <c r="W89" s="167"/>
      <c r="X89" s="167"/>
      <c r="Y89" s="167"/>
      <c r="Z89" s="167"/>
      <c r="AA89" s="167"/>
      <c r="AB89" s="167"/>
      <c r="AC89" s="167"/>
      <c r="AD89" s="167"/>
      <c r="AE89" s="167"/>
    </row>
    <row r="90" spans="1:65" s="2" customFormat="1" ht="22.8" customHeight="1">
      <c r="A90" s="37"/>
      <c r="B90" s="38"/>
      <c r="C90" s="78" t="s">
        <v>130</v>
      </c>
      <c r="D90" s="39"/>
      <c r="E90" s="39"/>
      <c r="F90" s="39"/>
      <c r="G90" s="39"/>
      <c r="H90" s="39"/>
      <c r="I90" s="118"/>
      <c r="J90" s="174">
        <f>BK90</f>
        <v>0</v>
      </c>
      <c r="K90" s="39"/>
      <c r="L90" s="42"/>
      <c r="M90" s="74"/>
      <c r="N90" s="175"/>
      <c r="O90" s="75"/>
      <c r="P90" s="176">
        <f>P91+P168+P219+P294+P345</f>
        <v>0</v>
      </c>
      <c r="Q90" s="75"/>
      <c r="R90" s="176">
        <f>R91+R168+R219+R294+R345</f>
        <v>23.718769120000001</v>
      </c>
      <c r="S90" s="75"/>
      <c r="T90" s="177">
        <f>T91+T168+T219+T294+T345</f>
        <v>3.1614629999999999</v>
      </c>
      <c r="U90" s="37"/>
      <c r="V90" s="37"/>
      <c r="W90" s="37"/>
      <c r="X90" s="37"/>
      <c r="Y90" s="37"/>
      <c r="Z90" s="37"/>
      <c r="AA90" s="37"/>
      <c r="AB90" s="37"/>
      <c r="AC90" s="37"/>
      <c r="AD90" s="37"/>
      <c r="AE90" s="37"/>
      <c r="AT90" s="19" t="s">
        <v>77</v>
      </c>
      <c r="AU90" s="19" t="s">
        <v>113</v>
      </c>
      <c r="BK90" s="178">
        <f>BK91+BK168+BK219+BK294+BK345</f>
        <v>0</v>
      </c>
    </row>
    <row r="91" spans="1:65" s="12" customFormat="1" ht="25.95" customHeight="1">
      <c r="B91" s="179"/>
      <c r="C91" s="180"/>
      <c r="D91" s="181" t="s">
        <v>77</v>
      </c>
      <c r="E91" s="182" t="s">
        <v>860</v>
      </c>
      <c r="F91" s="182" t="s">
        <v>861</v>
      </c>
      <c r="G91" s="180"/>
      <c r="H91" s="180"/>
      <c r="I91" s="183"/>
      <c r="J91" s="184">
        <f>BK91</f>
        <v>0</v>
      </c>
      <c r="K91" s="180"/>
      <c r="L91" s="185"/>
      <c r="M91" s="186"/>
      <c r="N91" s="187"/>
      <c r="O91" s="187"/>
      <c r="P91" s="188">
        <f>SUM(P92:P167)</f>
        <v>0</v>
      </c>
      <c r="Q91" s="187"/>
      <c r="R91" s="188">
        <f>SUM(R92:R167)</f>
        <v>10.640930320000001</v>
      </c>
      <c r="S91" s="187"/>
      <c r="T91" s="189">
        <f>SUM(T92:T167)</f>
        <v>0.60106399999999993</v>
      </c>
      <c r="AR91" s="190" t="s">
        <v>85</v>
      </c>
      <c r="AT91" s="191" t="s">
        <v>77</v>
      </c>
      <c r="AU91" s="191" t="s">
        <v>78</v>
      </c>
      <c r="AY91" s="190" t="s">
        <v>133</v>
      </c>
      <c r="BK91" s="192">
        <f>SUM(BK92:BK167)</f>
        <v>0</v>
      </c>
    </row>
    <row r="92" spans="1:65" s="2" customFormat="1" ht="44.25" customHeight="1">
      <c r="A92" s="37"/>
      <c r="B92" s="38"/>
      <c r="C92" s="195" t="s">
        <v>85</v>
      </c>
      <c r="D92" s="195" t="s">
        <v>136</v>
      </c>
      <c r="E92" s="196" t="s">
        <v>862</v>
      </c>
      <c r="F92" s="197" t="s">
        <v>863</v>
      </c>
      <c r="G92" s="198" t="s">
        <v>182</v>
      </c>
      <c r="H92" s="199">
        <v>3.56</v>
      </c>
      <c r="I92" s="200"/>
      <c r="J92" s="201">
        <f>ROUND(I92*H92,2)</f>
        <v>0</v>
      </c>
      <c r="K92" s="197" t="s">
        <v>140</v>
      </c>
      <c r="L92" s="42"/>
      <c r="M92" s="202" t="s">
        <v>32</v>
      </c>
      <c r="N92" s="203" t="s">
        <v>49</v>
      </c>
      <c r="O92" s="67"/>
      <c r="P92" s="204">
        <f>O92*H92</f>
        <v>0</v>
      </c>
      <c r="Q92" s="204">
        <v>0</v>
      </c>
      <c r="R92" s="204">
        <f>Q92*H92</f>
        <v>0</v>
      </c>
      <c r="S92" s="204">
        <v>0</v>
      </c>
      <c r="T92" s="205">
        <f>S92*H92</f>
        <v>0</v>
      </c>
      <c r="U92" s="37"/>
      <c r="V92" s="37"/>
      <c r="W92" s="37"/>
      <c r="X92" s="37"/>
      <c r="Y92" s="37"/>
      <c r="Z92" s="37"/>
      <c r="AA92" s="37"/>
      <c r="AB92" s="37"/>
      <c r="AC92" s="37"/>
      <c r="AD92" s="37"/>
      <c r="AE92" s="37"/>
      <c r="AR92" s="206" t="s">
        <v>141</v>
      </c>
      <c r="AT92" s="206" t="s">
        <v>136</v>
      </c>
      <c r="AU92" s="206" t="s">
        <v>85</v>
      </c>
      <c r="AY92" s="19" t="s">
        <v>133</v>
      </c>
      <c r="BE92" s="207">
        <f>IF(N92="základní",J92,0)</f>
        <v>0</v>
      </c>
      <c r="BF92" s="207">
        <f>IF(N92="snížená",J92,0)</f>
        <v>0</v>
      </c>
      <c r="BG92" s="207">
        <f>IF(N92="zákl. přenesená",J92,0)</f>
        <v>0</v>
      </c>
      <c r="BH92" s="207">
        <f>IF(N92="sníž. přenesená",J92,0)</f>
        <v>0</v>
      </c>
      <c r="BI92" s="207">
        <f>IF(N92="nulová",J92,0)</f>
        <v>0</v>
      </c>
      <c r="BJ92" s="19" t="s">
        <v>85</v>
      </c>
      <c r="BK92" s="207">
        <f>ROUND(I92*H92,2)</f>
        <v>0</v>
      </c>
      <c r="BL92" s="19" t="s">
        <v>141</v>
      </c>
      <c r="BM92" s="206" t="s">
        <v>864</v>
      </c>
    </row>
    <row r="93" spans="1:65" s="2" customFormat="1" ht="57.6">
      <c r="A93" s="37"/>
      <c r="B93" s="38"/>
      <c r="C93" s="39"/>
      <c r="D93" s="208" t="s">
        <v>143</v>
      </c>
      <c r="E93" s="39"/>
      <c r="F93" s="209" t="s">
        <v>865</v>
      </c>
      <c r="G93" s="39"/>
      <c r="H93" s="39"/>
      <c r="I93" s="118"/>
      <c r="J93" s="39"/>
      <c r="K93" s="39"/>
      <c r="L93" s="42"/>
      <c r="M93" s="210"/>
      <c r="N93" s="211"/>
      <c r="O93" s="67"/>
      <c r="P93" s="67"/>
      <c r="Q93" s="67"/>
      <c r="R93" s="67"/>
      <c r="S93" s="67"/>
      <c r="T93" s="68"/>
      <c r="U93" s="37"/>
      <c r="V93" s="37"/>
      <c r="W93" s="37"/>
      <c r="X93" s="37"/>
      <c r="Y93" s="37"/>
      <c r="Z93" s="37"/>
      <c r="AA93" s="37"/>
      <c r="AB93" s="37"/>
      <c r="AC93" s="37"/>
      <c r="AD93" s="37"/>
      <c r="AE93" s="37"/>
      <c r="AT93" s="19" t="s">
        <v>143</v>
      </c>
      <c r="AU93" s="19" t="s">
        <v>85</v>
      </c>
    </row>
    <row r="94" spans="1:65" s="13" customFormat="1">
      <c r="B94" s="212"/>
      <c r="C94" s="213"/>
      <c r="D94" s="208" t="s">
        <v>148</v>
      </c>
      <c r="E94" s="214" t="s">
        <v>32</v>
      </c>
      <c r="F94" s="215" t="s">
        <v>866</v>
      </c>
      <c r="G94" s="213"/>
      <c r="H94" s="216">
        <v>3.56</v>
      </c>
      <c r="I94" s="217"/>
      <c r="J94" s="213"/>
      <c r="K94" s="213"/>
      <c r="L94" s="218"/>
      <c r="M94" s="219"/>
      <c r="N94" s="220"/>
      <c r="O94" s="220"/>
      <c r="P94" s="220"/>
      <c r="Q94" s="220"/>
      <c r="R94" s="220"/>
      <c r="S94" s="220"/>
      <c r="T94" s="221"/>
      <c r="AT94" s="222" t="s">
        <v>148</v>
      </c>
      <c r="AU94" s="222" t="s">
        <v>85</v>
      </c>
      <c r="AV94" s="13" t="s">
        <v>87</v>
      </c>
      <c r="AW94" s="13" t="s">
        <v>39</v>
      </c>
      <c r="AX94" s="13" t="s">
        <v>78</v>
      </c>
      <c r="AY94" s="222" t="s">
        <v>133</v>
      </c>
    </row>
    <row r="95" spans="1:65" s="16" customFormat="1">
      <c r="B95" s="244"/>
      <c r="C95" s="245"/>
      <c r="D95" s="208" t="s">
        <v>148</v>
      </c>
      <c r="E95" s="246" t="s">
        <v>32</v>
      </c>
      <c r="F95" s="247" t="s">
        <v>168</v>
      </c>
      <c r="G95" s="245"/>
      <c r="H95" s="248">
        <v>3.56</v>
      </c>
      <c r="I95" s="249"/>
      <c r="J95" s="245"/>
      <c r="K95" s="245"/>
      <c r="L95" s="250"/>
      <c r="M95" s="251"/>
      <c r="N95" s="252"/>
      <c r="O95" s="252"/>
      <c r="P95" s="252"/>
      <c r="Q95" s="252"/>
      <c r="R95" s="252"/>
      <c r="S95" s="252"/>
      <c r="T95" s="253"/>
      <c r="AT95" s="254" t="s">
        <v>148</v>
      </c>
      <c r="AU95" s="254" t="s">
        <v>85</v>
      </c>
      <c r="AV95" s="16" t="s">
        <v>141</v>
      </c>
      <c r="AW95" s="16" t="s">
        <v>39</v>
      </c>
      <c r="AX95" s="16" t="s">
        <v>85</v>
      </c>
      <c r="AY95" s="254" t="s">
        <v>133</v>
      </c>
    </row>
    <row r="96" spans="1:65" s="2" customFormat="1" ht="55.5" customHeight="1">
      <c r="A96" s="37"/>
      <c r="B96" s="38"/>
      <c r="C96" s="195" t="s">
        <v>87</v>
      </c>
      <c r="D96" s="195" t="s">
        <v>136</v>
      </c>
      <c r="E96" s="196" t="s">
        <v>867</v>
      </c>
      <c r="F96" s="197" t="s">
        <v>868</v>
      </c>
      <c r="G96" s="198" t="s">
        <v>182</v>
      </c>
      <c r="H96" s="199">
        <v>1.6020000000000001</v>
      </c>
      <c r="I96" s="200"/>
      <c r="J96" s="201">
        <f>ROUND(I96*H96,2)</f>
        <v>0</v>
      </c>
      <c r="K96" s="197" t="s">
        <v>140</v>
      </c>
      <c r="L96" s="42"/>
      <c r="M96" s="202" t="s">
        <v>32</v>
      </c>
      <c r="N96" s="203" t="s">
        <v>49</v>
      </c>
      <c r="O96" s="67"/>
      <c r="P96" s="204">
        <f>O96*H96</f>
        <v>0</v>
      </c>
      <c r="Q96" s="204">
        <v>0</v>
      </c>
      <c r="R96" s="204">
        <f>Q96*H96</f>
        <v>0</v>
      </c>
      <c r="S96" s="204">
        <v>0</v>
      </c>
      <c r="T96" s="205">
        <f>S96*H96</f>
        <v>0</v>
      </c>
      <c r="U96" s="37"/>
      <c r="V96" s="37"/>
      <c r="W96" s="37"/>
      <c r="X96" s="37"/>
      <c r="Y96" s="37"/>
      <c r="Z96" s="37"/>
      <c r="AA96" s="37"/>
      <c r="AB96" s="37"/>
      <c r="AC96" s="37"/>
      <c r="AD96" s="37"/>
      <c r="AE96" s="37"/>
      <c r="AR96" s="206" t="s">
        <v>141</v>
      </c>
      <c r="AT96" s="206" t="s">
        <v>136</v>
      </c>
      <c r="AU96" s="206" t="s">
        <v>85</v>
      </c>
      <c r="AY96" s="19" t="s">
        <v>133</v>
      </c>
      <c r="BE96" s="207">
        <f>IF(N96="základní",J96,0)</f>
        <v>0</v>
      </c>
      <c r="BF96" s="207">
        <f>IF(N96="snížená",J96,0)</f>
        <v>0</v>
      </c>
      <c r="BG96" s="207">
        <f>IF(N96="zákl. přenesená",J96,0)</f>
        <v>0</v>
      </c>
      <c r="BH96" s="207">
        <f>IF(N96="sníž. přenesená",J96,0)</f>
        <v>0</v>
      </c>
      <c r="BI96" s="207">
        <f>IF(N96="nulová",J96,0)</f>
        <v>0</v>
      </c>
      <c r="BJ96" s="19" t="s">
        <v>85</v>
      </c>
      <c r="BK96" s="207">
        <f>ROUND(I96*H96,2)</f>
        <v>0</v>
      </c>
      <c r="BL96" s="19" t="s">
        <v>141</v>
      </c>
      <c r="BM96" s="206" t="s">
        <v>869</v>
      </c>
    </row>
    <row r="97" spans="1:65" s="2" customFormat="1" ht="76.8">
      <c r="A97" s="37"/>
      <c r="B97" s="38"/>
      <c r="C97" s="39"/>
      <c r="D97" s="208" t="s">
        <v>143</v>
      </c>
      <c r="E97" s="39"/>
      <c r="F97" s="209" t="s">
        <v>870</v>
      </c>
      <c r="G97" s="39"/>
      <c r="H97" s="39"/>
      <c r="I97" s="118"/>
      <c r="J97" s="39"/>
      <c r="K97" s="39"/>
      <c r="L97" s="42"/>
      <c r="M97" s="210"/>
      <c r="N97" s="211"/>
      <c r="O97" s="67"/>
      <c r="P97" s="67"/>
      <c r="Q97" s="67"/>
      <c r="R97" s="67"/>
      <c r="S97" s="67"/>
      <c r="T97" s="68"/>
      <c r="U97" s="37"/>
      <c r="V97" s="37"/>
      <c r="W97" s="37"/>
      <c r="X97" s="37"/>
      <c r="Y97" s="37"/>
      <c r="Z97" s="37"/>
      <c r="AA97" s="37"/>
      <c r="AB97" s="37"/>
      <c r="AC97" s="37"/>
      <c r="AD97" s="37"/>
      <c r="AE97" s="37"/>
      <c r="AT97" s="19" t="s">
        <v>143</v>
      </c>
      <c r="AU97" s="19" t="s">
        <v>85</v>
      </c>
    </row>
    <row r="98" spans="1:65" s="13" customFormat="1">
      <c r="B98" s="212"/>
      <c r="C98" s="213"/>
      <c r="D98" s="208" t="s">
        <v>148</v>
      </c>
      <c r="E98" s="214" t="s">
        <v>32</v>
      </c>
      <c r="F98" s="215" t="s">
        <v>871</v>
      </c>
      <c r="G98" s="213"/>
      <c r="H98" s="216">
        <v>1.6020000000000001</v>
      </c>
      <c r="I98" s="217"/>
      <c r="J98" s="213"/>
      <c r="K98" s="213"/>
      <c r="L98" s="218"/>
      <c r="M98" s="219"/>
      <c r="N98" s="220"/>
      <c r="O98" s="220"/>
      <c r="P98" s="220"/>
      <c r="Q98" s="220"/>
      <c r="R98" s="220"/>
      <c r="S98" s="220"/>
      <c r="T98" s="221"/>
      <c r="AT98" s="222" t="s">
        <v>148</v>
      </c>
      <c r="AU98" s="222" t="s">
        <v>85</v>
      </c>
      <c r="AV98" s="13" t="s">
        <v>87</v>
      </c>
      <c r="AW98" s="13" t="s">
        <v>39</v>
      </c>
      <c r="AX98" s="13" t="s">
        <v>78</v>
      </c>
      <c r="AY98" s="222" t="s">
        <v>133</v>
      </c>
    </row>
    <row r="99" spans="1:65" s="16" customFormat="1">
      <c r="B99" s="244"/>
      <c r="C99" s="245"/>
      <c r="D99" s="208" t="s">
        <v>148</v>
      </c>
      <c r="E99" s="246" t="s">
        <v>32</v>
      </c>
      <c r="F99" s="247" t="s">
        <v>168</v>
      </c>
      <c r="G99" s="245"/>
      <c r="H99" s="248">
        <v>1.6020000000000001</v>
      </c>
      <c r="I99" s="249"/>
      <c r="J99" s="245"/>
      <c r="K99" s="245"/>
      <c r="L99" s="250"/>
      <c r="M99" s="251"/>
      <c r="N99" s="252"/>
      <c r="O99" s="252"/>
      <c r="P99" s="252"/>
      <c r="Q99" s="252"/>
      <c r="R99" s="252"/>
      <c r="S99" s="252"/>
      <c r="T99" s="253"/>
      <c r="AT99" s="254" t="s">
        <v>148</v>
      </c>
      <c r="AU99" s="254" t="s">
        <v>85</v>
      </c>
      <c r="AV99" s="16" t="s">
        <v>141</v>
      </c>
      <c r="AW99" s="16" t="s">
        <v>39</v>
      </c>
      <c r="AX99" s="16" t="s">
        <v>85</v>
      </c>
      <c r="AY99" s="254" t="s">
        <v>133</v>
      </c>
    </row>
    <row r="100" spans="1:65" s="2" customFormat="1" ht="33" customHeight="1">
      <c r="A100" s="37"/>
      <c r="B100" s="38"/>
      <c r="C100" s="195" t="s">
        <v>150</v>
      </c>
      <c r="D100" s="195" t="s">
        <v>136</v>
      </c>
      <c r="E100" s="196" t="s">
        <v>872</v>
      </c>
      <c r="F100" s="197" t="s">
        <v>873</v>
      </c>
      <c r="G100" s="198" t="s">
        <v>182</v>
      </c>
      <c r="H100" s="199">
        <v>1.6020000000000001</v>
      </c>
      <c r="I100" s="200"/>
      <c r="J100" s="201">
        <f>ROUND(I100*H100,2)</f>
        <v>0</v>
      </c>
      <c r="K100" s="197" t="s">
        <v>32</v>
      </c>
      <c r="L100" s="42"/>
      <c r="M100" s="202" t="s">
        <v>32</v>
      </c>
      <c r="N100" s="203" t="s">
        <v>49</v>
      </c>
      <c r="O100" s="67"/>
      <c r="P100" s="204">
        <f>O100*H100</f>
        <v>0</v>
      </c>
      <c r="Q100" s="204">
        <v>0</v>
      </c>
      <c r="R100" s="204">
        <f>Q100*H100</f>
        <v>0</v>
      </c>
      <c r="S100" s="204">
        <v>0</v>
      </c>
      <c r="T100" s="205">
        <f>S100*H100</f>
        <v>0</v>
      </c>
      <c r="U100" s="37"/>
      <c r="V100" s="37"/>
      <c r="W100" s="37"/>
      <c r="X100" s="37"/>
      <c r="Y100" s="37"/>
      <c r="Z100" s="37"/>
      <c r="AA100" s="37"/>
      <c r="AB100" s="37"/>
      <c r="AC100" s="37"/>
      <c r="AD100" s="37"/>
      <c r="AE100" s="37"/>
      <c r="AR100" s="206" t="s">
        <v>141</v>
      </c>
      <c r="AT100" s="206" t="s">
        <v>136</v>
      </c>
      <c r="AU100" s="206" t="s">
        <v>85</v>
      </c>
      <c r="AY100" s="19" t="s">
        <v>133</v>
      </c>
      <c r="BE100" s="207">
        <f>IF(N100="základní",J100,0)</f>
        <v>0</v>
      </c>
      <c r="BF100" s="207">
        <f>IF(N100="snížená",J100,0)</f>
        <v>0</v>
      </c>
      <c r="BG100" s="207">
        <f>IF(N100="zákl. přenesená",J100,0)</f>
        <v>0</v>
      </c>
      <c r="BH100" s="207">
        <f>IF(N100="sníž. přenesená",J100,0)</f>
        <v>0</v>
      </c>
      <c r="BI100" s="207">
        <f>IF(N100="nulová",J100,0)</f>
        <v>0</v>
      </c>
      <c r="BJ100" s="19" t="s">
        <v>85</v>
      </c>
      <c r="BK100" s="207">
        <f>ROUND(I100*H100,2)</f>
        <v>0</v>
      </c>
      <c r="BL100" s="19" t="s">
        <v>141</v>
      </c>
      <c r="BM100" s="206" t="s">
        <v>874</v>
      </c>
    </row>
    <row r="101" spans="1:65" s="2" customFormat="1" ht="172.8">
      <c r="A101" s="37"/>
      <c r="B101" s="38"/>
      <c r="C101" s="39"/>
      <c r="D101" s="208" t="s">
        <v>143</v>
      </c>
      <c r="E101" s="39"/>
      <c r="F101" s="209" t="s">
        <v>875</v>
      </c>
      <c r="G101" s="39"/>
      <c r="H101" s="39"/>
      <c r="I101" s="118"/>
      <c r="J101" s="39"/>
      <c r="K101" s="39"/>
      <c r="L101" s="42"/>
      <c r="M101" s="210"/>
      <c r="N101" s="211"/>
      <c r="O101" s="67"/>
      <c r="P101" s="67"/>
      <c r="Q101" s="67"/>
      <c r="R101" s="67"/>
      <c r="S101" s="67"/>
      <c r="T101" s="68"/>
      <c r="U101" s="37"/>
      <c r="V101" s="37"/>
      <c r="W101" s="37"/>
      <c r="X101" s="37"/>
      <c r="Y101" s="37"/>
      <c r="Z101" s="37"/>
      <c r="AA101" s="37"/>
      <c r="AB101" s="37"/>
      <c r="AC101" s="37"/>
      <c r="AD101" s="37"/>
      <c r="AE101" s="37"/>
      <c r="AT101" s="19" t="s">
        <v>143</v>
      </c>
      <c r="AU101" s="19" t="s">
        <v>85</v>
      </c>
    </row>
    <row r="102" spans="1:65" s="2" customFormat="1" ht="33" customHeight="1">
      <c r="A102" s="37"/>
      <c r="B102" s="38"/>
      <c r="C102" s="195" t="s">
        <v>141</v>
      </c>
      <c r="D102" s="195" t="s">
        <v>136</v>
      </c>
      <c r="E102" s="196" t="s">
        <v>876</v>
      </c>
      <c r="F102" s="197" t="s">
        <v>877</v>
      </c>
      <c r="G102" s="198" t="s">
        <v>172</v>
      </c>
      <c r="H102" s="199">
        <v>2.7229999999999999</v>
      </c>
      <c r="I102" s="200"/>
      <c r="J102" s="201">
        <f>ROUND(I102*H102,2)</f>
        <v>0</v>
      </c>
      <c r="K102" s="197" t="s">
        <v>140</v>
      </c>
      <c r="L102" s="42"/>
      <c r="M102" s="202" t="s">
        <v>32</v>
      </c>
      <c r="N102" s="203" t="s">
        <v>49</v>
      </c>
      <c r="O102" s="67"/>
      <c r="P102" s="204">
        <f>O102*H102</f>
        <v>0</v>
      </c>
      <c r="Q102" s="204">
        <v>0</v>
      </c>
      <c r="R102" s="204">
        <f>Q102*H102</f>
        <v>0</v>
      </c>
      <c r="S102" s="204">
        <v>0</v>
      </c>
      <c r="T102" s="205">
        <f>S102*H102</f>
        <v>0</v>
      </c>
      <c r="U102" s="37"/>
      <c r="V102" s="37"/>
      <c r="W102" s="37"/>
      <c r="X102" s="37"/>
      <c r="Y102" s="37"/>
      <c r="Z102" s="37"/>
      <c r="AA102" s="37"/>
      <c r="AB102" s="37"/>
      <c r="AC102" s="37"/>
      <c r="AD102" s="37"/>
      <c r="AE102" s="37"/>
      <c r="AR102" s="206" t="s">
        <v>141</v>
      </c>
      <c r="AT102" s="206" t="s">
        <v>136</v>
      </c>
      <c r="AU102" s="206" t="s">
        <v>85</v>
      </c>
      <c r="AY102" s="19" t="s">
        <v>133</v>
      </c>
      <c r="BE102" s="207">
        <f>IF(N102="základní",J102,0)</f>
        <v>0</v>
      </c>
      <c r="BF102" s="207">
        <f>IF(N102="snížená",J102,0)</f>
        <v>0</v>
      </c>
      <c r="BG102" s="207">
        <f>IF(N102="zákl. přenesená",J102,0)</f>
        <v>0</v>
      </c>
      <c r="BH102" s="207">
        <f>IF(N102="sníž. přenesená",J102,0)</f>
        <v>0</v>
      </c>
      <c r="BI102" s="207">
        <f>IF(N102="nulová",J102,0)</f>
        <v>0</v>
      </c>
      <c r="BJ102" s="19" t="s">
        <v>85</v>
      </c>
      <c r="BK102" s="207">
        <f>ROUND(I102*H102,2)</f>
        <v>0</v>
      </c>
      <c r="BL102" s="19" t="s">
        <v>141</v>
      </c>
      <c r="BM102" s="206" t="s">
        <v>878</v>
      </c>
    </row>
    <row r="103" spans="1:65" s="13" customFormat="1">
      <c r="B103" s="212"/>
      <c r="C103" s="213"/>
      <c r="D103" s="208" t="s">
        <v>148</v>
      </c>
      <c r="E103" s="214" t="s">
        <v>32</v>
      </c>
      <c r="F103" s="215" t="s">
        <v>879</v>
      </c>
      <c r="G103" s="213"/>
      <c r="H103" s="216">
        <v>2.7229999999999999</v>
      </c>
      <c r="I103" s="217"/>
      <c r="J103" s="213"/>
      <c r="K103" s="213"/>
      <c r="L103" s="218"/>
      <c r="M103" s="219"/>
      <c r="N103" s="220"/>
      <c r="O103" s="220"/>
      <c r="P103" s="220"/>
      <c r="Q103" s="220"/>
      <c r="R103" s="220"/>
      <c r="S103" s="220"/>
      <c r="T103" s="221"/>
      <c r="AT103" s="222" t="s">
        <v>148</v>
      </c>
      <c r="AU103" s="222" t="s">
        <v>85</v>
      </c>
      <c r="AV103" s="13" t="s">
        <v>87</v>
      </c>
      <c r="AW103" s="13" t="s">
        <v>39</v>
      </c>
      <c r="AX103" s="13" t="s">
        <v>78</v>
      </c>
      <c r="AY103" s="222" t="s">
        <v>133</v>
      </c>
    </row>
    <row r="104" spans="1:65" s="16" customFormat="1">
      <c r="B104" s="244"/>
      <c r="C104" s="245"/>
      <c r="D104" s="208" t="s">
        <v>148</v>
      </c>
      <c r="E104" s="246" t="s">
        <v>32</v>
      </c>
      <c r="F104" s="247" t="s">
        <v>168</v>
      </c>
      <c r="G104" s="245"/>
      <c r="H104" s="248">
        <v>2.7229999999999999</v>
      </c>
      <c r="I104" s="249"/>
      <c r="J104" s="245"/>
      <c r="K104" s="245"/>
      <c r="L104" s="250"/>
      <c r="M104" s="251"/>
      <c r="N104" s="252"/>
      <c r="O104" s="252"/>
      <c r="P104" s="252"/>
      <c r="Q104" s="252"/>
      <c r="R104" s="252"/>
      <c r="S104" s="252"/>
      <c r="T104" s="253"/>
      <c r="AT104" s="254" t="s">
        <v>148</v>
      </c>
      <c r="AU104" s="254" t="s">
        <v>85</v>
      </c>
      <c r="AV104" s="16" t="s">
        <v>141</v>
      </c>
      <c r="AW104" s="16" t="s">
        <v>39</v>
      </c>
      <c r="AX104" s="16" t="s">
        <v>85</v>
      </c>
      <c r="AY104" s="254" t="s">
        <v>133</v>
      </c>
    </row>
    <row r="105" spans="1:65" s="2" customFormat="1" ht="33" customHeight="1">
      <c r="A105" s="37"/>
      <c r="B105" s="38"/>
      <c r="C105" s="195" t="s">
        <v>169</v>
      </c>
      <c r="D105" s="195" t="s">
        <v>136</v>
      </c>
      <c r="E105" s="196" t="s">
        <v>880</v>
      </c>
      <c r="F105" s="197" t="s">
        <v>881</v>
      </c>
      <c r="G105" s="198" t="s">
        <v>182</v>
      </c>
      <c r="H105" s="199">
        <v>1.958</v>
      </c>
      <c r="I105" s="200"/>
      <c r="J105" s="201">
        <f>ROUND(I105*H105,2)</f>
        <v>0</v>
      </c>
      <c r="K105" s="197" t="s">
        <v>32</v>
      </c>
      <c r="L105" s="42"/>
      <c r="M105" s="202" t="s">
        <v>32</v>
      </c>
      <c r="N105" s="203" t="s">
        <v>49</v>
      </c>
      <c r="O105" s="67"/>
      <c r="P105" s="204">
        <f>O105*H105</f>
        <v>0</v>
      </c>
      <c r="Q105" s="204">
        <v>0</v>
      </c>
      <c r="R105" s="204">
        <f>Q105*H105</f>
        <v>0</v>
      </c>
      <c r="S105" s="204">
        <v>0</v>
      </c>
      <c r="T105" s="205">
        <f>S105*H105</f>
        <v>0</v>
      </c>
      <c r="U105" s="37"/>
      <c r="V105" s="37"/>
      <c r="W105" s="37"/>
      <c r="X105" s="37"/>
      <c r="Y105" s="37"/>
      <c r="Z105" s="37"/>
      <c r="AA105" s="37"/>
      <c r="AB105" s="37"/>
      <c r="AC105" s="37"/>
      <c r="AD105" s="37"/>
      <c r="AE105" s="37"/>
      <c r="AR105" s="206" t="s">
        <v>141</v>
      </c>
      <c r="AT105" s="206" t="s">
        <v>136</v>
      </c>
      <c r="AU105" s="206" t="s">
        <v>85</v>
      </c>
      <c r="AY105" s="19" t="s">
        <v>133</v>
      </c>
      <c r="BE105" s="207">
        <f>IF(N105="základní",J105,0)</f>
        <v>0</v>
      </c>
      <c r="BF105" s="207">
        <f>IF(N105="snížená",J105,0)</f>
        <v>0</v>
      </c>
      <c r="BG105" s="207">
        <f>IF(N105="zákl. přenesená",J105,0)</f>
        <v>0</v>
      </c>
      <c r="BH105" s="207">
        <f>IF(N105="sníž. přenesená",J105,0)</f>
        <v>0</v>
      </c>
      <c r="BI105" s="207">
        <f>IF(N105="nulová",J105,0)</f>
        <v>0</v>
      </c>
      <c r="BJ105" s="19" t="s">
        <v>85</v>
      </c>
      <c r="BK105" s="207">
        <f>ROUND(I105*H105,2)</f>
        <v>0</v>
      </c>
      <c r="BL105" s="19" t="s">
        <v>141</v>
      </c>
      <c r="BM105" s="206" t="s">
        <v>882</v>
      </c>
    </row>
    <row r="106" spans="1:65" s="2" customFormat="1" ht="268.8">
      <c r="A106" s="37"/>
      <c r="B106" s="38"/>
      <c r="C106" s="39"/>
      <c r="D106" s="208" t="s">
        <v>143</v>
      </c>
      <c r="E106" s="39"/>
      <c r="F106" s="209" t="s">
        <v>883</v>
      </c>
      <c r="G106" s="39"/>
      <c r="H106" s="39"/>
      <c r="I106" s="118"/>
      <c r="J106" s="39"/>
      <c r="K106" s="39"/>
      <c r="L106" s="42"/>
      <c r="M106" s="210"/>
      <c r="N106" s="211"/>
      <c r="O106" s="67"/>
      <c r="P106" s="67"/>
      <c r="Q106" s="67"/>
      <c r="R106" s="67"/>
      <c r="S106" s="67"/>
      <c r="T106" s="68"/>
      <c r="U106" s="37"/>
      <c r="V106" s="37"/>
      <c r="W106" s="37"/>
      <c r="X106" s="37"/>
      <c r="Y106" s="37"/>
      <c r="Z106" s="37"/>
      <c r="AA106" s="37"/>
      <c r="AB106" s="37"/>
      <c r="AC106" s="37"/>
      <c r="AD106" s="37"/>
      <c r="AE106" s="37"/>
      <c r="AT106" s="19" t="s">
        <v>143</v>
      </c>
      <c r="AU106" s="19" t="s">
        <v>85</v>
      </c>
    </row>
    <row r="107" spans="1:65" s="13" customFormat="1">
      <c r="B107" s="212"/>
      <c r="C107" s="213"/>
      <c r="D107" s="208" t="s">
        <v>148</v>
      </c>
      <c r="E107" s="214" t="s">
        <v>32</v>
      </c>
      <c r="F107" s="215" t="s">
        <v>884</v>
      </c>
      <c r="G107" s="213"/>
      <c r="H107" s="216">
        <v>1.958</v>
      </c>
      <c r="I107" s="217"/>
      <c r="J107" s="213"/>
      <c r="K107" s="213"/>
      <c r="L107" s="218"/>
      <c r="M107" s="219"/>
      <c r="N107" s="220"/>
      <c r="O107" s="220"/>
      <c r="P107" s="220"/>
      <c r="Q107" s="220"/>
      <c r="R107" s="220"/>
      <c r="S107" s="220"/>
      <c r="T107" s="221"/>
      <c r="AT107" s="222" t="s">
        <v>148</v>
      </c>
      <c r="AU107" s="222" t="s">
        <v>85</v>
      </c>
      <c r="AV107" s="13" t="s">
        <v>87</v>
      </c>
      <c r="AW107" s="13" t="s">
        <v>39</v>
      </c>
      <c r="AX107" s="13" t="s">
        <v>78</v>
      </c>
      <c r="AY107" s="222" t="s">
        <v>133</v>
      </c>
    </row>
    <row r="108" spans="1:65" s="16" customFormat="1">
      <c r="B108" s="244"/>
      <c r="C108" s="245"/>
      <c r="D108" s="208" t="s">
        <v>148</v>
      </c>
      <c r="E108" s="246" t="s">
        <v>32</v>
      </c>
      <c r="F108" s="247" t="s">
        <v>168</v>
      </c>
      <c r="G108" s="245"/>
      <c r="H108" s="248">
        <v>1.958</v>
      </c>
      <c r="I108" s="249"/>
      <c r="J108" s="245"/>
      <c r="K108" s="245"/>
      <c r="L108" s="250"/>
      <c r="M108" s="251"/>
      <c r="N108" s="252"/>
      <c r="O108" s="252"/>
      <c r="P108" s="252"/>
      <c r="Q108" s="252"/>
      <c r="R108" s="252"/>
      <c r="S108" s="252"/>
      <c r="T108" s="253"/>
      <c r="AT108" s="254" t="s">
        <v>148</v>
      </c>
      <c r="AU108" s="254" t="s">
        <v>85</v>
      </c>
      <c r="AV108" s="16" t="s">
        <v>141</v>
      </c>
      <c r="AW108" s="16" t="s">
        <v>39</v>
      </c>
      <c r="AX108" s="16" t="s">
        <v>85</v>
      </c>
      <c r="AY108" s="254" t="s">
        <v>133</v>
      </c>
    </row>
    <row r="109" spans="1:65" s="2" customFormat="1" ht="21.75" customHeight="1">
      <c r="A109" s="37"/>
      <c r="B109" s="38"/>
      <c r="C109" s="195" t="s">
        <v>179</v>
      </c>
      <c r="D109" s="195" t="s">
        <v>136</v>
      </c>
      <c r="E109" s="196" t="s">
        <v>885</v>
      </c>
      <c r="F109" s="197" t="s">
        <v>886</v>
      </c>
      <c r="G109" s="198" t="s">
        <v>285</v>
      </c>
      <c r="H109" s="199">
        <v>8.9</v>
      </c>
      <c r="I109" s="200"/>
      <c r="J109" s="201">
        <f>ROUND(I109*H109,2)</f>
        <v>0</v>
      </c>
      <c r="K109" s="197" t="s">
        <v>140</v>
      </c>
      <c r="L109" s="42"/>
      <c r="M109" s="202" t="s">
        <v>32</v>
      </c>
      <c r="N109" s="203" t="s">
        <v>49</v>
      </c>
      <c r="O109" s="67"/>
      <c r="P109" s="204">
        <f>O109*H109</f>
        <v>0</v>
      </c>
      <c r="Q109" s="204">
        <v>0</v>
      </c>
      <c r="R109" s="204">
        <f>Q109*H109</f>
        <v>0</v>
      </c>
      <c r="S109" s="204">
        <v>0</v>
      </c>
      <c r="T109" s="205">
        <f>S109*H109</f>
        <v>0</v>
      </c>
      <c r="U109" s="37"/>
      <c r="V109" s="37"/>
      <c r="W109" s="37"/>
      <c r="X109" s="37"/>
      <c r="Y109" s="37"/>
      <c r="Z109" s="37"/>
      <c r="AA109" s="37"/>
      <c r="AB109" s="37"/>
      <c r="AC109" s="37"/>
      <c r="AD109" s="37"/>
      <c r="AE109" s="37"/>
      <c r="AR109" s="206" t="s">
        <v>141</v>
      </c>
      <c r="AT109" s="206" t="s">
        <v>136</v>
      </c>
      <c r="AU109" s="206" t="s">
        <v>85</v>
      </c>
      <c r="AY109" s="19" t="s">
        <v>133</v>
      </c>
      <c r="BE109" s="207">
        <f>IF(N109="základní",J109,0)</f>
        <v>0</v>
      </c>
      <c r="BF109" s="207">
        <f>IF(N109="snížená",J109,0)</f>
        <v>0</v>
      </c>
      <c r="BG109" s="207">
        <f>IF(N109="zákl. přenesená",J109,0)</f>
        <v>0</v>
      </c>
      <c r="BH109" s="207">
        <f>IF(N109="sníž. přenesená",J109,0)</f>
        <v>0</v>
      </c>
      <c r="BI109" s="207">
        <f>IF(N109="nulová",J109,0)</f>
        <v>0</v>
      </c>
      <c r="BJ109" s="19" t="s">
        <v>85</v>
      </c>
      <c r="BK109" s="207">
        <f>ROUND(I109*H109,2)</f>
        <v>0</v>
      </c>
      <c r="BL109" s="19" t="s">
        <v>141</v>
      </c>
      <c r="BM109" s="206" t="s">
        <v>887</v>
      </c>
    </row>
    <row r="110" spans="1:65" s="2" customFormat="1" ht="163.19999999999999">
      <c r="A110" s="37"/>
      <c r="B110" s="38"/>
      <c r="C110" s="39"/>
      <c r="D110" s="208" t="s">
        <v>143</v>
      </c>
      <c r="E110" s="39"/>
      <c r="F110" s="209" t="s">
        <v>888</v>
      </c>
      <c r="G110" s="39"/>
      <c r="H110" s="39"/>
      <c r="I110" s="118"/>
      <c r="J110" s="39"/>
      <c r="K110" s="39"/>
      <c r="L110" s="42"/>
      <c r="M110" s="210"/>
      <c r="N110" s="211"/>
      <c r="O110" s="67"/>
      <c r="P110" s="67"/>
      <c r="Q110" s="67"/>
      <c r="R110" s="67"/>
      <c r="S110" s="67"/>
      <c r="T110" s="68"/>
      <c r="U110" s="37"/>
      <c r="V110" s="37"/>
      <c r="W110" s="37"/>
      <c r="X110" s="37"/>
      <c r="Y110" s="37"/>
      <c r="Z110" s="37"/>
      <c r="AA110" s="37"/>
      <c r="AB110" s="37"/>
      <c r="AC110" s="37"/>
      <c r="AD110" s="37"/>
      <c r="AE110" s="37"/>
      <c r="AT110" s="19" t="s">
        <v>143</v>
      </c>
      <c r="AU110" s="19" t="s">
        <v>85</v>
      </c>
    </row>
    <row r="111" spans="1:65" s="13" customFormat="1">
      <c r="B111" s="212"/>
      <c r="C111" s="213"/>
      <c r="D111" s="208" t="s">
        <v>148</v>
      </c>
      <c r="E111" s="214" t="s">
        <v>32</v>
      </c>
      <c r="F111" s="215" t="s">
        <v>889</v>
      </c>
      <c r="G111" s="213"/>
      <c r="H111" s="216">
        <v>8.9</v>
      </c>
      <c r="I111" s="217"/>
      <c r="J111" s="213"/>
      <c r="K111" s="213"/>
      <c r="L111" s="218"/>
      <c r="M111" s="219"/>
      <c r="N111" s="220"/>
      <c r="O111" s="220"/>
      <c r="P111" s="220"/>
      <c r="Q111" s="220"/>
      <c r="R111" s="220"/>
      <c r="S111" s="220"/>
      <c r="T111" s="221"/>
      <c r="AT111" s="222" t="s">
        <v>148</v>
      </c>
      <c r="AU111" s="222" t="s">
        <v>85</v>
      </c>
      <c r="AV111" s="13" t="s">
        <v>87</v>
      </c>
      <c r="AW111" s="13" t="s">
        <v>39</v>
      </c>
      <c r="AX111" s="13" t="s">
        <v>78</v>
      </c>
      <c r="AY111" s="222" t="s">
        <v>133</v>
      </c>
    </row>
    <row r="112" spans="1:65" s="16" customFormat="1">
      <c r="B112" s="244"/>
      <c r="C112" s="245"/>
      <c r="D112" s="208" t="s">
        <v>148</v>
      </c>
      <c r="E112" s="246" t="s">
        <v>32</v>
      </c>
      <c r="F112" s="247" t="s">
        <v>168</v>
      </c>
      <c r="G112" s="245"/>
      <c r="H112" s="248">
        <v>8.9</v>
      </c>
      <c r="I112" s="249"/>
      <c r="J112" s="245"/>
      <c r="K112" s="245"/>
      <c r="L112" s="250"/>
      <c r="M112" s="251"/>
      <c r="N112" s="252"/>
      <c r="O112" s="252"/>
      <c r="P112" s="252"/>
      <c r="Q112" s="252"/>
      <c r="R112" s="252"/>
      <c r="S112" s="252"/>
      <c r="T112" s="253"/>
      <c r="AT112" s="254" t="s">
        <v>148</v>
      </c>
      <c r="AU112" s="254" t="s">
        <v>85</v>
      </c>
      <c r="AV112" s="16" t="s">
        <v>141</v>
      </c>
      <c r="AW112" s="16" t="s">
        <v>39</v>
      </c>
      <c r="AX112" s="16" t="s">
        <v>85</v>
      </c>
      <c r="AY112" s="254" t="s">
        <v>133</v>
      </c>
    </row>
    <row r="113" spans="1:65" s="2" customFormat="1" ht="21.75" customHeight="1">
      <c r="A113" s="37"/>
      <c r="B113" s="38"/>
      <c r="C113" s="195" t="s">
        <v>190</v>
      </c>
      <c r="D113" s="195" t="s">
        <v>136</v>
      </c>
      <c r="E113" s="196" t="s">
        <v>890</v>
      </c>
      <c r="F113" s="197" t="s">
        <v>891</v>
      </c>
      <c r="G113" s="198" t="s">
        <v>182</v>
      </c>
      <c r="H113" s="199">
        <v>0.53400000000000003</v>
      </c>
      <c r="I113" s="200"/>
      <c r="J113" s="201">
        <f>ROUND(I113*H113,2)</f>
        <v>0</v>
      </c>
      <c r="K113" s="197" t="s">
        <v>32</v>
      </c>
      <c r="L113" s="42"/>
      <c r="M113" s="202" t="s">
        <v>32</v>
      </c>
      <c r="N113" s="203" t="s">
        <v>49</v>
      </c>
      <c r="O113" s="67"/>
      <c r="P113" s="204">
        <f>O113*H113</f>
        <v>0</v>
      </c>
      <c r="Q113" s="204">
        <v>2.16</v>
      </c>
      <c r="R113" s="204">
        <f>Q113*H113</f>
        <v>1.1534400000000002</v>
      </c>
      <c r="S113" s="204">
        <v>0</v>
      </c>
      <c r="T113" s="205">
        <f>S113*H113</f>
        <v>0</v>
      </c>
      <c r="U113" s="37"/>
      <c r="V113" s="37"/>
      <c r="W113" s="37"/>
      <c r="X113" s="37"/>
      <c r="Y113" s="37"/>
      <c r="Z113" s="37"/>
      <c r="AA113" s="37"/>
      <c r="AB113" s="37"/>
      <c r="AC113" s="37"/>
      <c r="AD113" s="37"/>
      <c r="AE113" s="37"/>
      <c r="AR113" s="206" t="s">
        <v>141</v>
      </c>
      <c r="AT113" s="206" t="s">
        <v>136</v>
      </c>
      <c r="AU113" s="206" t="s">
        <v>85</v>
      </c>
      <c r="AY113" s="19" t="s">
        <v>133</v>
      </c>
      <c r="BE113" s="207">
        <f>IF(N113="základní",J113,0)</f>
        <v>0</v>
      </c>
      <c r="BF113" s="207">
        <f>IF(N113="snížená",J113,0)</f>
        <v>0</v>
      </c>
      <c r="BG113" s="207">
        <f>IF(N113="zákl. přenesená",J113,0)</f>
        <v>0</v>
      </c>
      <c r="BH113" s="207">
        <f>IF(N113="sníž. přenesená",J113,0)</f>
        <v>0</v>
      </c>
      <c r="BI113" s="207">
        <f>IF(N113="nulová",J113,0)</f>
        <v>0</v>
      </c>
      <c r="BJ113" s="19" t="s">
        <v>85</v>
      </c>
      <c r="BK113" s="207">
        <f>ROUND(I113*H113,2)</f>
        <v>0</v>
      </c>
      <c r="BL113" s="19" t="s">
        <v>141</v>
      </c>
      <c r="BM113" s="206" t="s">
        <v>892</v>
      </c>
    </row>
    <row r="114" spans="1:65" s="2" customFormat="1" ht="48">
      <c r="A114" s="37"/>
      <c r="B114" s="38"/>
      <c r="C114" s="39"/>
      <c r="D114" s="208" t="s">
        <v>143</v>
      </c>
      <c r="E114" s="39"/>
      <c r="F114" s="209" t="s">
        <v>893</v>
      </c>
      <c r="G114" s="39"/>
      <c r="H114" s="39"/>
      <c r="I114" s="118"/>
      <c r="J114" s="39"/>
      <c r="K114" s="39"/>
      <c r="L114" s="42"/>
      <c r="M114" s="210"/>
      <c r="N114" s="211"/>
      <c r="O114" s="67"/>
      <c r="P114" s="67"/>
      <c r="Q114" s="67"/>
      <c r="R114" s="67"/>
      <c r="S114" s="67"/>
      <c r="T114" s="68"/>
      <c r="U114" s="37"/>
      <c r="V114" s="37"/>
      <c r="W114" s="37"/>
      <c r="X114" s="37"/>
      <c r="Y114" s="37"/>
      <c r="Z114" s="37"/>
      <c r="AA114" s="37"/>
      <c r="AB114" s="37"/>
      <c r="AC114" s="37"/>
      <c r="AD114" s="37"/>
      <c r="AE114" s="37"/>
      <c r="AT114" s="19" t="s">
        <v>143</v>
      </c>
      <c r="AU114" s="19" t="s">
        <v>85</v>
      </c>
    </row>
    <row r="115" spans="1:65" s="13" customFormat="1">
      <c r="B115" s="212"/>
      <c r="C115" s="213"/>
      <c r="D115" s="208" t="s">
        <v>148</v>
      </c>
      <c r="E115" s="214" t="s">
        <v>32</v>
      </c>
      <c r="F115" s="215" t="s">
        <v>894</v>
      </c>
      <c r="G115" s="213"/>
      <c r="H115" s="216">
        <v>0.53400000000000003</v>
      </c>
      <c r="I115" s="217"/>
      <c r="J115" s="213"/>
      <c r="K115" s="213"/>
      <c r="L115" s="218"/>
      <c r="M115" s="219"/>
      <c r="N115" s="220"/>
      <c r="O115" s="220"/>
      <c r="P115" s="220"/>
      <c r="Q115" s="220"/>
      <c r="R115" s="220"/>
      <c r="S115" s="220"/>
      <c r="T115" s="221"/>
      <c r="AT115" s="222" t="s">
        <v>148</v>
      </c>
      <c r="AU115" s="222" t="s">
        <v>85</v>
      </c>
      <c r="AV115" s="13" t="s">
        <v>87</v>
      </c>
      <c r="AW115" s="13" t="s">
        <v>39</v>
      </c>
      <c r="AX115" s="13" t="s">
        <v>78</v>
      </c>
      <c r="AY115" s="222" t="s">
        <v>133</v>
      </c>
    </row>
    <row r="116" spans="1:65" s="16" customFormat="1">
      <c r="B116" s="244"/>
      <c r="C116" s="245"/>
      <c r="D116" s="208" t="s">
        <v>148</v>
      </c>
      <c r="E116" s="246" t="s">
        <v>32</v>
      </c>
      <c r="F116" s="247" t="s">
        <v>168</v>
      </c>
      <c r="G116" s="245"/>
      <c r="H116" s="248">
        <v>0.53400000000000003</v>
      </c>
      <c r="I116" s="249"/>
      <c r="J116" s="245"/>
      <c r="K116" s="245"/>
      <c r="L116" s="250"/>
      <c r="M116" s="251"/>
      <c r="N116" s="252"/>
      <c r="O116" s="252"/>
      <c r="P116" s="252"/>
      <c r="Q116" s="252"/>
      <c r="R116" s="252"/>
      <c r="S116" s="252"/>
      <c r="T116" s="253"/>
      <c r="AT116" s="254" t="s">
        <v>148</v>
      </c>
      <c r="AU116" s="254" t="s">
        <v>85</v>
      </c>
      <c r="AV116" s="16" t="s">
        <v>141</v>
      </c>
      <c r="AW116" s="16" t="s">
        <v>39</v>
      </c>
      <c r="AX116" s="16" t="s">
        <v>85</v>
      </c>
      <c r="AY116" s="254" t="s">
        <v>133</v>
      </c>
    </row>
    <row r="117" spans="1:65" s="2" customFormat="1" ht="21.75" customHeight="1">
      <c r="A117" s="37"/>
      <c r="B117" s="38"/>
      <c r="C117" s="195" t="s">
        <v>194</v>
      </c>
      <c r="D117" s="195" t="s">
        <v>136</v>
      </c>
      <c r="E117" s="196" t="s">
        <v>895</v>
      </c>
      <c r="F117" s="197" t="s">
        <v>896</v>
      </c>
      <c r="G117" s="198" t="s">
        <v>182</v>
      </c>
      <c r="H117" s="199">
        <v>3.1429999999999998</v>
      </c>
      <c r="I117" s="200"/>
      <c r="J117" s="201">
        <f>ROUND(I117*H117,2)</f>
        <v>0</v>
      </c>
      <c r="K117" s="197" t="s">
        <v>32</v>
      </c>
      <c r="L117" s="42"/>
      <c r="M117" s="202" t="s">
        <v>32</v>
      </c>
      <c r="N117" s="203" t="s">
        <v>49</v>
      </c>
      <c r="O117" s="67"/>
      <c r="P117" s="204">
        <f>O117*H117</f>
        <v>0</v>
      </c>
      <c r="Q117" s="204">
        <v>2.45329</v>
      </c>
      <c r="R117" s="204">
        <f>Q117*H117</f>
        <v>7.7106904699999994</v>
      </c>
      <c r="S117" s="204">
        <v>0</v>
      </c>
      <c r="T117" s="205">
        <f>S117*H117</f>
        <v>0</v>
      </c>
      <c r="U117" s="37"/>
      <c r="V117" s="37"/>
      <c r="W117" s="37"/>
      <c r="X117" s="37"/>
      <c r="Y117" s="37"/>
      <c r="Z117" s="37"/>
      <c r="AA117" s="37"/>
      <c r="AB117" s="37"/>
      <c r="AC117" s="37"/>
      <c r="AD117" s="37"/>
      <c r="AE117" s="37"/>
      <c r="AR117" s="206" t="s">
        <v>141</v>
      </c>
      <c r="AT117" s="206" t="s">
        <v>136</v>
      </c>
      <c r="AU117" s="206" t="s">
        <v>85</v>
      </c>
      <c r="AY117" s="19" t="s">
        <v>133</v>
      </c>
      <c r="BE117" s="207">
        <f>IF(N117="základní",J117,0)</f>
        <v>0</v>
      </c>
      <c r="BF117" s="207">
        <f>IF(N117="snížená",J117,0)</f>
        <v>0</v>
      </c>
      <c r="BG117" s="207">
        <f>IF(N117="zákl. přenesená",J117,0)</f>
        <v>0</v>
      </c>
      <c r="BH117" s="207">
        <f>IF(N117="sníž. přenesená",J117,0)</f>
        <v>0</v>
      </c>
      <c r="BI117" s="207">
        <f>IF(N117="nulová",J117,0)</f>
        <v>0</v>
      </c>
      <c r="BJ117" s="19" t="s">
        <v>85</v>
      </c>
      <c r="BK117" s="207">
        <f>ROUND(I117*H117,2)</f>
        <v>0</v>
      </c>
      <c r="BL117" s="19" t="s">
        <v>141</v>
      </c>
      <c r="BM117" s="206" t="s">
        <v>897</v>
      </c>
    </row>
    <row r="118" spans="1:65" s="2" customFormat="1" ht="144">
      <c r="A118" s="37"/>
      <c r="B118" s="38"/>
      <c r="C118" s="39"/>
      <c r="D118" s="208" t="s">
        <v>143</v>
      </c>
      <c r="E118" s="39"/>
      <c r="F118" s="209" t="s">
        <v>898</v>
      </c>
      <c r="G118" s="39"/>
      <c r="H118" s="39"/>
      <c r="I118" s="118"/>
      <c r="J118" s="39"/>
      <c r="K118" s="39"/>
      <c r="L118" s="42"/>
      <c r="M118" s="210"/>
      <c r="N118" s="211"/>
      <c r="O118" s="67"/>
      <c r="P118" s="67"/>
      <c r="Q118" s="67"/>
      <c r="R118" s="67"/>
      <c r="S118" s="67"/>
      <c r="T118" s="68"/>
      <c r="U118" s="37"/>
      <c r="V118" s="37"/>
      <c r="W118" s="37"/>
      <c r="X118" s="37"/>
      <c r="Y118" s="37"/>
      <c r="Z118" s="37"/>
      <c r="AA118" s="37"/>
      <c r="AB118" s="37"/>
      <c r="AC118" s="37"/>
      <c r="AD118" s="37"/>
      <c r="AE118" s="37"/>
      <c r="AT118" s="19" t="s">
        <v>143</v>
      </c>
      <c r="AU118" s="19" t="s">
        <v>85</v>
      </c>
    </row>
    <row r="119" spans="1:65" s="13" customFormat="1">
      <c r="B119" s="212"/>
      <c r="C119" s="213"/>
      <c r="D119" s="208" t="s">
        <v>148</v>
      </c>
      <c r="E119" s="214" t="s">
        <v>32</v>
      </c>
      <c r="F119" s="215" t="s">
        <v>899</v>
      </c>
      <c r="G119" s="213"/>
      <c r="H119" s="216">
        <v>3.1429999999999998</v>
      </c>
      <c r="I119" s="217"/>
      <c r="J119" s="213"/>
      <c r="K119" s="213"/>
      <c r="L119" s="218"/>
      <c r="M119" s="219"/>
      <c r="N119" s="220"/>
      <c r="O119" s="220"/>
      <c r="P119" s="220"/>
      <c r="Q119" s="220"/>
      <c r="R119" s="220"/>
      <c r="S119" s="220"/>
      <c r="T119" s="221"/>
      <c r="AT119" s="222" t="s">
        <v>148</v>
      </c>
      <c r="AU119" s="222" t="s">
        <v>85</v>
      </c>
      <c r="AV119" s="13" t="s">
        <v>87</v>
      </c>
      <c r="AW119" s="13" t="s">
        <v>39</v>
      </c>
      <c r="AX119" s="13" t="s">
        <v>78</v>
      </c>
      <c r="AY119" s="222" t="s">
        <v>133</v>
      </c>
    </row>
    <row r="120" spans="1:65" s="16" customFormat="1">
      <c r="B120" s="244"/>
      <c r="C120" s="245"/>
      <c r="D120" s="208" t="s">
        <v>148</v>
      </c>
      <c r="E120" s="246" t="s">
        <v>32</v>
      </c>
      <c r="F120" s="247" t="s">
        <v>168</v>
      </c>
      <c r="G120" s="245"/>
      <c r="H120" s="248">
        <v>3.1429999999999998</v>
      </c>
      <c r="I120" s="249"/>
      <c r="J120" s="245"/>
      <c r="K120" s="245"/>
      <c r="L120" s="250"/>
      <c r="M120" s="251"/>
      <c r="N120" s="252"/>
      <c r="O120" s="252"/>
      <c r="P120" s="252"/>
      <c r="Q120" s="252"/>
      <c r="R120" s="252"/>
      <c r="S120" s="252"/>
      <c r="T120" s="253"/>
      <c r="AT120" s="254" t="s">
        <v>148</v>
      </c>
      <c r="AU120" s="254" t="s">
        <v>85</v>
      </c>
      <c r="AV120" s="16" t="s">
        <v>141</v>
      </c>
      <c r="AW120" s="16" t="s">
        <v>39</v>
      </c>
      <c r="AX120" s="16" t="s">
        <v>85</v>
      </c>
      <c r="AY120" s="254" t="s">
        <v>133</v>
      </c>
    </row>
    <row r="121" spans="1:65" s="2" customFormat="1" ht="16.5" customHeight="1">
      <c r="A121" s="37"/>
      <c r="B121" s="38"/>
      <c r="C121" s="195" t="s">
        <v>134</v>
      </c>
      <c r="D121" s="195" t="s">
        <v>136</v>
      </c>
      <c r="E121" s="196" t="s">
        <v>900</v>
      </c>
      <c r="F121" s="197" t="s">
        <v>901</v>
      </c>
      <c r="G121" s="198" t="s">
        <v>285</v>
      </c>
      <c r="H121" s="199">
        <v>11.005000000000001</v>
      </c>
      <c r="I121" s="200"/>
      <c r="J121" s="201">
        <f>ROUND(I121*H121,2)</f>
        <v>0</v>
      </c>
      <c r="K121" s="197" t="s">
        <v>32</v>
      </c>
      <c r="L121" s="42"/>
      <c r="M121" s="202" t="s">
        <v>32</v>
      </c>
      <c r="N121" s="203" t="s">
        <v>49</v>
      </c>
      <c r="O121" s="67"/>
      <c r="P121" s="204">
        <f>O121*H121</f>
        <v>0</v>
      </c>
      <c r="Q121" s="204">
        <v>3.46E-3</v>
      </c>
      <c r="R121" s="204">
        <f>Q121*H121</f>
        <v>3.8077300000000001E-2</v>
      </c>
      <c r="S121" s="204">
        <v>0</v>
      </c>
      <c r="T121" s="205">
        <f>S121*H121</f>
        <v>0</v>
      </c>
      <c r="U121" s="37"/>
      <c r="V121" s="37"/>
      <c r="W121" s="37"/>
      <c r="X121" s="37"/>
      <c r="Y121" s="37"/>
      <c r="Z121" s="37"/>
      <c r="AA121" s="37"/>
      <c r="AB121" s="37"/>
      <c r="AC121" s="37"/>
      <c r="AD121" s="37"/>
      <c r="AE121" s="37"/>
      <c r="AR121" s="206" t="s">
        <v>141</v>
      </c>
      <c r="AT121" s="206" t="s">
        <v>136</v>
      </c>
      <c r="AU121" s="206" t="s">
        <v>85</v>
      </c>
      <c r="AY121" s="19" t="s">
        <v>133</v>
      </c>
      <c r="BE121" s="207">
        <f>IF(N121="základní",J121,0)</f>
        <v>0</v>
      </c>
      <c r="BF121" s="207">
        <f>IF(N121="snížená",J121,0)</f>
        <v>0</v>
      </c>
      <c r="BG121" s="207">
        <f>IF(N121="zákl. přenesená",J121,0)</f>
        <v>0</v>
      </c>
      <c r="BH121" s="207">
        <f>IF(N121="sníž. přenesená",J121,0)</f>
        <v>0</v>
      </c>
      <c r="BI121" s="207">
        <f>IF(N121="nulová",J121,0)</f>
        <v>0</v>
      </c>
      <c r="BJ121" s="19" t="s">
        <v>85</v>
      </c>
      <c r="BK121" s="207">
        <f>ROUND(I121*H121,2)</f>
        <v>0</v>
      </c>
      <c r="BL121" s="19" t="s">
        <v>141</v>
      </c>
      <c r="BM121" s="206" t="s">
        <v>902</v>
      </c>
    </row>
    <row r="122" spans="1:65" s="2" customFormat="1" ht="67.2">
      <c r="A122" s="37"/>
      <c r="B122" s="38"/>
      <c r="C122" s="39"/>
      <c r="D122" s="208" t="s">
        <v>143</v>
      </c>
      <c r="E122" s="39"/>
      <c r="F122" s="209" t="s">
        <v>903</v>
      </c>
      <c r="G122" s="39"/>
      <c r="H122" s="39"/>
      <c r="I122" s="118"/>
      <c r="J122" s="39"/>
      <c r="K122" s="39"/>
      <c r="L122" s="42"/>
      <c r="M122" s="210"/>
      <c r="N122" s="211"/>
      <c r="O122" s="67"/>
      <c r="P122" s="67"/>
      <c r="Q122" s="67"/>
      <c r="R122" s="67"/>
      <c r="S122" s="67"/>
      <c r="T122" s="68"/>
      <c r="U122" s="37"/>
      <c r="V122" s="37"/>
      <c r="W122" s="37"/>
      <c r="X122" s="37"/>
      <c r="Y122" s="37"/>
      <c r="Z122" s="37"/>
      <c r="AA122" s="37"/>
      <c r="AB122" s="37"/>
      <c r="AC122" s="37"/>
      <c r="AD122" s="37"/>
      <c r="AE122" s="37"/>
      <c r="AT122" s="19" t="s">
        <v>143</v>
      </c>
      <c r="AU122" s="19" t="s">
        <v>85</v>
      </c>
    </row>
    <row r="123" spans="1:65" s="13" customFormat="1">
      <c r="B123" s="212"/>
      <c r="C123" s="213"/>
      <c r="D123" s="208" t="s">
        <v>148</v>
      </c>
      <c r="E123" s="214" t="s">
        <v>32</v>
      </c>
      <c r="F123" s="215" t="s">
        <v>904</v>
      </c>
      <c r="G123" s="213"/>
      <c r="H123" s="216">
        <v>11.005000000000001</v>
      </c>
      <c r="I123" s="217"/>
      <c r="J123" s="213"/>
      <c r="K123" s="213"/>
      <c r="L123" s="218"/>
      <c r="M123" s="219"/>
      <c r="N123" s="220"/>
      <c r="O123" s="220"/>
      <c r="P123" s="220"/>
      <c r="Q123" s="220"/>
      <c r="R123" s="220"/>
      <c r="S123" s="220"/>
      <c r="T123" s="221"/>
      <c r="AT123" s="222" t="s">
        <v>148</v>
      </c>
      <c r="AU123" s="222" t="s">
        <v>85</v>
      </c>
      <c r="AV123" s="13" t="s">
        <v>87</v>
      </c>
      <c r="AW123" s="13" t="s">
        <v>39</v>
      </c>
      <c r="AX123" s="13" t="s">
        <v>78</v>
      </c>
      <c r="AY123" s="222" t="s">
        <v>133</v>
      </c>
    </row>
    <row r="124" spans="1:65" s="16" customFormat="1">
      <c r="B124" s="244"/>
      <c r="C124" s="245"/>
      <c r="D124" s="208" t="s">
        <v>148</v>
      </c>
      <c r="E124" s="246" t="s">
        <v>32</v>
      </c>
      <c r="F124" s="247" t="s">
        <v>168</v>
      </c>
      <c r="G124" s="245"/>
      <c r="H124" s="248">
        <v>11.005000000000001</v>
      </c>
      <c r="I124" s="249"/>
      <c r="J124" s="245"/>
      <c r="K124" s="245"/>
      <c r="L124" s="250"/>
      <c r="M124" s="251"/>
      <c r="N124" s="252"/>
      <c r="O124" s="252"/>
      <c r="P124" s="252"/>
      <c r="Q124" s="252"/>
      <c r="R124" s="252"/>
      <c r="S124" s="252"/>
      <c r="T124" s="253"/>
      <c r="AT124" s="254" t="s">
        <v>148</v>
      </c>
      <c r="AU124" s="254" t="s">
        <v>85</v>
      </c>
      <c r="AV124" s="16" t="s">
        <v>141</v>
      </c>
      <c r="AW124" s="16" t="s">
        <v>39</v>
      </c>
      <c r="AX124" s="16" t="s">
        <v>85</v>
      </c>
      <c r="AY124" s="254" t="s">
        <v>133</v>
      </c>
    </row>
    <row r="125" spans="1:65" s="2" customFormat="1" ht="21.75" customHeight="1">
      <c r="A125" s="37"/>
      <c r="B125" s="38"/>
      <c r="C125" s="195" t="s">
        <v>203</v>
      </c>
      <c r="D125" s="195" t="s">
        <v>136</v>
      </c>
      <c r="E125" s="196" t="s">
        <v>905</v>
      </c>
      <c r="F125" s="197" t="s">
        <v>906</v>
      </c>
      <c r="G125" s="198" t="s">
        <v>285</v>
      </c>
      <c r="H125" s="199">
        <v>11.005000000000001</v>
      </c>
      <c r="I125" s="200"/>
      <c r="J125" s="201">
        <f>ROUND(I125*H125,2)</f>
        <v>0</v>
      </c>
      <c r="K125" s="197" t="s">
        <v>32</v>
      </c>
      <c r="L125" s="42"/>
      <c r="M125" s="202" t="s">
        <v>32</v>
      </c>
      <c r="N125" s="203" t="s">
        <v>49</v>
      </c>
      <c r="O125" s="67"/>
      <c r="P125" s="204">
        <f>O125*H125</f>
        <v>0</v>
      </c>
      <c r="Q125" s="204">
        <v>0</v>
      </c>
      <c r="R125" s="204">
        <f>Q125*H125</f>
        <v>0</v>
      </c>
      <c r="S125" s="204">
        <v>0</v>
      </c>
      <c r="T125" s="205">
        <f>S125*H125</f>
        <v>0</v>
      </c>
      <c r="U125" s="37"/>
      <c r="V125" s="37"/>
      <c r="W125" s="37"/>
      <c r="X125" s="37"/>
      <c r="Y125" s="37"/>
      <c r="Z125" s="37"/>
      <c r="AA125" s="37"/>
      <c r="AB125" s="37"/>
      <c r="AC125" s="37"/>
      <c r="AD125" s="37"/>
      <c r="AE125" s="37"/>
      <c r="AR125" s="206" t="s">
        <v>141</v>
      </c>
      <c r="AT125" s="206" t="s">
        <v>136</v>
      </c>
      <c r="AU125" s="206" t="s">
        <v>85</v>
      </c>
      <c r="AY125" s="19" t="s">
        <v>133</v>
      </c>
      <c r="BE125" s="207">
        <f>IF(N125="základní",J125,0)</f>
        <v>0</v>
      </c>
      <c r="BF125" s="207">
        <f>IF(N125="snížená",J125,0)</f>
        <v>0</v>
      </c>
      <c r="BG125" s="207">
        <f>IF(N125="zákl. přenesená",J125,0)</f>
        <v>0</v>
      </c>
      <c r="BH125" s="207">
        <f>IF(N125="sníž. přenesená",J125,0)</f>
        <v>0</v>
      </c>
      <c r="BI125" s="207">
        <f>IF(N125="nulová",J125,0)</f>
        <v>0</v>
      </c>
      <c r="BJ125" s="19" t="s">
        <v>85</v>
      </c>
      <c r="BK125" s="207">
        <f>ROUND(I125*H125,2)</f>
        <v>0</v>
      </c>
      <c r="BL125" s="19" t="s">
        <v>141</v>
      </c>
      <c r="BM125" s="206" t="s">
        <v>907</v>
      </c>
    </row>
    <row r="126" spans="1:65" s="2" customFormat="1" ht="67.2">
      <c r="A126" s="37"/>
      <c r="B126" s="38"/>
      <c r="C126" s="39"/>
      <c r="D126" s="208" t="s">
        <v>143</v>
      </c>
      <c r="E126" s="39"/>
      <c r="F126" s="209" t="s">
        <v>903</v>
      </c>
      <c r="G126" s="39"/>
      <c r="H126" s="39"/>
      <c r="I126" s="118"/>
      <c r="J126" s="39"/>
      <c r="K126" s="39"/>
      <c r="L126" s="42"/>
      <c r="M126" s="210"/>
      <c r="N126" s="211"/>
      <c r="O126" s="67"/>
      <c r="P126" s="67"/>
      <c r="Q126" s="67"/>
      <c r="R126" s="67"/>
      <c r="S126" s="67"/>
      <c r="T126" s="68"/>
      <c r="U126" s="37"/>
      <c r="V126" s="37"/>
      <c r="W126" s="37"/>
      <c r="X126" s="37"/>
      <c r="Y126" s="37"/>
      <c r="Z126" s="37"/>
      <c r="AA126" s="37"/>
      <c r="AB126" s="37"/>
      <c r="AC126" s="37"/>
      <c r="AD126" s="37"/>
      <c r="AE126" s="37"/>
      <c r="AT126" s="19" t="s">
        <v>143</v>
      </c>
      <c r="AU126" s="19" t="s">
        <v>85</v>
      </c>
    </row>
    <row r="127" spans="1:65" s="2" customFormat="1" ht="44.25" customHeight="1">
      <c r="A127" s="37"/>
      <c r="B127" s="38"/>
      <c r="C127" s="195" t="s">
        <v>211</v>
      </c>
      <c r="D127" s="195" t="s">
        <v>136</v>
      </c>
      <c r="E127" s="196" t="s">
        <v>908</v>
      </c>
      <c r="F127" s="197" t="s">
        <v>909</v>
      </c>
      <c r="G127" s="198" t="s">
        <v>172</v>
      </c>
      <c r="H127" s="199">
        <v>4.3999999999999997E-2</v>
      </c>
      <c r="I127" s="200"/>
      <c r="J127" s="201">
        <f>ROUND(I127*H127,2)</f>
        <v>0</v>
      </c>
      <c r="K127" s="197" t="s">
        <v>32</v>
      </c>
      <c r="L127" s="42"/>
      <c r="M127" s="202" t="s">
        <v>32</v>
      </c>
      <c r="N127" s="203" t="s">
        <v>49</v>
      </c>
      <c r="O127" s="67"/>
      <c r="P127" s="204">
        <f>O127*H127</f>
        <v>0</v>
      </c>
      <c r="Q127" s="204">
        <v>1.06277</v>
      </c>
      <c r="R127" s="204">
        <f>Q127*H127</f>
        <v>4.6761879999999999E-2</v>
      </c>
      <c r="S127" s="204">
        <v>0</v>
      </c>
      <c r="T127" s="205">
        <f>S127*H127</f>
        <v>0</v>
      </c>
      <c r="U127" s="37"/>
      <c r="V127" s="37"/>
      <c r="W127" s="37"/>
      <c r="X127" s="37"/>
      <c r="Y127" s="37"/>
      <c r="Z127" s="37"/>
      <c r="AA127" s="37"/>
      <c r="AB127" s="37"/>
      <c r="AC127" s="37"/>
      <c r="AD127" s="37"/>
      <c r="AE127" s="37"/>
      <c r="AR127" s="206" t="s">
        <v>141</v>
      </c>
      <c r="AT127" s="206" t="s">
        <v>136</v>
      </c>
      <c r="AU127" s="206" t="s">
        <v>85</v>
      </c>
      <c r="AY127" s="19" t="s">
        <v>133</v>
      </c>
      <c r="BE127" s="207">
        <f>IF(N127="základní",J127,0)</f>
        <v>0</v>
      </c>
      <c r="BF127" s="207">
        <f>IF(N127="snížená",J127,0)</f>
        <v>0</v>
      </c>
      <c r="BG127" s="207">
        <f>IF(N127="zákl. přenesená",J127,0)</f>
        <v>0</v>
      </c>
      <c r="BH127" s="207">
        <f>IF(N127="sníž. přenesená",J127,0)</f>
        <v>0</v>
      </c>
      <c r="BI127" s="207">
        <f>IF(N127="nulová",J127,0)</f>
        <v>0</v>
      </c>
      <c r="BJ127" s="19" t="s">
        <v>85</v>
      </c>
      <c r="BK127" s="207">
        <f>ROUND(I127*H127,2)</f>
        <v>0</v>
      </c>
      <c r="BL127" s="19" t="s">
        <v>141</v>
      </c>
      <c r="BM127" s="206" t="s">
        <v>910</v>
      </c>
    </row>
    <row r="128" spans="1:65" s="13" customFormat="1">
      <c r="B128" s="212"/>
      <c r="C128" s="213"/>
      <c r="D128" s="208" t="s">
        <v>148</v>
      </c>
      <c r="E128" s="214" t="s">
        <v>32</v>
      </c>
      <c r="F128" s="215" t="s">
        <v>911</v>
      </c>
      <c r="G128" s="213"/>
      <c r="H128" s="216">
        <v>4.3999999999999997E-2</v>
      </c>
      <c r="I128" s="217"/>
      <c r="J128" s="213"/>
      <c r="K128" s="213"/>
      <c r="L128" s="218"/>
      <c r="M128" s="219"/>
      <c r="N128" s="220"/>
      <c r="O128" s="220"/>
      <c r="P128" s="220"/>
      <c r="Q128" s="220"/>
      <c r="R128" s="220"/>
      <c r="S128" s="220"/>
      <c r="T128" s="221"/>
      <c r="AT128" s="222" t="s">
        <v>148</v>
      </c>
      <c r="AU128" s="222" t="s">
        <v>85</v>
      </c>
      <c r="AV128" s="13" t="s">
        <v>87</v>
      </c>
      <c r="AW128" s="13" t="s">
        <v>39</v>
      </c>
      <c r="AX128" s="13" t="s">
        <v>78</v>
      </c>
      <c r="AY128" s="222" t="s">
        <v>133</v>
      </c>
    </row>
    <row r="129" spans="1:65" s="16" customFormat="1">
      <c r="B129" s="244"/>
      <c r="C129" s="245"/>
      <c r="D129" s="208" t="s">
        <v>148</v>
      </c>
      <c r="E129" s="246" t="s">
        <v>32</v>
      </c>
      <c r="F129" s="247" t="s">
        <v>168</v>
      </c>
      <c r="G129" s="245"/>
      <c r="H129" s="248">
        <v>4.3999999999999997E-2</v>
      </c>
      <c r="I129" s="249"/>
      <c r="J129" s="245"/>
      <c r="K129" s="245"/>
      <c r="L129" s="250"/>
      <c r="M129" s="251"/>
      <c r="N129" s="252"/>
      <c r="O129" s="252"/>
      <c r="P129" s="252"/>
      <c r="Q129" s="252"/>
      <c r="R129" s="252"/>
      <c r="S129" s="252"/>
      <c r="T129" s="253"/>
      <c r="AT129" s="254" t="s">
        <v>148</v>
      </c>
      <c r="AU129" s="254" t="s">
        <v>85</v>
      </c>
      <c r="AV129" s="16" t="s">
        <v>141</v>
      </c>
      <c r="AW129" s="16" t="s">
        <v>39</v>
      </c>
      <c r="AX129" s="16" t="s">
        <v>85</v>
      </c>
      <c r="AY129" s="254" t="s">
        <v>133</v>
      </c>
    </row>
    <row r="130" spans="1:65" s="2" customFormat="1" ht="21.75" customHeight="1">
      <c r="A130" s="37"/>
      <c r="B130" s="38"/>
      <c r="C130" s="195" t="s">
        <v>215</v>
      </c>
      <c r="D130" s="195" t="s">
        <v>136</v>
      </c>
      <c r="E130" s="196" t="s">
        <v>912</v>
      </c>
      <c r="F130" s="197" t="s">
        <v>913</v>
      </c>
      <c r="G130" s="198" t="s">
        <v>227</v>
      </c>
      <c r="H130" s="199">
        <v>1.5</v>
      </c>
      <c r="I130" s="200"/>
      <c r="J130" s="201">
        <f>ROUND(I130*H130,2)</f>
        <v>0</v>
      </c>
      <c r="K130" s="197" t="s">
        <v>32</v>
      </c>
      <c r="L130" s="42"/>
      <c r="M130" s="202" t="s">
        <v>32</v>
      </c>
      <c r="N130" s="203" t="s">
        <v>49</v>
      </c>
      <c r="O130" s="67"/>
      <c r="P130" s="204">
        <f>O130*H130</f>
        <v>0</v>
      </c>
      <c r="Q130" s="204">
        <v>0</v>
      </c>
      <c r="R130" s="204">
        <f>Q130*H130</f>
        <v>0</v>
      </c>
      <c r="S130" s="204">
        <v>0</v>
      </c>
      <c r="T130" s="205">
        <f>S130*H130</f>
        <v>0</v>
      </c>
      <c r="U130" s="37"/>
      <c r="V130" s="37"/>
      <c r="W130" s="37"/>
      <c r="X130" s="37"/>
      <c r="Y130" s="37"/>
      <c r="Z130" s="37"/>
      <c r="AA130" s="37"/>
      <c r="AB130" s="37"/>
      <c r="AC130" s="37"/>
      <c r="AD130" s="37"/>
      <c r="AE130" s="37"/>
      <c r="AR130" s="206" t="s">
        <v>141</v>
      </c>
      <c r="AT130" s="206" t="s">
        <v>136</v>
      </c>
      <c r="AU130" s="206" t="s">
        <v>85</v>
      </c>
      <c r="AY130" s="19" t="s">
        <v>133</v>
      </c>
      <c r="BE130" s="207">
        <f>IF(N130="základní",J130,0)</f>
        <v>0</v>
      </c>
      <c r="BF130" s="207">
        <f>IF(N130="snížená",J130,0)</f>
        <v>0</v>
      </c>
      <c r="BG130" s="207">
        <f>IF(N130="zákl. přenesená",J130,0)</f>
        <v>0</v>
      </c>
      <c r="BH130" s="207">
        <f>IF(N130="sníž. přenesená",J130,0)</f>
        <v>0</v>
      </c>
      <c r="BI130" s="207">
        <f>IF(N130="nulová",J130,0)</f>
        <v>0</v>
      </c>
      <c r="BJ130" s="19" t="s">
        <v>85</v>
      </c>
      <c r="BK130" s="207">
        <f>ROUND(I130*H130,2)</f>
        <v>0</v>
      </c>
      <c r="BL130" s="19" t="s">
        <v>141</v>
      </c>
      <c r="BM130" s="206" t="s">
        <v>914</v>
      </c>
    </row>
    <row r="131" spans="1:65" s="2" customFormat="1" ht="21.75" customHeight="1">
      <c r="A131" s="37"/>
      <c r="B131" s="38"/>
      <c r="C131" s="195" t="s">
        <v>224</v>
      </c>
      <c r="D131" s="195" t="s">
        <v>136</v>
      </c>
      <c r="E131" s="196" t="s">
        <v>683</v>
      </c>
      <c r="F131" s="197" t="s">
        <v>684</v>
      </c>
      <c r="G131" s="198" t="s">
        <v>227</v>
      </c>
      <c r="H131" s="199">
        <v>1.5</v>
      </c>
      <c r="I131" s="200"/>
      <c r="J131" s="201">
        <f>ROUND(I131*H131,2)</f>
        <v>0</v>
      </c>
      <c r="K131" s="197" t="s">
        <v>32</v>
      </c>
      <c r="L131" s="42"/>
      <c r="M131" s="202" t="s">
        <v>32</v>
      </c>
      <c r="N131" s="203" t="s">
        <v>49</v>
      </c>
      <c r="O131" s="67"/>
      <c r="P131" s="204">
        <f>O131*H131</f>
        <v>0</v>
      </c>
      <c r="Q131" s="204">
        <v>0</v>
      </c>
      <c r="R131" s="204">
        <f>Q131*H131</f>
        <v>0</v>
      </c>
      <c r="S131" s="204">
        <v>3.9399999999999999E-3</v>
      </c>
      <c r="T131" s="205">
        <f>S131*H131</f>
        <v>5.9100000000000003E-3</v>
      </c>
      <c r="U131" s="37"/>
      <c r="V131" s="37"/>
      <c r="W131" s="37"/>
      <c r="X131" s="37"/>
      <c r="Y131" s="37"/>
      <c r="Z131" s="37"/>
      <c r="AA131" s="37"/>
      <c r="AB131" s="37"/>
      <c r="AC131" s="37"/>
      <c r="AD131" s="37"/>
      <c r="AE131" s="37"/>
      <c r="AR131" s="206" t="s">
        <v>141</v>
      </c>
      <c r="AT131" s="206" t="s">
        <v>136</v>
      </c>
      <c r="AU131" s="206" t="s">
        <v>85</v>
      </c>
      <c r="AY131" s="19" t="s">
        <v>133</v>
      </c>
      <c r="BE131" s="207">
        <f>IF(N131="základní",J131,0)</f>
        <v>0</v>
      </c>
      <c r="BF131" s="207">
        <f>IF(N131="snížená",J131,0)</f>
        <v>0</v>
      </c>
      <c r="BG131" s="207">
        <f>IF(N131="zákl. přenesená",J131,0)</f>
        <v>0</v>
      </c>
      <c r="BH131" s="207">
        <f>IF(N131="sníž. přenesená",J131,0)</f>
        <v>0</v>
      </c>
      <c r="BI131" s="207">
        <f>IF(N131="nulová",J131,0)</f>
        <v>0</v>
      </c>
      <c r="BJ131" s="19" t="s">
        <v>85</v>
      </c>
      <c r="BK131" s="207">
        <f>ROUND(I131*H131,2)</f>
        <v>0</v>
      </c>
      <c r="BL131" s="19" t="s">
        <v>141</v>
      </c>
      <c r="BM131" s="206" t="s">
        <v>915</v>
      </c>
    </row>
    <row r="132" spans="1:65" s="2" customFormat="1" ht="33" customHeight="1">
      <c r="A132" s="37"/>
      <c r="B132" s="38"/>
      <c r="C132" s="195" t="s">
        <v>233</v>
      </c>
      <c r="D132" s="195" t="s">
        <v>136</v>
      </c>
      <c r="E132" s="196" t="s">
        <v>916</v>
      </c>
      <c r="F132" s="197" t="s">
        <v>917</v>
      </c>
      <c r="G132" s="198" t="s">
        <v>285</v>
      </c>
      <c r="H132" s="199">
        <v>10.48</v>
      </c>
      <c r="I132" s="200"/>
      <c r="J132" s="201">
        <f>ROUND(I132*H132,2)</f>
        <v>0</v>
      </c>
      <c r="K132" s="197" t="s">
        <v>32</v>
      </c>
      <c r="L132" s="42"/>
      <c r="M132" s="202" t="s">
        <v>32</v>
      </c>
      <c r="N132" s="203" t="s">
        <v>49</v>
      </c>
      <c r="O132" s="67"/>
      <c r="P132" s="204">
        <f>O132*H132</f>
        <v>0</v>
      </c>
      <c r="Q132" s="204">
        <v>8.3000000000000001E-3</v>
      </c>
      <c r="R132" s="204">
        <f>Q132*H132</f>
        <v>8.6984000000000006E-2</v>
      </c>
      <c r="S132" s="204">
        <v>0</v>
      </c>
      <c r="T132" s="205">
        <f>S132*H132</f>
        <v>0</v>
      </c>
      <c r="U132" s="37"/>
      <c r="V132" s="37"/>
      <c r="W132" s="37"/>
      <c r="X132" s="37"/>
      <c r="Y132" s="37"/>
      <c r="Z132" s="37"/>
      <c r="AA132" s="37"/>
      <c r="AB132" s="37"/>
      <c r="AC132" s="37"/>
      <c r="AD132" s="37"/>
      <c r="AE132" s="37"/>
      <c r="AR132" s="206" t="s">
        <v>141</v>
      </c>
      <c r="AT132" s="206" t="s">
        <v>136</v>
      </c>
      <c r="AU132" s="206" t="s">
        <v>85</v>
      </c>
      <c r="AY132" s="19" t="s">
        <v>133</v>
      </c>
      <c r="BE132" s="207">
        <f>IF(N132="základní",J132,0)</f>
        <v>0</v>
      </c>
      <c r="BF132" s="207">
        <f>IF(N132="snížená",J132,0)</f>
        <v>0</v>
      </c>
      <c r="BG132" s="207">
        <f>IF(N132="zákl. přenesená",J132,0)</f>
        <v>0</v>
      </c>
      <c r="BH132" s="207">
        <f>IF(N132="sníž. přenesená",J132,0)</f>
        <v>0</v>
      </c>
      <c r="BI132" s="207">
        <f>IF(N132="nulová",J132,0)</f>
        <v>0</v>
      </c>
      <c r="BJ132" s="19" t="s">
        <v>85</v>
      </c>
      <c r="BK132" s="207">
        <f>ROUND(I132*H132,2)</f>
        <v>0</v>
      </c>
      <c r="BL132" s="19" t="s">
        <v>141</v>
      </c>
      <c r="BM132" s="206" t="s">
        <v>918</v>
      </c>
    </row>
    <row r="133" spans="1:65" s="13" customFormat="1">
      <c r="B133" s="212"/>
      <c r="C133" s="213"/>
      <c r="D133" s="208" t="s">
        <v>148</v>
      </c>
      <c r="E133" s="214" t="s">
        <v>32</v>
      </c>
      <c r="F133" s="215" t="s">
        <v>919</v>
      </c>
      <c r="G133" s="213"/>
      <c r="H133" s="216">
        <v>10.48</v>
      </c>
      <c r="I133" s="217"/>
      <c r="J133" s="213"/>
      <c r="K133" s="213"/>
      <c r="L133" s="218"/>
      <c r="M133" s="219"/>
      <c r="N133" s="220"/>
      <c r="O133" s="220"/>
      <c r="P133" s="220"/>
      <c r="Q133" s="220"/>
      <c r="R133" s="220"/>
      <c r="S133" s="220"/>
      <c r="T133" s="221"/>
      <c r="AT133" s="222" t="s">
        <v>148</v>
      </c>
      <c r="AU133" s="222" t="s">
        <v>85</v>
      </c>
      <c r="AV133" s="13" t="s">
        <v>87</v>
      </c>
      <c r="AW133" s="13" t="s">
        <v>39</v>
      </c>
      <c r="AX133" s="13" t="s">
        <v>78</v>
      </c>
      <c r="AY133" s="222" t="s">
        <v>133</v>
      </c>
    </row>
    <row r="134" spans="1:65" s="16" customFormat="1">
      <c r="B134" s="244"/>
      <c r="C134" s="245"/>
      <c r="D134" s="208" t="s">
        <v>148</v>
      </c>
      <c r="E134" s="246" t="s">
        <v>32</v>
      </c>
      <c r="F134" s="247" t="s">
        <v>168</v>
      </c>
      <c r="G134" s="245"/>
      <c r="H134" s="248">
        <v>10.48</v>
      </c>
      <c r="I134" s="249"/>
      <c r="J134" s="245"/>
      <c r="K134" s="245"/>
      <c r="L134" s="250"/>
      <c r="M134" s="251"/>
      <c r="N134" s="252"/>
      <c r="O134" s="252"/>
      <c r="P134" s="252"/>
      <c r="Q134" s="252"/>
      <c r="R134" s="252"/>
      <c r="S134" s="252"/>
      <c r="T134" s="253"/>
      <c r="AT134" s="254" t="s">
        <v>148</v>
      </c>
      <c r="AU134" s="254" t="s">
        <v>85</v>
      </c>
      <c r="AV134" s="16" t="s">
        <v>141</v>
      </c>
      <c r="AW134" s="16" t="s">
        <v>39</v>
      </c>
      <c r="AX134" s="16" t="s">
        <v>85</v>
      </c>
      <c r="AY134" s="254" t="s">
        <v>133</v>
      </c>
    </row>
    <row r="135" spans="1:65" s="2" customFormat="1" ht="21.75" customHeight="1">
      <c r="A135" s="37"/>
      <c r="B135" s="38"/>
      <c r="C135" s="255" t="s">
        <v>8</v>
      </c>
      <c r="D135" s="255" t="s">
        <v>198</v>
      </c>
      <c r="E135" s="256" t="s">
        <v>920</v>
      </c>
      <c r="F135" s="257" t="s">
        <v>921</v>
      </c>
      <c r="G135" s="258" t="s">
        <v>285</v>
      </c>
      <c r="H135" s="259">
        <v>11.528</v>
      </c>
      <c r="I135" s="260"/>
      <c r="J135" s="261">
        <f>ROUND(I135*H135,2)</f>
        <v>0</v>
      </c>
      <c r="K135" s="257" t="s">
        <v>32</v>
      </c>
      <c r="L135" s="262"/>
      <c r="M135" s="263" t="s">
        <v>32</v>
      </c>
      <c r="N135" s="264" t="s">
        <v>49</v>
      </c>
      <c r="O135" s="67"/>
      <c r="P135" s="204">
        <f>O135*H135</f>
        <v>0</v>
      </c>
      <c r="Q135" s="204">
        <v>6.8750000000000006E-2</v>
      </c>
      <c r="R135" s="204">
        <f>Q135*H135</f>
        <v>0.79255000000000009</v>
      </c>
      <c r="S135" s="204">
        <v>0</v>
      </c>
      <c r="T135" s="205">
        <f>S135*H135</f>
        <v>0</v>
      </c>
      <c r="U135" s="37"/>
      <c r="V135" s="37"/>
      <c r="W135" s="37"/>
      <c r="X135" s="37"/>
      <c r="Y135" s="37"/>
      <c r="Z135" s="37"/>
      <c r="AA135" s="37"/>
      <c r="AB135" s="37"/>
      <c r="AC135" s="37"/>
      <c r="AD135" s="37"/>
      <c r="AE135" s="37"/>
      <c r="AR135" s="206" t="s">
        <v>194</v>
      </c>
      <c r="AT135" s="206" t="s">
        <v>198</v>
      </c>
      <c r="AU135" s="206" t="s">
        <v>85</v>
      </c>
      <c r="AY135" s="19" t="s">
        <v>133</v>
      </c>
      <c r="BE135" s="207">
        <f>IF(N135="základní",J135,0)</f>
        <v>0</v>
      </c>
      <c r="BF135" s="207">
        <f>IF(N135="snížená",J135,0)</f>
        <v>0</v>
      </c>
      <c r="BG135" s="207">
        <f>IF(N135="zákl. přenesená",J135,0)</f>
        <v>0</v>
      </c>
      <c r="BH135" s="207">
        <f>IF(N135="sníž. přenesená",J135,0)</f>
        <v>0</v>
      </c>
      <c r="BI135" s="207">
        <f>IF(N135="nulová",J135,0)</f>
        <v>0</v>
      </c>
      <c r="BJ135" s="19" t="s">
        <v>85</v>
      </c>
      <c r="BK135" s="207">
        <f>ROUND(I135*H135,2)</f>
        <v>0</v>
      </c>
      <c r="BL135" s="19" t="s">
        <v>141</v>
      </c>
      <c r="BM135" s="206" t="s">
        <v>922</v>
      </c>
    </row>
    <row r="136" spans="1:65" s="13" customFormat="1">
      <c r="B136" s="212"/>
      <c r="C136" s="213"/>
      <c r="D136" s="208" t="s">
        <v>148</v>
      </c>
      <c r="E136" s="214" t="s">
        <v>32</v>
      </c>
      <c r="F136" s="215" t="s">
        <v>923</v>
      </c>
      <c r="G136" s="213"/>
      <c r="H136" s="216">
        <v>11.528</v>
      </c>
      <c r="I136" s="217"/>
      <c r="J136" s="213"/>
      <c r="K136" s="213"/>
      <c r="L136" s="218"/>
      <c r="M136" s="219"/>
      <c r="N136" s="220"/>
      <c r="O136" s="220"/>
      <c r="P136" s="220"/>
      <c r="Q136" s="220"/>
      <c r="R136" s="220"/>
      <c r="S136" s="220"/>
      <c r="T136" s="221"/>
      <c r="AT136" s="222" t="s">
        <v>148</v>
      </c>
      <c r="AU136" s="222" t="s">
        <v>85</v>
      </c>
      <c r="AV136" s="13" t="s">
        <v>87</v>
      </c>
      <c r="AW136" s="13" t="s">
        <v>39</v>
      </c>
      <c r="AX136" s="13" t="s">
        <v>78</v>
      </c>
      <c r="AY136" s="222" t="s">
        <v>133</v>
      </c>
    </row>
    <row r="137" spans="1:65" s="16" customFormat="1">
      <c r="B137" s="244"/>
      <c r="C137" s="245"/>
      <c r="D137" s="208" t="s">
        <v>148</v>
      </c>
      <c r="E137" s="246" t="s">
        <v>32</v>
      </c>
      <c r="F137" s="247" t="s">
        <v>168</v>
      </c>
      <c r="G137" s="245"/>
      <c r="H137" s="248">
        <v>11.528</v>
      </c>
      <c r="I137" s="249"/>
      <c r="J137" s="245"/>
      <c r="K137" s="245"/>
      <c r="L137" s="250"/>
      <c r="M137" s="251"/>
      <c r="N137" s="252"/>
      <c r="O137" s="252"/>
      <c r="P137" s="252"/>
      <c r="Q137" s="252"/>
      <c r="R137" s="252"/>
      <c r="S137" s="252"/>
      <c r="T137" s="253"/>
      <c r="AT137" s="254" t="s">
        <v>148</v>
      </c>
      <c r="AU137" s="254" t="s">
        <v>85</v>
      </c>
      <c r="AV137" s="16" t="s">
        <v>141</v>
      </c>
      <c r="AW137" s="16" t="s">
        <v>39</v>
      </c>
      <c r="AX137" s="16" t="s">
        <v>85</v>
      </c>
      <c r="AY137" s="254" t="s">
        <v>133</v>
      </c>
    </row>
    <row r="138" spans="1:65" s="2" customFormat="1" ht="21.75" customHeight="1">
      <c r="A138" s="37"/>
      <c r="B138" s="38"/>
      <c r="C138" s="195" t="s">
        <v>183</v>
      </c>
      <c r="D138" s="195" t="s">
        <v>136</v>
      </c>
      <c r="E138" s="196" t="s">
        <v>924</v>
      </c>
      <c r="F138" s="197" t="s">
        <v>925</v>
      </c>
      <c r="G138" s="198" t="s">
        <v>285</v>
      </c>
      <c r="H138" s="199">
        <v>10.48</v>
      </c>
      <c r="I138" s="200"/>
      <c r="J138" s="201">
        <f>ROUND(I138*H138,2)</f>
        <v>0</v>
      </c>
      <c r="K138" s="197" t="s">
        <v>140</v>
      </c>
      <c r="L138" s="42"/>
      <c r="M138" s="202" t="s">
        <v>32</v>
      </c>
      <c r="N138" s="203" t="s">
        <v>49</v>
      </c>
      <c r="O138" s="67"/>
      <c r="P138" s="204">
        <f>O138*H138</f>
        <v>0</v>
      </c>
      <c r="Q138" s="204">
        <v>0</v>
      </c>
      <c r="R138" s="204">
        <f>Q138*H138</f>
        <v>0</v>
      </c>
      <c r="S138" s="204">
        <v>0</v>
      </c>
      <c r="T138" s="205">
        <f>S138*H138</f>
        <v>0</v>
      </c>
      <c r="U138" s="37"/>
      <c r="V138" s="37"/>
      <c r="W138" s="37"/>
      <c r="X138" s="37"/>
      <c r="Y138" s="37"/>
      <c r="Z138" s="37"/>
      <c r="AA138" s="37"/>
      <c r="AB138" s="37"/>
      <c r="AC138" s="37"/>
      <c r="AD138" s="37"/>
      <c r="AE138" s="37"/>
      <c r="AR138" s="206" t="s">
        <v>141</v>
      </c>
      <c r="AT138" s="206" t="s">
        <v>136</v>
      </c>
      <c r="AU138" s="206" t="s">
        <v>85</v>
      </c>
      <c r="AY138" s="19" t="s">
        <v>133</v>
      </c>
      <c r="BE138" s="207">
        <f>IF(N138="základní",J138,0)</f>
        <v>0</v>
      </c>
      <c r="BF138" s="207">
        <f>IF(N138="snížená",J138,0)</f>
        <v>0</v>
      </c>
      <c r="BG138" s="207">
        <f>IF(N138="zákl. přenesená",J138,0)</f>
        <v>0</v>
      </c>
      <c r="BH138" s="207">
        <f>IF(N138="sníž. přenesená",J138,0)</f>
        <v>0</v>
      </c>
      <c r="BI138" s="207">
        <f>IF(N138="nulová",J138,0)</f>
        <v>0</v>
      </c>
      <c r="BJ138" s="19" t="s">
        <v>85</v>
      </c>
      <c r="BK138" s="207">
        <f>ROUND(I138*H138,2)</f>
        <v>0</v>
      </c>
      <c r="BL138" s="19" t="s">
        <v>141</v>
      </c>
      <c r="BM138" s="206" t="s">
        <v>926</v>
      </c>
    </row>
    <row r="139" spans="1:65" s="2" customFormat="1" ht="16.5" customHeight="1">
      <c r="A139" s="37"/>
      <c r="B139" s="38"/>
      <c r="C139" s="195" t="s">
        <v>259</v>
      </c>
      <c r="D139" s="195" t="s">
        <v>136</v>
      </c>
      <c r="E139" s="196" t="s">
        <v>927</v>
      </c>
      <c r="F139" s="197" t="s">
        <v>928</v>
      </c>
      <c r="G139" s="198" t="s">
        <v>285</v>
      </c>
      <c r="H139" s="199">
        <v>10.48</v>
      </c>
      <c r="I139" s="200"/>
      <c r="J139" s="201">
        <f>ROUND(I139*H139,2)</f>
        <v>0</v>
      </c>
      <c r="K139" s="197" t="s">
        <v>140</v>
      </c>
      <c r="L139" s="42"/>
      <c r="M139" s="202" t="s">
        <v>32</v>
      </c>
      <c r="N139" s="203" t="s">
        <v>49</v>
      </c>
      <c r="O139" s="67"/>
      <c r="P139" s="204">
        <f>O139*H139</f>
        <v>0</v>
      </c>
      <c r="Q139" s="204">
        <v>4.0000000000000002E-4</v>
      </c>
      <c r="R139" s="204">
        <f>Q139*H139</f>
        <v>4.1920000000000004E-3</v>
      </c>
      <c r="S139" s="204">
        <v>0</v>
      </c>
      <c r="T139" s="205">
        <f>S139*H139</f>
        <v>0</v>
      </c>
      <c r="U139" s="37"/>
      <c r="V139" s="37"/>
      <c r="W139" s="37"/>
      <c r="X139" s="37"/>
      <c r="Y139" s="37"/>
      <c r="Z139" s="37"/>
      <c r="AA139" s="37"/>
      <c r="AB139" s="37"/>
      <c r="AC139" s="37"/>
      <c r="AD139" s="37"/>
      <c r="AE139" s="37"/>
      <c r="AR139" s="206" t="s">
        <v>141</v>
      </c>
      <c r="AT139" s="206" t="s">
        <v>136</v>
      </c>
      <c r="AU139" s="206" t="s">
        <v>85</v>
      </c>
      <c r="AY139" s="19" t="s">
        <v>133</v>
      </c>
      <c r="BE139" s="207">
        <f>IF(N139="základní",J139,0)</f>
        <v>0</v>
      </c>
      <c r="BF139" s="207">
        <f>IF(N139="snížená",J139,0)</f>
        <v>0</v>
      </c>
      <c r="BG139" s="207">
        <f>IF(N139="zákl. přenesená",J139,0)</f>
        <v>0</v>
      </c>
      <c r="BH139" s="207">
        <f>IF(N139="sníž. přenesená",J139,0)</f>
        <v>0</v>
      </c>
      <c r="BI139" s="207">
        <f>IF(N139="nulová",J139,0)</f>
        <v>0</v>
      </c>
      <c r="BJ139" s="19" t="s">
        <v>85</v>
      </c>
      <c r="BK139" s="207">
        <f>ROUND(I139*H139,2)</f>
        <v>0</v>
      </c>
      <c r="BL139" s="19" t="s">
        <v>141</v>
      </c>
      <c r="BM139" s="206" t="s">
        <v>929</v>
      </c>
    </row>
    <row r="140" spans="1:65" s="2" customFormat="1" ht="48">
      <c r="A140" s="37"/>
      <c r="B140" s="38"/>
      <c r="C140" s="39"/>
      <c r="D140" s="208" t="s">
        <v>143</v>
      </c>
      <c r="E140" s="39"/>
      <c r="F140" s="209" t="s">
        <v>930</v>
      </c>
      <c r="G140" s="39"/>
      <c r="H140" s="39"/>
      <c r="I140" s="118"/>
      <c r="J140" s="39"/>
      <c r="K140" s="39"/>
      <c r="L140" s="42"/>
      <c r="M140" s="210"/>
      <c r="N140" s="211"/>
      <c r="O140" s="67"/>
      <c r="P140" s="67"/>
      <c r="Q140" s="67"/>
      <c r="R140" s="67"/>
      <c r="S140" s="67"/>
      <c r="T140" s="68"/>
      <c r="U140" s="37"/>
      <c r="V140" s="37"/>
      <c r="W140" s="37"/>
      <c r="X140" s="37"/>
      <c r="Y140" s="37"/>
      <c r="Z140" s="37"/>
      <c r="AA140" s="37"/>
      <c r="AB140" s="37"/>
      <c r="AC140" s="37"/>
      <c r="AD140" s="37"/>
      <c r="AE140" s="37"/>
      <c r="AT140" s="19" t="s">
        <v>143</v>
      </c>
      <c r="AU140" s="19" t="s">
        <v>85</v>
      </c>
    </row>
    <row r="141" spans="1:65" s="2" customFormat="1" ht="21.75" customHeight="1">
      <c r="A141" s="37"/>
      <c r="B141" s="38"/>
      <c r="C141" s="195" t="s">
        <v>264</v>
      </c>
      <c r="D141" s="195" t="s">
        <v>136</v>
      </c>
      <c r="E141" s="196" t="s">
        <v>931</v>
      </c>
      <c r="F141" s="197" t="s">
        <v>932</v>
      </c>
      <c r="G141" s="198" t="s">
        <v>285</v>
      </c>
      <c r="H141" s="199">
        <v>10.48</v>
      </c>
      <c r="I141" s="200"/>
      <c r="J141" s="201">
        <f>ROUND(I141*H141,2)</f>
        <v>0</v>
      </c>
      <c r="K141" s="197" t="s">
        <v>140</v>
      </c>
      <c r="L141" s="42"/>
      <c r="M141" s="202" t="s">
        <v>32</v>
      </c>
      <c r="N141" s="203" t="s">
        <v>49</v>
      </c>
      <c r="O141" s="67"/>
      <c r="P141" s="204">
        <f>O141*H141</f>
        <v>0</v>
      </c>
      <c r="Q141" s="204">
        <v>1.0000000000000001E-5</v>
      </c>
      <c r="R141" s="204">
        <f>Q141*H141</f>
        <v>1.0480000000000001E-4</v>
      </c>
      <c r="S141" s="204">
        <v>0</v>
      </c>
      <c r="T141" s="205">
        <f>S141*H141</f>
        <v>0</v>
      </c>
      <c r="U141" s="37"/>
      <c r="V141" s="37"/>
      <c r="W141" s="37"/>
      <c r="X141" s="37"/>
      <c r="Y141" s="37"/>
      <c r="Z141" s="37"/>
      <c r="AA141" s="37"/>
      <c r="AB141" s="37"/>
      <c r="AC141" s="37"/>
      <c r="AD141" s="37"/>
      <c r="AE141" s="37"/>
      <c r="AR141" s="206" t="s">
        <v>141</v>
      </c>
      <c r="AT141" s="206" t="s">
        <v>136</v>
      </c>
      <c r="AU141" s="206" t="s">
        <v>85</v>
      </c>
      <c r="AY141" s="19" t="s">
        <v>133</v>
      </c>
      <c r="BE141" s="207">
        <f>IF(N141="základní",J141,0)</f>
        <v>0</v>
      </c>
      <c r="BF141" s="207">
        <f>IF(N141="snížená",J141,0)</f>
        <v>0</v>
      </c>
      <c r="BG141" s="207">
        <f>IF(N141="zákl. přenesená",J141,0)</f>
        <v>0</v>
      </c>
      <c r="BH141" s="207">
        <f>IF(N141="sníž. přenesená",J141,0)</f>
        <v>0</v>
      </c>
      <c r="BI141" s="207">
        <f>IF(N141="nulová",J141,0)</f>
        <v>0</v>
      </c>
      <c r="BJ141" s="19" t="s">
        <v>85</v>
      </c>
      <c r="BK141" s="207">
        <f>ROUND(I141*H141,2)</f>
        <v>0</v>
      </c>
      <c r="BL141" s="19" t="s">
        <v>141</v>
      </c>
      <c r="BM141" s="206" t="s">
        <v>933</v>
      </c>
    </row>
    <row r="142" spans="1:65" s="2" customFormat="1" ht="48">
      <c r="A142" s="37"/>
      <c r="B142" s="38"/>
      <c r="C142" s="39"/>
      <c r="D142" s="208" t="s">
        <v>143</v>
      </c>
      <c r="E142" s="39"/>
      <c r="F142" s="209" t="s">
        <v>930</v>
      </c>
      <c r="G142" s="39"/>
      <c r="H142" s="39"/>
      <c r="I142" s="118"/>
      <c r="J142" s="39"/>
      <c r="K142" s="39"/>
      <c r="L142" s="42"/>
      <c r="M142" s="210"/>
      <c r="N142" s="211"/>
      <c r="O142" s="67"/>
      <c r="P142" s="67"/>
      <c r="Q142" s="67"/>
      <c r="R142" s="67"/>
      <c r="S142" s="67"/>
      <c r="T142" s="68"/>
      <c r="U142" s="37"/>
      <c r="V142" s="37"/>
      <c r="W142" s="37"/>
      <c r="X142" s="37"/>
      <c r="Y142" s="37"/>
      <c r="Z142" s="37"/>
      <c r="AA142" s="37"/>
      <c r="AB142" s="37"/>
      <c r="AC142" s="37"/>
      <c r="AD142" s="37"/>
      <c r="AE142" s="37"/>
      <c r="AT142" s="19" t="s">
        <v>143</v>
      </c>
      <c r="AU142" s="19" t="s">
        <v>85</v>
      </c>
    </row>
    <row r="143" spans="1:65" s="2" customFormat="1" ht="21.75" customHeight="1">
      <c r="A143" s="37"/>
      <c r="B143" s="38"/>
      <c r="C143" s="195" t="s">
        <v>496</v>
      </c>
      <c r="D143" s="195" t="s">
        <v>136</v>
      </c>
      <c r="E143" s="196" t="s">
        <v>934</v>
      </c>
      <c r="F143" s="197" t="s">
        <v>935</v>
      </c>
      <c r="G143" s="198" t="s">
        <v>285</v>
      </c>
      <c r="H143" s="199">
        <v>9.67</v>
      </c>
      <c r="I143" s="200"/>
      <c r="J143" s="201">
        <f>ROUND(I143*H143,2)</f>
        <v>0</v>
      </c>
      <c r="K143" s="197" t="s">
        <v>32</v>
      </c>
      <c r="L143" s="42"/>
      <c r="M143" s="202" t="s">
        <v>32</v>
      </c>
      <c r="N143" s="203" t="s">
        <v>49</v>
      </c>
      <c r="O143" s="67"/>
      <c r="P143" s="204">
        <f>O143*H143</f>
        <v>0</v>
      </c>
      <c r="Q143" s="204">
        <v>0</v>
      </c>
      <c r="R143" s="204">
        <f>Q143*H143</f>
        <v>0</v>
      </c>
      <c r="S143" s="204">
        <v>2.9999999999999997E-4</v>
      </c>
      <c r="T143" s="205">
        <f>S143*H143</f>
        <v>2.9009999999999999E-3</v>
      </c>
      <c r="U143" s="37"/>
      <c r="V143" s="37"/>
      <c r="W143" s="37"/>
      <c r="X143" s="37"/>
      <c r="Y143" s="37"/>
      <c r="Z143" s="37"/>
      <c r="AA143" s="37"/>
      <c r="AB143" s="37"/>
      <c r="AC143" s="37"/>
      <c r="AD143" s="37"/>
      <c r="AE143" s="37"/>
      <c r="AR143" s="206" t="s">
        <v>141</v>
      </c>
      <c r="AT143" s="206" t="s">
        <v>136</v>
      </c>
      <c r="AU143" s="206" t="s">
        <v>85</v>
      </c>
      <c r="AY143" s="19" t="s">
        <v>133</v>
      </c>
      <c r="BE143" s="207">
        <f>IF(N143="základní",J143,0)</f>
        <v>0</v>
      </c>
      <c r="BF143" s="207">
        <f>IF(N143="snížená",J143,0)</f>
        <v>0</v>
      </c>
      <c r="BG143" s="207">
        <f>IF(N143="zákl. přenesená",J143,0)</f>
        <v>0</v>
      </c>
      <c r="BH143" s="207">
        <f>IF(N143="sníž. přenesená",J143,0)</f>
        <v>0</v>
      </c>
      <c r="BI143" s="207">
        <f>IF(N143="nulová",J143,0)</f>
        <v>0</v>
      </c>
      <c r="BJ143" s="19" t="s">
        <v>85</v>
      </c>
      <c r="BK143" s="207">
        <f>ROUND(I143*H143,2)</f>
        <v>0</v>
      </c>
      <c r="BL143" s="19" t="s">
        <v>141</v>
      </c>
      <c r="BM143" s="206" t="s">
        <v>936</v>
      </c>
    </row>
    <row r="144" spans="1:65" s="2" customFormat="1" ht="48">
      <c r="A144" s="37"/>
      <c r="B144" s="38"/>
      <c r="C144" s="39"/>
      <c r="D144" s="208" t="s">
        <v>143</v>
      </c>
      <c r="E144" s="39"/>
      <c r="F144" s="209" t="s">
        <v>937</v>
      </c>
      <c r="G144" s="39"/>
      <c r="H144" s="39"/>
      <c r="I144" s="118"/>
      <c r="J144" s="39"/>
      <c r="K144" s="39"/>
      <c r="L144" s="42"/>
      <c r="M144" s="210"/>
      <c r="N144" s="211"/>
      <c r="O144" s="67"/>
      <c r="P144" s="67"/>
      <c r="Q144" s="67"/>
      <c r="R144" s="67"/>
      <c r="S144" s="67"/>
      <c r="T144" s="68"/>
      <c r="U144" s="37"/>
      <c r="V144" s="37"/>
      <c r="W144" s="37"/>
      <c r="X144" s="37"/>
      <c r="Y144" s="37"/>
      <c r="Z144" s="37"/>
      <c r="AA144" s="37"/>
      <c r="AB144" s="37"/>
      <c r="AC144" s="37"/>
      <c r="AD144" s="37"/>
      <c r="AE144" s="37"/>
      <c r="AT144" s="19" t="s">
        <v>143</v>
      </c>
      <c r="AU144" s="19" t="s">
        <v>85</v>
      </c>
    </row>
    <row r="145" spans="1:65" s="13" customFormat="1">
      <c r="B145" s="212"/>
      <c r="C145" s="213"/>
      <c r="D145" s="208" t="s">
        <v>148</v>
      </c>
      <c r="E145" s="214" t="s">
        <v>32</v>
      </c>
      <c r="F145" s="215" t="s">
        <v>938</v>
      </c>
      <c r="G145" s="213"/>
      <c r="H145" s="216">
        <v>9.67</v>
      </c>
      <c r="I145" s="217"/>
      <c r="J145" s="213"/>
      <c r="K145" s="213"/>
      <c r="L145" s="218"/>
      <c r="M145" s="219"/>
      <c r="N145" s="220"/>
      <c r="O145" s="220"/>
      <c r="P145" s="220"/>
      <c r="Q145" s="220"/>
      <c r="R145" s="220"/>
      <c r="S145" s="220"/>
      <c r="T145" s="221"/>
      <c r="AT145" s="222" t="s">
        <v>148</v>
      </c>
      <c r="AU145" s="222" t="s">
        <v>85</v>
      </c>
      <c r="AV145" s="13" t="s">
        <v>87</v>
      </c>
      <c r="AW145" s="13" t="s">
        <v>39</v>
      </c>
      <c r="AX145" s="13" t="s">
        <v>78</v>
      </c>
      <c r="AY145" s="222" t="s">
        <v>133</v>
      </c>
    </row>
    <row r="146" spans="1:65" s="16" customFormat="1">
      <c r="B146" s="244"/>
      <c r="C146" s="245"/>
      <c r="D146" s="208" t="s">
        <v>148</v>
      </c>
      <c r="E146" s="246" t="s">
        <v>32</v>
      </c>
      <c r="F146" s="247" t="s">
        <v>168</v>
      </c>
      <c r="G146" s="245"/>
      <c r="H146" s="248">
        <v>9.67</v>
      </c>
      <c r="I146" s="249"/>
      <c r="J146" s="245"/>
      <c r="K146" s="245"/>
      <c r="L146" s="250"/>
      <c r="M146" s="251"/>
      <c r="N146" s="252"/>
      <c r="O146" s="252"/>
      <c r="P146" s="252"/>
      <c r="Q146" s="252"/>
      <c r="R146" s="252"/>
      <c r="S146" s="252"/>
      <c r="T146" s="253"/>
      <c r="AT146" s="254" t="s">
        <v>148</v>
      </c>
      <c r="AU146" s="254" t="s">
        <v>85</v>
      </c>
      <c r="AV146" s="16" t="s">
        <v>141</v>
      </c>
      <c r="AW146" s="16" t="s">
        <v>39</v>
      </c>
      <c r="AX146" s="16" t="s">
        <v>85</v>
      </c>
      <c r="AY146" s="254" t="s">
        <v>133</v>
      </c>
    </row>
    <row r="147" spans="1:65" s="2" customFormat="1" ht="21.75" customHeight="1">
      <c r="A147" s="37"/>
      <c r="B147" s="38"/>
      <c r="C147" s="195" t="s">
        <v>500</v>
      </c>
      <c r="D147" s="195" t="s">
        <v>136</v>
      </c>
      <c r="E147" s="196" t="s">
        <v>939</v>
      </c>
      <c r="F147" s="197" t="s">
        <v>940</v>
      </c>
      <c r="G147" s="198" t="s">
        <v>227</v>
      </c>
      <c r="H147" s="199">
        <v>7.2530000000000001</v>
      </c>
      <c r="I147" s="200"/>
      <c r="J147" s="201">
        <f>ROUND(I147*H147,2)</f>
        <v>0</v>
      </c>
      <c r="K147" s="197" t="s">
        <v>32</v>
      </c>
      <c r="L147" s="42"/>
      <c r="M147" s="202" t="s">
        <v>32</v>
      </c>
      <c r="N147" s="203" t="s">
        <v>49</v>
      </c>
      <c r="O147" s="67"/>
      <c r="P147" s="204">
        <f>O147*H147</f>
        <v>0</v>
      </c>
      <c r="Q147" s="204">
        <v>1.0000000000000001E-5</v>
      </c>
      <c r="R147" s="204">
        <f>Q147*H147</f>
        <v>7.2530000000000012E-5</v>
      </c>
      <c r="S147" s="204">
        <v>0</v>
      </c>
      <c r="T147" s="205">
        <f>S147*H147</f>
        <v>0</v>
      </c>
      <c r="U147" s="37"/>
      <c r="V147" s="37"/>
      <c r="W147" s="37"/>
      <c r="X147" s="37"/>
      <c r="Y147" s="37"/>
      <c r="Z147" s="37"/>
      <c r="AA147" s="37"/>
      <c r="AB147" s="37"/>
      <c r="AC147" s="37"/>
      <c r="AD147" s="37"/>
      <c r="AE147" s="37"/>
      <c r="AR147" s="206" t="s">
        <v>141</v>
      </c>
      <c r="AT147" s="206" t="s">
        <v>136</v>
      </c>
      <c r="AU147" s="206" t="s">
        <v>85</v>
      </c>
      <c r="AY147" s="19" t="s">
        <v>133</v>
      </c>
      <c r="BE147" s="207">
        <f>IF(N147="základní",J147,0)</f>
        <v>0</v>
      </c>
      <c r="BF147" s="207">
        <f>IF(N147="snížená",J147,0)</f>
        <v>0</v>
      </c>
      <c r="BG147" s="207">
        <f>IF(N147="zákl. přenesená",J147,0)</f>
        <v>0</v>
      </c>
      <c r="BH147" s="207">
        <f>IF(N147="sníž. přenesená",J147,0)</f>
        <v>0</v>
      </c>
      <c r="BI147" s="207">
        <f>IF(N147="nulová",J147,0)</f>
        <v>0</v>
      </c>
      <c r="BJ147" s="19" t="s">
        <v>85</v>
      </c>
      <c r="BK147" s="207">
        <f>ROUND(I147*H147,2)</f>
        <v>0</v>
      </c>
      <c r="BL147" s="19" t="s">
        <v>141</v>
      </c>
      <c r="BM147" s="206" t="s">
        <v>941</v>
      </c>
    </row>
    <row r="148" spans="1:65" s="2" customFormat="1" ht="57.6">
      <c r="A148" s="37"/>
      <c r="B148" s="38"/>
      <c r="C148" s="39"/>
      <c r="D148" s="208" t="s">
        <v>143</v>
      </c>
      <c r="E148" s="39"/>
      <c r="F148" s="209" t="s">
        <v>942</v>
      </c>
      <c r="G148" s="39"/>
      <c r="H148" s="39"/>
      <c r="I148" s="118"/>
      <c r="J148" s="39"/>
      <c r="K148" s="39"/>
      <c r="L148" s="42"/>
      <c r="M148" s="210"/>
      <c r="N148" s="211"/>
      <c r="O148" s="67"/>
      <c r="P148" s="67"/>
      <c r="Q148" s="67"/>
      <c r="R148" s="67"/>
      <c r="S148" s="67"/>
      <c r="T148" s="68"/>
      <c r="U148" s="37"/>
      <c r="V148" s="37"/>
      <c r="W148" s="37"/>
      <c r="X148" s="37"/>
      <c r="Y148" s="37"/>
      <c r="Z148" s="37"/>
      <c r="AA148" s="37"/>
      <c r="AB148" s="37"/>
      <c r="AC148" s="37"/>
      <c r="AD148" s="37"/>
      <c r="AE148" s="37"/>
      <c r="AT148" s="19" t="s">
        <v>143</v>
      </c>
      <c r="AU148" s="19" t="s">
        <v>85</v>
      </c>
    </row>
    <row r="149" spans="1:65" s="13" customFormat="1">
      <c r="B149" s="212"/>
      <c r="C149" s="213"/>
      <c r="D149" s="208" t="s">
        <v>148</v>
      </c>
      <c r="E149" s="214" t="s">
        <v>32</v>
      </c>
      <c r="F149" s="215" t="s">
        <v>943</v>
      </c>
      <c r="G149" s="213"/>
      <c r="H149" s="216">
        <v>7.2530000000000001</v>
      </c>
      <c r="I149" s="217"/>
      <c r="J149" s="213"/>
      <c r="K149" s="213"/>
      <c r="L149" s="218"/>
      <c r="M149" s="219"/>
      <c r="N149" s="220"/>
      <c r="O149" s="220"/>
      <c r="P149" s="220"/>
      <c r="Q149" s="220"/>
      <c r="R149" s="220"/>
      <c r="S149" s="220"/>
      <c r="T149" s="221"/>
      <c r="AT149" s="222" t="s">
        <v>148</v>
      </c>
      <c r="AU149" s="222" t="s">
        <v>85</v>
      </c>
      <c r="AV149" s="13" t="s">
        <v>87</v>
      </c>
      <c r="AW149" s="13" t="s">
        <v>39</v>
      </c>
      <c r="AX149" s="13" t="s">
        <v>78</v>
      </c>
      <c r="AY149" s="222" t="s">
        <v>133</v>
      </c>
    </row>
    <row r="150" spans="1:65" s="16" customFormat="1">
      <c r="B150" s="244"/>
      <c r="C150" s="245"/>
      <c r="D150" s="208" t="s">
        <v>148</v>
      </c>
      <c r="E150" s="246" t="s">
        <v>32</v>
      </c>
      <c r="F150" s="247" t="s">
        <v>168</v>
      </c>
      <c r="G150" s="245"/>
      <c r="H150" s="248">
        <v>7.2530000000000001</v>
      </c>
      <c r="I150" s="249"/>
      <c r="J150" s="245"/>
      <c r="K150" s="245"/>
      <c r="L150" s="250"/>
      <c r="M150" s="251"/>
      <c r="N150" s="252"/>
      <c r="O150" s="252"/>
      <c r="P150" s="252"/>
      <c r="Q150" s="252"/>
      <c r="R150" s="252"/>
      <c r="S150" s="252"/>
      <c r="T150" s="253"/>
      <c r="AT150" s="254" t="s">
        <v>148</v>
      </c>
      <c r="AU150" s="254" t="s">
        <v>85</v>
      </c>
      <c r="AV150" s="16" t="s">
        <v>141</v>
      </c>
      <c r="AW150" s="16" t="s">
        <v>39</v>
      </c>
      <c r="AX150" s="16" t="s">
        <v>85</v>
      </c>
      <c r="AY150" s="254" t="s">
        <v>133</v>
      </c>
    </row>
    <row r="151" spans="1:65" s="2" customFormat="1" ht="21.75" customHeight="1">
      <c r="A151" s="37"/>
      <c r="B151" s="38"/>
      <c r="C151" s="195" t="s">
        <v>7</v>
      </c>
      <c r="D151" s="195" t="s">
        <v>136</v>
      </c>
      <c r="E151" s="196" t="s">
        <v>944</v>
      </c>
      <c r="F151" s="197" t="s">
        <v>945</v>
      </c>
      <c r="G151" s="198" t="s">
        <v>285</v>
      </c>
      <c r="H151" s="199">
        <v>9.67</v>
      </c>
      <c r="I151" s="200"/>
      <c r="J151" s="201">
        <f>ROUND(I151*H151,2)</f>
        <v>0</v>
      </c>
      <c r="K151" s="197" t="s">
        <v>140</v>
      </c>
      <c r="L151" s="42"/>
      <c r="M151" s="202" t="s">
        <v>32</v>
      </c>
      <c r="N151" s="203" t="s">
        <v>49</v>
      </c>
      <c r="O151" s="67"/>
      <c r="P151" s="204">
        <f>O151*H151</f>
        <v>0</v>
      </c>
      <c r="Q151" s="204">
        <v>0</v>
      </c>
      <c r="R151" s="204">
        <f>Q151*H151</f>
        <v>0</v>
      </c>
      <c r="S151" s="204">
        <v>0</v>
      </c>
      <c r="T151" s="205">
        <f>S151*H151</f>
        <v>0</v>
      </c>
      <c r="U151" s="37"/>
      <c r="V151" s="37"/>
      <c r="W151" s="37"/>
      <c r="X151" s="37"/>
      <c r="Y151" s="37"/>
      <c r="Z151" s="37"/>
      <c r="AA151" s="37"/>
      <c r="AB151" s="37"/>
      <c r="AC151" s="37"/>
      <c r="AD151" s="37"/>
      <c r="AE151" s="37"/>
      <c r="AR151" s="206" t="s">
        <v>141</v>
      </c>
      <c r="AT151" s="206" t="s">
        <v>136</v>
      </c>
      <c r="AU151" s="206" t="s">
        <v>85</v>
      </c>
      <c r="AY151" s="19" t="s">
        <v>133</v>
      </c>
      <c r="BE151" s="207">
        <f>IF(N151="základní",J151,0)</f>
        <v>0</v>
      </c>
      <c r="BF151" s="207">
        <f>IF(N151="snížená",J151,0)</f>
        <v>0</v>
      </c>
      <c r="BG151" s="207">
        <f>IF(N151="zákl. přenesená",J151,0)</f>
        <v>0</v>
      </c>
      <c r="BH151" s="207">
        <f>IF(N151="sníž. přenesená",J151,0)</f>
        <v>0</v>
      </c>
      <c r="BI151" s="207">
        <f>IF(N151="nulová",J151,0)</f>
        <v>0</v>
      </c>
      <c r="BJ151" s="19" t="s">
        <v>85</v>
      </c>
      <c r="BK151" s="207">
        <f>ROUND(I151*H151,2)</f>
        <v>0</v>
      </c>
      <c r="BL151" s="19" t="s">
        <v>141</v>
      </c>
      <c r="BM151" s="206" t="s">
        <v>946</v>
      </c>
    </row>
    <row r="152" spans="1:65" s="2" customFormat="1" ht="86.4">
      <c r="A152" s="37"/>
      <c r="B152" s="38"/>
      <c r="C152" s="39"/>
      <c r="D152" s="208" t="s">
        <v>143</v>
      </c>
      <c r="E152" s="39"/>
      <c r="F152" s="209" t="s">
        <v>947</v>
      </c>
      <c r="G152" s="39"/>
      <c r="H152" s="39"/>
      <c r="I152" s="118"/>
      <c r="J152" s="39"/>
      <c r="K152" s="39"/>
      <c r="L152" s="42"/>
      <c r="M152" s="210"/>
      <c r="N152" s="211"/>
      <c r="O152" s="67"/>
      <c r="P152" s="67"/>
      <c r="Q152" s="67"/>
      <c r="R152" s="67"/>
      <c r="S152" s="67"/>
      <c r="T152" s="68"/>
      <c r="U152" s="37"/>
      <c r="V152" s="37"/>
      <c r="W152" s="37"/>
      <c r="X152" s="37"/>
      <c r="Y152" s="37"/>
      <c r="Z152" s="37"/>
      <c r="AA152" s="37"/>
      <c r="AB152" s="37"/>
      <c r="AC152" s="37"/>
      <c r="AD152" s="37"/>
      <c r="AE152" s="37"/>
      <c r="AT152" s="19" t="s">
        <v>143</v>
      </c>
      <c r="AU152" s="19" t="s">
        <v>85</v>
      </c>
    </row>
    <row r="153" spans="1:65" s="13" customFormat="1">
      <c r="B153" s="212"/>
      <c r="C153" s="213"/>
      <c r="D153" s="208" t="s">
        <v>148</v>
      </c>
      <c r="E153" s="214" t="s">
        <v>32</v>
      </c>
      <c r="F153" s="215" t="s">
        <v>938</v>
      </c>
      <c r="G153" s="213"/>
      <c r="H153" s="216">
        <v>9.67</v>
      </c>
      <c r="I153" s="217"/>
      <c r="J153" s="213"/>
      <c r="K153" s="213"/>
      <c r="L153" s="218"/>
      <c r="M153" s="219"/>
      <c r="N153" s="220"/>
      <c r="O153" s="220"/>
      <c r="P153" s="220"/>
      <c r="Q153" s="220"/>
      <c r="R153" s="220"/>
      <c r="S153" s="220"/>
      <c r="T153" s="221"/>
      <c r="AT153" s="222" t="s">
        <v>148</v>
      </c>
      <c r="AU153" s="222" t="s">
        <v>85</v>
      </c>
      <c r="AV153" s="13" t="s">
        <v>87</v>
      </c>
      <c r="AW153" s="13" t="s">
        <v>39</v>
      </c>
      <c r="AX153" s="13" t="s">
        <v>78</v>
      </c>
      <c r="AY153" s="222" t="s">
        <v>133</v>
      </c>
    </row>
    <row r="154" spans="1:65" s="16" customFormat="1">
      <c r="B154" s="244"/>
      <c r="C154" s="245"/>
      <c r="D154" s="208" t="s">
        <v>148</v>
      </c>
      <c r="E154" s="246" t="s">
        <v>32</v>
      </c>
      <c r="F154" s="247" t="s">
        <v>168</v>
      </c>
      <c r="G154" s="245"/>
      <c r="H154" s="248">
        <v>9.67</v>
      </c>
      <c r="I154" s="249"/>
      <c r="J154" s="245"/>
      <c r="K154" s="245"/>
      <c r="L154" s="250"/>
      <c r="M154" s="251"/>
      <c r="N154" s="252"/>
      <c r="O154" s="252"/>
      <c r="P154" s="252"/>
      <c r="Q154" s="252"/>
      <c r="R154" s="252"/>
      <c r="S154" s="252"/>
      <c r="T154" s="253"/>
      <c r="AT154" s="254" t="s">
        <v>148</v>
      </c>
      <c r="AU154" s="254" t="s">
        <v>85</v>
      </c>
      <c r="AV154" s="16" t="s">
        <v>141</v>
      </c>
      <c r="AW154" s="16" t="s">
        <v>39</v>
      </c>
      <c r="AX154" s="16" t="s">
        <v>85</v>
      </c>
      <c r="AY154" s="254" t="s">
        <v>133</v>
      </c>
    </row>
    <row r="155" spans="1:65" s="2" customFormat="1" ht="21.75" customHeight="1">
      <c r="A155" s="37"/>
      <c r="B155" s="38"/>
      <c r="C155" s="195" t="s">
        <v>507</v>
      </c>
      <c r="D155" s="195" t="s">
        <v>136</v>
      </c>
      <c r="E155" s="196" t="s">
        <v>948</v>
      </c>
      <c r="F155" s="197" t="s">
        <v>949</v>
      </c>
      <c r="G155" s="198" t="s">
        <v>182</v>
      </c>
      <c r="H155" s="199">
        <v>0.3</v>
      </c>
      <c r="I155" s="200"/>
      <c r="J155" s="201">
        <f>ROUND(I155*H155,2)</f>
        <v>0</v>
      </c>
      <c r="K155" s="197" t="s">
        <v>32</v>
      </c>
      <c r="L155" s="42"/>
      <c r="M155" s="202" t="s">
        <v>32</v>
      </c>
      <c r="N155" s="203" t="s">
        <v>49</v>
      </c>
      <c r="O155" s="67"/>
      <c r="P155" s="204">
        <f>O155*H155</f>
        <v>0</v>
      </c>
      <c r="Q155" s="204">
        <v>2.5880000000000001</v>
      </c>
      <c r="R155" s="204">
        <f>Q155*H155</f>
        <v>0.77639999999999998</v>
      </c>
      <c r="S155" s="204">
        <v>1.95</v>
      </c>
      <c r="T155" s="205">
        <f>S155*H155</f>
        <v>0.58499999999999996</v>
      </c>
      <c r="U155" s="37"/>
      <c r="V155" s="37"/>
      <c r="W155" s="37"/>
      <c r="X155" s="37"/>
      <c r="Y155" s="37"/>
      <c r="Z155" s="37"/>
      <c r="AA155" s="37"/>
      <c r="AB155" s="37"/>
      <c r="AC155" s="37"/>
      <c r="AD155" s="37"/>
      <c r="AE155" s="37"/>
      <c r="AR155" s="206" t="s">
        <v>141</v>
      </c>
      <c r="AT155" s="206" t="s">
        <v>136</v>
      </c>
      <c r="AU155" s="206" t="s">
        <v>85</v>
      </c>
      <c r="AY155" s="19" t="s">
        <v>133</v>
      </c>
      <c r="BE155" s="207">
        <f>IF(N155="základní",J155,0)</f>
        <v>0</v>
      </c>
      <c r="BF155" s="207">
        <f>IF(N155="snížená",J155,0)</f>
        <v>0</v>
      </c>
      <c r="BG155" s="207">
        <f>IF(N155="zákl. přenesená",J155,0)</f>
        <v>0</v>
      </c>
      <c r="BH155" s="207">
        <f>IF(N155="sníž. přenesená",J155,0)</f>
        <v>0</v>
      </c>
      <c r="BI155" s="207">
        <f>IF(N155="nulová",J155,0)</f>
        <v>0</v>
      </c>
      <c r="BJ155" s="19" t="s">
        <v>85</v>
      </c>
      <c r="BK155" s="207">
        <f>ROUND(I155*H155,2)</f>
        <v>0</v>
      </c>
      <c r="BL155" s="19" t="s">
        <v>141</v>
      </c>
      <c r="BM155" s="206" t="s">
        <v>950</v>
      </c>
    </row>
    <row r="156" spans="1:65" s="2" customFormat="1" ht="124.8">
      <c r="A156" s="37"/>
      <c r="B156" s="38"/>
      <c r="C156" s="39"/>
      <c r="D156" s="208" t="s">
        <v>143</v>
      </c>
      <c r="E156" s="39"/>
      <c r="F156" s="209" t="s">
        <v>951</v>
      </c>
      <c r="G156" s="39"/>
      <c r="H156" s="39"/>
      <c r="I156" s="118"/>
      <c r="J156" s="39"/>
      <c r="K156" s="39"/>
      <c r="L156" s="42"/>
      <c r="M156" s="210"/>
      <c r="N156" s="211"/>
      <c r="O156" s="67"/>
      <c r="P156" s="67"/>
      <c r="Q156" s="67"/>
      <c r="R156" s="67"/>
      <c r="S156" s="67"/>
      <c r="T156" s="68"/>
      <c r="U156" s="37"/>
      <c r="V156" s="37"/>
      <c r="W156" s="37"/>
      <c r="X156" s="37"/>
      <c r="Y156" s="37"/>
      <c r="Z156" s="37"/>
      <c r="AA156" s="37"/>
      <c r="AB156" s="37"/>
      <c r="AC156" s="37"/>
      <c r="AD156" s="37"/>
      <c r="AE156" s="37"/>
      <c r="AT156" s="19" t="s">
        <v>143</v>
      </c>
      <c r="AU156" s="19" t="s">
        <v>85</v>
      </c>
    </row>
    <row r="157" spans="1:65" s="13" customFormat="1">
      <c r="B157" s="212"/>
      <c r="C157" s="213"/>
      <c r="D157" s="208" t="s">
        <v>148</v>
      </c>
      <c r="E157" s="214" t="s">
        <v>32</v>
      </c>
      <c r="F157" s="215" t="s">
        <v>952</v>
      </c>
      <c r="G157" s="213"/>
      <c r="H157" s="216">
        <v>0.3</v>
      </c>
      <c r="I157" s="217"/>
      <c r="J157" s="213"/>
      <c r="K157" s="213"/>
      <c r="L157" s="218"/>
      <c r="M157" s="219"/>
      <c r="N157" s="220"/>
      <c r="O157" s="220"/>
      <c r="P157" s="220"/>
      <c r="Q157" s="220"/>
      <c r="R157" s="220"/>
      <c r="S157" s="220"/>
      <c r="T157" s="221"/>
      <c r="AT157" s="222" t="s">
        <v>148</v>
      </c>
      <c r="AU157" s="222" t="s">
        <v>85</v>
      </c>
      <c r="AV157" s="13" t="s">
        <v>87</v>
      </c>
      <c r="AW157" s="13" t="s">
        <v>39</v>
      </c>
      <c r="AX157" s="13" t="s">
        <v>78</v>
      </c>
      <c r="AY157" s="222" t="s">
        <v>133</v>
      </c>
    </row>
    <row r="158" spans="1:65" s="16" customFormat="1">
      <c r="B158" s="244"/>
      <c r="C158" s="245"/>
      <c r="D158" s="208" t="s">
        <v>148</v>
      </c>
      <c r="E158" s="246" t="s">
        <v>32</v>
      </c>
      <c r="F158" s="247" t="s">
        <v>168</v>
      </c>
      <c r="G158" s="245"/>
      <c r="H158" s="248">
        <v>0.3</v>
      </c>
      <c r="I158" s="249"/>
      <c r="J158" s="245"/>
      <c r="K158" s="245"/>
      <c r="L158" s="250"/>
      <c r="M158" s="251"/>
      <c r="N158" s="252"/>
      <c r="O158" s="252"/>
      <c r="P158" s="252"/>
      <c r="Q158" s="252"/>
      <c r="R158" s="252"/>
      <c r="S158" s="252"/>
      <c r="T158" s="253"/>
      <c r="AT158" s="254" t="s">
        <v>148</v>
      </c>
      <c r="AU158" s="254" t="s">
        <v>85</v>
      </c>
      <c r="AV158" s="16" t="s">
        <v>141</v>
      </c>
      <c r="AW158" s="16" t="s">
        <v>39</v>
      </c>
      <c r="AX158" s="16" t="s">
        <v>85</v>
      </c>
      <c r="AY158" s="254" t="s">
        <v>133</v>
      </c>
    </row>
    <row r="159" spans="1:65" s="2" customFormat="1" ht="33" customHeight="1">
      <c r="A159" s="37"/>
      <c r="B159" s="38"/>
      <c r="C159" s="195" t="s">
        <v>511</v>
      </c>
      <c r="D159" s="195" t="s">
        <v>136</v>
      </c>
      <c r="E159" s="196" t="s">
        <v>953</v>
      </c>
      <c r="F159" s="197" t="s">
        <v>954</v>
      </c>
      <c r="G159" s="198" t="s">
        <v>227</v>
      </c>
      <c r="H159" s="199">
        <v>7.2530000000000001</v>
      </c>
      <c r="I159" s="200"/>
      <c r="J159" s="201">
        <f>ROUND(I159*H159,2)</f>
        <v>0</v>
      </c>
      <c r="K159" s="197" t="s">
        <v>32</v>
      </c>
      <c r="L159" s="42"/>
      <c r="M159" s="202" t="s">
        <v>32</v>
      </c>
      <c r="N159" s="203" t="s">
        <v>49</v>
      </c>
      <c r="O159" s="67"/>
      <c r="P159" s="204">
        <f>O159*H159</f>
        <v>0</v>
      </c>
      <c r="Q159" s="204">
        <v>7.7999999999999999E-4</v>
      </c>
      <c r="R159" s="204">
        <f>Q159*H159</f>
        <v>5.6573400000000003E-3</v>
      </c>
      <c r="S159" s="204">
        <v>1E-3</v>
      </c>
      <c r="T159" s="205">
        <f>S159*H159</f>
        <v>7.2529999999999999E-3</v>
      </c>
      <c r="U159" s="37"/>
      <c r="V159" s="37"/>
      <c r="W159" s="37"/>
      <c r="X159" s="37"/>
      <c r="Y159" s="37"/>
      <c r="Z159" s="37"/>
      <c r="AA159" s="37"/>
      <c r="AB159" s="37"/>
      <c r="AC159" s="37"/>
      <c r="AD159" s="37"/>
      <c r="AE159" s="37"/>
      <c r="AR159" s="206" t="s">
        <v>141</v>
      </c>
      <c r="AT159" s="206" t="s">
        <v>136</v>
      </c>
      <c r="AU159" s="206" t="s">
        <v>85</v>
      </c>
      <c r="AY159" s="19" t="s">
        <v>133</v>
      </c>
      <c r="BE159" s="207">
        <f>IF(N159="základní",J159,0)</f>
        <v>0</v>
      </c>
      <c r="BF159" s="207">
        <f>IF(N159="snížená",J159,0)</f>
        <v>0</v>
      </c>
      <c r="BG159" s="207">
        <f>IF(N159="zákl. přenesená",J159,0)</f>
        <v>0</v>
      </c>
      <c r="BH159" s="207">
        <f>IF(N159="sníž. přenesená",J159,0)</f>
        <v>0</v>
      </c>
      <c r="BI159" s="207">
        <f>IF(N159="nulová",J159,0)</f>
        <v>0</v>
      </c>
      <c r="BJ159" s="19" t="s">
        <v>85</v>
      </c>
      <c r="BK159" s="207">
        <f>ROUND(I159*H159,2)</f>
        <v>0</v>
      </c>
      <c r="BL159" s="19" t="s">
        <v>141</v>
      </c>
      <c r="BM159" s="206" t="s">
        <v>955</v>
      </c>
    </row>
    <row r="160" spans="1:65" s="2" customFormat="1" ht="115.2">
      <c r="A160" s="37"/>
      <c r="B160" s="38"/>
      <c r="C160" s="39"/>
      <c r="D160" s="208" t="s">
        <v>143</v>
      </c>
      <c r="E160" s="39"/>
      <c r="F160" s="209" t="s">
        <v>515</v>
      </c>
      <c r="G160" s="39"/>
      <c r="H160" s="39"/>
      <c r="I160" s="118"/>
      <c r="J160" s="39"/>
      <c r="K160" s="39"/>
      <c r="L160" s="42"/>
      <c r="M160" s="210"/>
      <c r="N160" s="211"/>
      <c r="O160" s="67"/>
      <c r="P160" s="67"/>
      <c r="Q160" s="67"/>
      <c r="R160" s="67"/>
      <c r="S160" s="67"/>
      <c r="T160" s="68"/>
      <c r="U160" s="37"/>
      <c r="V160" s="37"/>
      <c r="W160" s="37"/>
      <c r="X160" s="37"/>
      <c r="Y160" s="37"/>
      <c r="Z160" s="37"/>
      <c r="AA160" s="37"/>
      <c r="AB160" s="37"/>
      <c r="AC160" s="37"/>
      <c r="AD160" s="37"/>
      <c r="AE160" s="37"/>
      <c r="AT160" s="19" t="s">
        <v>143</v>
      </c>
      <c r="AU160" s="19" t="s">
        <v>85</v>
      </c>
    </row>
    <row r="161" spans="1:65" s="13" customFormat="1">
      <c r="B161" s="212"/>
      <c r="C161" s="213"/>
      <c r="D161" s="208" t="s">
        <v>148</v>
      </c>
      <c r="E161" s="214" t="s">
        <v>32</v>
      </c>
      <c r="F161" s="215" t="s">
        <v>943</v>
      </c>
      <c r="G161" s="213"/>
      <c r="H161" s="216">
        <v>7.2530000000000001</v>
      </c>
      <c r="I161" s="217"/>
      <c r="J161" s="213"/>
      <c r="K161" s="213"/>
      <c r="L161" s="218"/>
      <c r="M161" s="219"/>
      <c r="N161" s="220"/>
      <c r="O161" s="220"/>
      <c r="P161" s="220"/>
      <c r="Q161" s="220"/>
      <c r="R161" s="220"/>
      <c r="S161" s="220"/>
      <c r="T161" s="221"/>
      <c r="AT161" s="222" t="s">
        <v>148</v>
      </c>
      <c r="AU161" s="222" t="s">
        <v>85</v>
      </c>
      <c r="AV161" s="13" t="s">
        <v>87</v>
      </c>
      <c r="AW161" s="13" t="s">
        <v>39</v>
      </c>
      <c r="AX161" s="13" t="s">
        <v>78</v>
      </c>
      <c r="AY161" s="222" t="s">
        <v>133</v>
      </c>
    </row>
    <row r="162" spans="1:65" s="16" customFormat="1">
      <c r="B162" s="244"/>
      <c r="C162" s="245"/>
      <c r="D162" s="208" t="s">
        <v>148</v>
      </c>
      <c r="E162" s="246" t="s">
        <v>32</v>
      </c>
      <c r="F162" s="247" t="s">
        <v>168</v>
      </c>
      <c r="G162" s="245"/>
      <c r="H162" s="248">
        <v>7.2530000000000001</v>
      </c>
      <c r="I162" s="249"/>
      <c r="J162" s="245"/>
      <c r="K162" s="245"/>
      <c r="L162" s="250"/>
      <c r="M162" s="251"/>
      <c r="N162" s="252"/>
      <c r="O162" s="252"/>
      <c r="P162" s="252"/>
      <c r="Q162" s="252"/>
      <c r="R162" s="252"/>
      <c r="S162" s="252"/>
      <c r="T162" s="253"/>
      <c r="AT162" s="254" t="s">
        <v>148</v>
      </c>
      <c r="AU162" s="254" t="s">
        <v>85</v>
      </c>
      <c r="AV162" s="16" t="s">
        <v>141</v>
      </c>
      <c r="AW162" s="16" t="s">
        <v>39</v>
      </c>
      <c r="AX162" s="16" t="s">
        <v>85</v>
      </c>
      <c r="AY162" s="254" t="s">
        <v>133</v>
      </c>
    </row>
    <row r="163" spans="1:65" s="2" customFormat="1" ht="21.75" customHeight="1">
      <c r="A163" s="37"/>
      <c r="B163" s="38"/>
      <c r="C163" s="255" t="s">
        <v>520</v>
      </c>
      <c r="D163" s="255" t="s">
        <v>198</v>
      </c>
      <c r="E163" s="256" t="s">
        <v>956</v>
      </c>
      <c r="F163" s="257" t="s">
        <v>957</v>
      </c>
      <c r="G163" s="258" t="s">
        <v>172</v>
      </c>
      <c r="H163" s="259">
        <v>2.5999999999999999E-2</v>
      </c>
      <c r="I163" s="260"/>
      <c r="J163" s="261">
        <f>ROUND(I163*H163,2)</f>
        <v>0</v>
      </c>
      <c r="K163" s="257" t="s">
        <v>32</v>
      </c>
      <c r="L163" s="262"/>
      <c r="M163" s="263" t="s">
        <v>32</v>
      </c>
      <c r="N163" s="264" t="s">
        <v>49</v>
      </c>
      <c r="O163" s="67"/>
      <c r="P163" s="204">
        <f>O163*H163</f>
        <v>0</v>
      </c>
      <c r="Q163" s="204">
        <v>1</v>
      </c>
      <c r="R163" s="204">
        <f>Q163*H163</f>
        <v>2.5999999999999999E-2</v>
      </c>
      <c r="S163" s="204">
        <v>0</v>
      </c>
      <c r="T163" s="205">
        <f>S163*H163</f>
        <v>0</v>
      </c>
      <c r="U163" s="37"/>
      <c r="V163" s="37"/>
      <c r="W163" s="37"/>
      <c r="X163" s="37"/>
      <c r="Y163" s="37"/>
      <c r="Z163" s="37"/>
      <c r="AA163" s="37"/>
      <c r="AB163" s="37"/>
      <c r="AC163" s="37"/>
      <c r="AD163" s="37"/>
      <c r="AE163" s="37"/>
      <c r="AR163" s="206" t="s">
        <v>194</v>
      </c>
      <c r="AT163" s="206" t="s">
        <v>198</v>
      </c>
      <c r="AU163" s="206" t="s">
        <v>85</v>
      </c>
      <c r="AY163" s="19" t="s">
        <v>133</v>
      </c>
      <c r="BE163" s="207">
        <f>IF(N163="základní",J163,0)</f>
        <v>0</v>
      </c>
      <c r="BF163" s="207">
        <f>IF(N163="snížená",J163,0)</f>
        <v>0</v>
      </c>
      <c r="BG163" s="207">
        <f>IF(N163="zákl. přenesená",J163,0)</f>
        <v>0</v>
      </c>
      <c r="BH163" s="207">
        <f>IF(N163="sníž. přenesená",J163,0)</f>
        <v>0</v>
      </c>
      <c r="BI163" s="207">
        <f>IF(N163="nulová",J163,0)</f>
        <v>0</v>
      </c>
      <c r="BJ163" s="19" t="s">
        <v>85</v>
      </c>
      <c r="BK163" s="207">
        <f>ROUND(I163*H163,2)</f>
        <v>0</v>
      </c>
      <c r="BL163" s="19" t="s">
        <v>141</v>
      </c>
      <c r="BM163" s="206" t="s">
        <v>958</v>
      </c>
    </row>
    <row r="164" spans="1:65" s="13" customFormat="1">
      <c r="B164" s="212"/>
      <c r="C164" s="213"/>
      <c r="D164" s="208" t="s">
        <v>148</v>
      </c>
      <c r="E164" s="214" t="s">
        <v>32</v>
      </c>
      <c r="F164" s="215" t="s">
        <v>959</v>
      </c>
      <c r="G164" s="213"/>
      <c r="H164" s="216">
        <v>2.5999999999999999E-2</v>
      </c>
      <c r="I164" s="217"/>
      <c r="J164" s="213"/>
      <c r="K164" s="213"/>
      <c r="L164" s="218"/>
      <c r="M164" s="219"/>
      <c r="N164" s="220"/>
      <c r="O164" s="220"/>
      <c r="P164" s="220"/>
      <c r="Q164" s="220"/>
      <c r="R164" s="220"/>
      <c r="S164" s="220"/>
      <c r="T164" s="221"/>
      <c r="AT164" s="222" t="s">
        <v>148</v>
      </c>
      <c r="AU164" s="222" t="s">
        <v>85</v>
      </c>
      <c r="AV164" s="13" t="s">
        <v>87</v>
      </c>
      <c r="AW164" s="13" t="s">
        <v>39</v>
      </c>
      <c r="AX164" s="13" t="s">
        <v>78</v>
      </c>
      <c r="AY164" s="222" t="s">
        <v>133</v>
      </c>
    </row>
    <row r="165" spans="1:65" s="16" customFormat="1">
      <c r="B165" s="244"/>
      <c r="C165" s="245"/>
      <c r="D165" s="208" t="s">
        <v>148</v>
      </c>
      <c r="E165" s="246" t="s">
        <v>32</v>
      </c>
      <c r="F165" s="247" t="s">
        <v>168</v>
      </c>
      <c r="G165" s="245"/>
      <c r="H165" s="248">
        <v>2.5999999999999999E-2</v>
      </c>
      <c r="I165" s="249"/>
      <c r="J165" s="245"/>
      <c r="K165" s="245"/>
      <c r="L165" s="250"/>
      <c r="M165" s="251"/>
      <c r="N165" s="252"/>
      <c r="O165" s="252"/>
      <c r="P165" s="252"/>
      <c r="Q165" s="252"/>
      <c r="R165" s="252"/>
      <c r="S165" s="252"/>
      <c r="T165" s="253"/>
      <c r="AT165" s="254" t="s">
        <v>148</v>
      </c>
      <c r="AU165" s="254" t="s">
        <v>85</v>
      </c>
      <c r="AV165" s="16" t="s">
        <v>141</v>
      </c>
      <c r="AW165" s="16" t="s">
        <v>39</v>
      </c>
      <c r="AX165" s="16" t="s">
        <v>85</v>
      </c>
      <c r="AY165" s="254" t="s">
        <v>133</v>
      </c>
    </row>
    <row r="166" spans="1:65" s="2" customFormat="1" ht="66.75" customHeight="1">
      <c r="A166" s="37"/>
      <c r="B166" s="38"/>
      <c r="C166" s="195" t="s">
        <v>525</v>
      </c>
      <c r="D166" s="195" t="s">
        <v>136</v>
      </c>
      <c r="E166" s="196" t="s">
        <v>960</v>
      </c>
      <c r="F166" s="197" t="s">
        <v>961</v>
      </c>
      <c r="G166" s="198" t="s">
        <v>172</v>
      </c>
      <c r="H166" s="199">
        <v>10.637</v>
      </c>
      <c r="I166" s="200"/>
      <c r="J166" s="201">
        <f>ROUND(I166*H166,2)</f>
        <v>0</v>
      </c>
      <c r="K166" s="197" t="s">
        <v>32</v>
      </c>
      <c r="L166" s="42"/>
      <c r="M166" s="202" t="s">
        <v>32</v>
      </c>
      <c r="N166" s="203" t="s">
        <v>49</v>
      </c>
      <c r="O166" s="67"/>
      <c r="P166" s="204">
        <f>O166*H166</f>
        <v>0</v>
      </c>
      <c r="Q166" s="204">
        <v>0</v>
      </c>
      <c r="R166" s="204">
        <f>Q166*H166</f>
        <v>0</v>
      </c>
      <c r="S166" s="204">
        <v>0</v>
      </c>
      <c r="T166" s="205">
        <f>S166*H166</f>
        <v>0</v>
      </c>
      <c r="U166" s="37"/>
      <c r="V166" s="37"/>
      <c r="W166" s="37"/>
      <c r="X166" s="37"/>
      <c r="Y166" s="37"/>
      <c r="Z166" s="37"/>
      <c r="AA166" s="37"/>
      <c r="AB166" s="37"/>
      <c r="AC166" s="37"/>
      <c r="AD166" s="37"/>
      <c r="AE166" s="37"/>
      <c r="AR166" s="206" t="s">
        <v>141</v>
      </c>
      <c r="AT166" s="206" t="s">
        <v>136</v>
      </c>
      <c r="AU166" s="206" t="s">
        <v>85</v>
      </c>
      <c r="AY166" s="19" t="s">
        <v>133</v>
      </c>
      <c r="BE166" s="207">
        <f>IF(N166="základní",J166,0)</f>
        <v>0</v>
      </c>
      <c r="BF166" s="207">
        <f>IF(N166="snížená",J166,0)</f>
        <v>0</v>
      </c>
      <c r="BG166" s="207">
        <f>IF(N166="zákl. přenesená",J166,0)</f>
        <v>0</v>
      </c>
      <c r="BH166" s="207">
        <f>IF(N166="sníž. přenesená",J166,0)</f>
        <v>0</v>
      </c>
      <c r="BI166" s="207">
        <f>IF(N166="nulová",J166,0)</f>
        <v>0</v>
      </c>
      <c r="BJ166" s="19" t="s">
        <v>85</v>
      </c>
      <c r="BK166" s="207">
        <f>ROUND(I166*H166,2)</f>
        <v>0</v>
      </c>
      <c r="BL166" s="19" t="s">
        <v>141</v>
      </c>
      <c r="BM166" s="206" t="s">
        <v>962</v>
      </c>
    </row>
    <row r="167" spans="1:65" s="2" customFormat="1" ht="86.4">
      <c r="A167" s="37"/>
      <c r="B167" s="38"/>
      <c r="C167" s="39"/>
      <c r="D167" s="208" t="s">
        <v>143</v>
      </c>
      <c r="E167" s="39"/>
      <c r="F167" s="209" t="s">
        <v>555</v>
      </c>
      <c r="G167" s="39"/>
      <c r="H167" s="39"/>
      <c r="I167" s="118"/>
      <c r="J167" s="39"/>
      <c r="K167" s="39"/>
      <c r="L167" s="42"/>
      <c r="M167" s="210"/>
      <c r="N167" s="211"/>
      <c r="O167" s="67"/>
      <c r="P167" s="67"/>
      <c r="Q167" s="67"/>
      <c r="R167" s="67"/>
      <c r="S167" s="67"/>
      <c r="T167" s="68"/>
      <c r="U167" s="37"/>
      <c r="V167" s="37"/>
      <c r="W167" s="37"/>
      <c r="X167" s="37"/>
      <c r="Y167" s="37"/>
      <c r="Z167" s="37"/>
      <c r="AA167" s="37"/>
      <c r="AB167" s="37"/>
      <c r="AC167" s="37"/>
      <c r="AD167" s="37"/>
      <c r="AE167" s="37"/>
      <c r="AT167" s="19" t="s">
        <v>143</v>
      </c>
      <c r="AU167" s="19" t="s">
        <v>85</v>
      </c>
    </row>
    <row r="168" spans="1:65" s="12" customFormat="1" ht="25.95" customHeight="1">
      <c r="B168" s="179"/>
      <c r="C168" s="180"/>
      <c r="D168" s="181" t="s">
        <v>77</v>
      </c>
      <c r="E168" s="182" t="s">
        <v>963</v>
      </c>
      <c r="F168" s="182" t="s">
        <v>964</v>
      </c>
      <c r="G168" s="180"/>
      <c r="H168" s="180"/>
      <c r="I168" s="183"/>
      <c r="J168" s="184">
        <f>BK168</f>
        <v>0</v>
      </c>
      <c r="K168" s="180"/>
      <c r="L168" s="185"/>
      <c r="M168" s="186"/>
      <c r="N168" s="187"/>
      <c r="O168" s="187"/>
      <c r="P168" s="188">
        <f>SUM(P169:P218)</f>
        <v>0</v>
      </c>
      <c r="Q168" s="187"/>
      <c r="R168" s="188">
        <f>SUM(R169:R218)</f>
        <v>1.4749424</v>
      </c>
      <c r="S168" s="187"/>
      <c r="T168" s="189">
        <f>SUM(T169:T218)</f>
        <v>0.58653299999999997</v>
      </c>
      <c r="AR168" s="190" t="s">
        <v>85</v>
      </c>
      <c r="AT168" s="191" t="s">
        <v>77</v>
      </c>
      <c r="AU168" s="191" t="s">
        <v>78</v>
      </c>
      <c r="AY168" s="190" t="s">
        <v>133</v>
      </c>
      <c r="BK168" s="192">
        <f>SUM(BK169:BK218)</f>
        <v>0</v>
      </c>
    </row>
    <row r="169" spans="1:65" s="2" customFormat="1" ht="44.25" customHeight="1">
      <c r="A169" s="37"/>
      <c r="B169" s="38"/>
      <c r="C169" s="195" t="s">
        <v>530</v>
      </c>
      <c r="D169" s="195" t="s">
        <v>136</v>
      </c>
      <c r="E169" s="196" t="s">
        <v>965</v>
      </c>
      <c r="F169" s="197" t="s">
        <v>966</v>
      </c>
      <c r="G169" s="198" t="s">
        <v>182</v>
      </c>
      <c r="H169" s="199">
        <v>0.74</v>
      </c>
      <c r="I169" s="200"/>
      <c r="J169" s="201">
        <f>ROUND(I169*H169,2)</f>
        <v>0</v>
      </c>
      <c r="K169" s="197" t="s">
        <v>140</v>
      </c>
      <c r="L169" s="42"/>
      <c r="M169" s="202" t="s">
        <v>32</v>
      </c>
      <c r="N169" s="203" t="s">
        <v>49</v>
      </c>
      <c r="O169" s="67"/>
      <c r="P169" s="204">
        <f>O169*H169</f>
        <v>0</v>
      </c>
      <c r="Q169" s="204">
        <v>0</v>
      </c>
      <c r="R169" s="204">
        <f>Q169*H169</f>
        <v>0</v>
      </c>
      <c r="S169" s="204">
        <v>0</v>
      </c>
      <c r="T169" s="205">
        <f>S169*H169</f>
        <v>0</v>
      </c>
      <c r="U169" s="37"/>
      <c r="V169" s="37"/>
      <c r="W169" s="37"/>
      <c r="X169" s="37"/>
      <c r="Y169" s="37"/>
      <c r="Z169" s="37"/>
      <c r="AA169" s="37"/>
      <c r="AB169" s="37"/>
      <c r="AC169" s="37"/>
      <c r="AD169" s="37"/>
      <c r="AE169" s="37"/>
      <c r="AR169" s="206" t="s">
        <v>141</v>
      </c>
      <c r="AT169" s="206" t="s">
        <v>136</v>
      </c>
      <c r="AU169" s="206" t="s">
        <v>85</v>
      </c>
      <c r="AY169" s="19" t="s">
        <v>133</v>
      </c>
      <c r="BE169" s="207">
        <f>IF(N169="základní",J169,0)</f>
        <v>0</v>
      </c>
      <c r="BF169" s="207">
        <f>IF(N169="snížená",J169,0)</f>
        <v>0</v>
      </c>
      <c r="BG169" s="207">
        <f>IF(N169="zákl. přenesená",J169,0)</f>
        <v>0</v>
      </c>
      <c r="BH169" s="207">
        <f>IF(N169="sníž. přenesená",J169,0)</f>
        <v>0</v>
      </c>
      <c r="BI169" s="207">
        <f>IF(N169="nulová",J169,0)</f>
        <v>0</v>
      </c>
      <c r="BJ169" s="19" t="s">
        <v>85</v>
      </c>
      <c r="BK169" s="207">
        <f>ROUND(I169*H169,2)</f>
        <v>0</v>
      </c>
      <c r="BL169" s="19" t="s">
        <v>141</v>
      </c>
      <c r="BM169" s="206" t="s">
        <v>967</v>
      </c>
    </row>
    <row r="170" spans="1:65" s="2" customFormat="1" ht="48">
      <c r="A170" s="37"/>
      <c r="B170" s="38"/>
      <c r="C170" s="39"/>
      <c r="D170" s="208" t="s">
        <v>143</v>
      </c>
      <c r="E170" s="39"/>
      <c r="F170" s="209" t="s">
        <v>968</v>
      </c>
      <c r="G170" s="39"/>
      <c r="H170" s="39"/>
      <c r="I170" s="118"/>
      <c r="J170" s="39"/>
      <c r="K170" s="39"/>
      <c r="L170" s="42"/>
      <c r="M170" s="210"/>
      <c r="N170" s="211"/>
      <c r="O170" s="67"/>
      <c r="P170" s="67"/>
      <c r="Q170" s="67"/>
      <c r="R170" s="67"/>
      <c r="S170" s="67"/>
      <c r="T170" s="68"/>
      <c r="U170" s="37"/>
      <c r="V170" s="37"/>
      <c r="W170" s="37"/>
      <c r="X170" s="37"/>
      <c r="Y170" s="37"/>
      <c r="Z170" s="37"/>
      <c r="AA170" s="37"/>
      <c r="AB170" s="37"/>
      <c r="AC170" s="37"/>
      <c r="AD170" s="37"/>
      <c r="AE170" s="37"/>
      <c r="AT170" s="19" t="s">
        <v>143</v>
      </c>
      <c r="AU170" s="19" t="s">
        <v>85</v>
      </c>
    </row>
    <row r="171" spans="1:65" s="13" customFormat="1">
      <c r="B171" s="212"/>
      <c r="C171" s="213"/>
      <c r="D171" s="208" t="s">
        <v>148</v>
      </c>
      <c r="E171" s="214" t="s">
        <v>32</v>
      </c>
      <c r="F171" s="215" t="s">
        <v>969</v>
      </c>
      <c r="G171" s="213"/>
      <c r="H171" s="216">
        <v>0.74</v>
      </c>
      <c r="I171" s="217"/>
      <c r="J171" s="213"/>
      <c r="K171" s="213"/>
      <c r="L171" s="218"/>
      <c r="M171" s="219"/>
      <c r="N171" s="220"/>
      <c r="O171" s="220"/>
      <c r="P171" s="220"/>
      <c r="Q171" s="220"/>
      <c r="R171" s="220"/>
      <c r="S171" s="220"/>
      <c r="T171" s="221"/>
      <c r="AT171" s="222" t="s">
        <v>148</v>
      </c>
      <c r="AU171" s="222" t="s">
        <v>85</v>
      </c>
      <c r="AV171" s="13" t="s">
        <v>87</v>
      </c>
      <c r="AW171" s="13" t="s">
        <v>39</v>
      </c>
      <c r="AX171" s="13" t="s">
        <v>78</v>
      </c>
      <c r="AY171" s="222" t="s">
        <v>133</v>
      </c>
    </row>
    <row r="172" spans="1:65" s="16" customFormat="1">
      <c r="B172" s="244"/>
      <c r="C172" s="245"/>
      <c r="D172" s="208" t="s">
        <v>148</v>
      </c>
      <c r="E172" s="246" t="s">
        <v>32</v>
      </c>
      <c r="F172" s="247" t="s">
        <v>168</v>
      </c>
      <c r="G172" s="245"/>
      <c r="H172" s="248">
        <v>0.74</v>
      </c>
      <c r="I172" s="249"/>
      <c r="J172" s="245"/>
      <c r="K172" s="245"/>
      <c r="L172" s="250"/>
      <c r="M172" s="251"/>
      <c r="N172" s="252"/>
      <c r="O172" s="252"/>
      <c r="P172" s="252"/>
      <c r="Q172" s="252"/>
      <c r="R172" s="252"/>
      <c r="S172" s="252"/>
      <c r="T172" s="253"/>
      <c r="AT172" s="254" t="s">
        <v>148</v>
      </c>
      <c r="AU172" s="254" t="s">
        <v>85</v>
      </c>
      <c r="AV172" s="16" t="s">
        <v>141</v>
      </c>
      <c r="AW172" s="16" t="s">
        <v>39</v>
      </c>
      <c r="AX172" s="16" t="s">
        <v>85</v>
      </c>
      <c r="AY172" s="254" t="s">
        <v>133</v>
      </c>
    </row>
    <row r="173" spans="1:65" s="2" customFormat="1" ht="55.5" customHeight="1">
      <c r="A173" s="37"/>
      <c r="B173" s="38"/>
      <c r="C173" s="195" t="s">
        <v>535</v>
      </c>
      <c r="D173" s="195" t="s">
        <v>136</v>
      </c>
      <c r="E173" s="196" t="s">
        <v>867</v>
      </c>
      <c r="F173" s="197" t="s">
        <v>868</v>
      </c>
      <c r="G173" s="198" t="s">
        <v>182</v>
      </c>
      <c r="H173" s="199">
        <v>0.111</v>
      </c>
      <c r="I173" s="200"/>
      <c r="J173" s="201">
        <f>ROUND(I173*H173,2)</f>
        <v>0</v>
      </c>
      <c r="K173" s="197" t="s">
        <v>140</v>
      </c>
      <c r="L173" s="42"/>
      <c r="M173" s="202" t="s">
        <v>32</v>
      </c>
      <c r="N173" s="203" t="s">
        <v>49</v>
      </c>
      <c r="O173" s="67"/>
      <c r="P173" s="204">
        <f>O173*H173</f>
        <v>0</v>
      </c>
      <c r="Q173" s="204">
        <v>0</v>
      </c>
      <c r="R173" s="204">
        <f>Q173*H173</f>
        <v>0</v>
      </c>
      <c r="S173" s="204">
        <v>0</v>
      </c>
      <c r="T173" s="205">
        <f>S173*H173</f>
        <v>0</v>
      </c>
      <c r="U173" s="37"/>
      <c r="V173" s="37"/>
      <c r="W173" s="37"/>
      <c r="X173" s="37"/>
      <c r="Y173" s="37"/>
      <c r="Z173" s="37"/>
      <c r="AA173" s="37"/>
      <c r="AB173" s="37"/>
      <c r="AC173" s="37"/>
      <c r="AD173" s="37"/>
      <c r="AE173" s="37"/>
      <c r="AR173" s="206" t="s">
        <v>141</v>
      </c>
      <c r="AT173" s="206" t="s">
        <v>136</v>
      </c>
      <c r="AU173" s="206" t="s">
        <v>85</v>
      </c>
      <c r="AY173" s="19" t="s">
        <v>133</v>
      </c>
      <c r="BE173" s="207">
        <f>IF(N173="základní",J173,0)</f>
        <v>0</v>
      </c>
      <c r="BF173" s="207">
        <f>IF(N173="snížená",J173,0)</f>
        <v>0</v>
      </c>
      <c r="BG173" s="207">
        <f>IF(N173="zákl. přenesená",J173,0)</f>
        <v>0</v>
      </c>
      <c r="BH173" s="207">
        <f>IF(N173="sníž. přenesená",J173,0)</f>
        <v>0</v>
      </c>
      <c r="BI173" s="207">
        <f>IF(N173="nulová",J173,0)</f>
        <v>0</v>
      </c>
      <c r="BJ173" s="19" t="s">
        <v>85</v>
      </c>
      <c r="BK173" s="207">
        <f>ROUND(I173*H173,2)</f>
        <v>0</v>
      </c>
      <c r="BL173" s="19" t="s">
        <v>141</v>
      </c>
      <c r="BM173" s="206" t="s">
        <v>970</v>
      </c>
    </row>
    <row r="174" spans="1:65" s="2" customFormat="1" ht="76.8">
      <c r="A174" s="37"/>
      <c r="B174" s="38"/>
      <c r="C174" s="39"/>
      <c r="D174" s="208" t="s">
        <v>143</v>
      </c>
      <c r="E174" s="39"/>
      <c r="F174" s="209" t="s">
        <v>870</v>
      </c>
      <c r="G174" s="39"/>
      <c r="H174" s="39"/>
      <c r="I174" s="118"/>
      <c r="J174" s="39"/>
      <c r="K174" s="39"/>
      <c r="L174" s="42"/>
      <c r="M174" s="210"/>
      <c r="N174" s="211"/>
      <c r="O174" s="67"/>
      <c r="P174" s="67"/>
      <c r="Q174" s="67"/>
      <c r="R174" s="67"/>
      <c r="S174" s="67"/>
      <c r="T174" s="68"/>
      <c r="U174" s="37"/>
      <c r="V174" s="37"/>
      <c r="W174" s="37"/>
      <c r="X174" s="37"/>
      <c r="Y174" s="37"/>
      <c r="Z174" s="37"/>
      <c r="AA174" s="37"/>
      <c r="AB174" s="37"/>
      <c r="AC174" s="37"/>
      <c r="AD174" s="37"/>
      <c r="AE174" s="37"/>
      <c r="AT174" s="19" t="s">
        <v>143</v>
      </c>
      <c r="AU174" s="19" t="s">
        <v>85</v>
      </c>
    </row>
    <row r="175" spans="1:65" s="13" customFormat="1">
      <c r="B175" s="212"/>
      <c r="C175" s="213"/>
      <c r="D175" s="208" t="s">
        <v>148</v>
      </c>
      <c r="E175" s="214" t="s">
        <v>32</v>
      </c>
      <c r="F175" s="215" t="s">
        <v>971</v>
      </c>
      <c r="G175" s="213"/>
      <c r="H175" s="216">
        <v>0.111</v>
      </c>
      <c r="I175" s="217"/>
      <c r="J175" s="213"/>
      <c r="K175" s="213"/>
      <c r="L175" s="218"/>
      <c r="M175" s="219"/>
      <c r="N175" s="220"/>
      <c r="O175" s="220"/>
      <c r="P175" s="220"/>
      <c r="Q175" s="220"/>
      <c r="R175" s="220"/>
      <c r="S175" s="220"/>
      <c r="T175" s="221"/>
      <c r="AT175" s="222" t="s">
        <v>148</v>
      </c>
      <c r="AU175" s="222" t="s">
        <v>85</v>
      </c>
      <c r="AV175" s="13" t="s">
        <v>87</v>
      </c>
      <c r="AW175" s="13" t="s">
        <v>39</v>
      </c>
      <c r="AX175" s="13" t="s">
        <v>78</v>
      </c>
      <c r="AY175" s="222" t="s">
        <v>133</v>
      </c>
    </row>
    <row r="176" spans="1:65" s="16" customFormat="1">
      <c r="B176" s="244"/>
      <c r="C176" s="245"/>
      <c r="D176" s="208" t="s">
        <v>148</v>
      </c>
      <c r="E176" s="246" t="s">
        <v>32</v>
      </c>
      <c r="F176" s="247" t="s">
        <v>168</v>
      </c>
      <c r="G176" s="245"/>
      <c r="H176" s="248">
        <v>0.111</v>
      </c>
      <c r="I176" s="249"/>
      <c r="J176" s="245"/>
      <c r="K176" s="245"/>
      <c r="L176" s="250"/>
      <c r="M176" s="251"/>
      <c r="N176" s="252"/>
      <c r="O176" s="252"/>
      <c r="P176" s="252"/>
      <c r="Q176" s="252"/>
      <c r="R176" s="252"/>
      <c r="S176" s="252"/>
      <c r="T176" s="253"/>
      <c r="AT176" s="254" t="s">
        <v>148</v>
      </c>
      <c r="AU176" s="254" t="s">
        <v>85</v>
      </c>
      <c r="AV176" s="16" t="s">
        <v>141</v>
      </c>
      <c r="AW176" s="16" t="s">
        <v>39</v>
      </c>
      <c r="AX176" s="16" t="s">
        <v>85</v>
      </c>
      <c r="AY176" s="254" t="s">
        <v>133</v>
      </c>
    </row>
    <row r="177" spans="1:65" s="2" customFormat="1" ht="33" customHeight="1">
      <c r="A177" s="37"/>
      <c r="B177" s="38"/>
      <c r="C177" s="195" t="s">
        <v>540</v>
      </c>
      <c r="D177" s="195" t="s">
        <v>136</v>
      </c>
      <c r="E177" s="196" t="s">
        <v>872</v>
      </c>
      <c r="F177" s="197" t="s">
        <v>873</v>
      </c>
      <c r="G177" s="198" t="s">
        <v>182</v>
      </c>
      <c r="H177" s="199">
        <v>0.111</v>
      </c>
      <c r="I177" s="200"/>
      <c r="J177" s="201">
        <f>ROUND(I177*H177,2)</f>
        <v>0</v>
      </c>
      <c r="K177" s="197" t="s">
        <v>32</v>
      </c>
      <c r="L177" s="42"/>
      <c r="M177" s="202" t="s">
        <v>32</v>
      </c>
      <c r="N177" s="203" t="s">
        <v>49</v>
      </c>
      <c r="O177" s="67"/>
      <c r="P177" s="204">
        <f>O177*H177</f>
        <v>0</v>
      </c>
      <c r="Q177" s="204">
        <v>0</v>
      </c>
      <c r="R177" s="204">
        <f>Q177*H177</f>
        <v>0</v>
      </c>
      <c r="S177" s="204">
        <v>0</v>
      </c>
      <c r="T177" s="205">
        <f>S177*H177</f>
        <v>0</v>
      </c>
      <c r="U177" s="37"/>
      <c r="V177" s="37"/>
      <c r="W177" s="37"/>
      <c r="X177" s="37"/>
      <c r="Y177" s="37"/>
      <c r="Z177" s="37"/>
      <c r="AA177" s="37"/>
      <c r="AB177" s="37"/>
      <c r="AC177" s="37"/>
      <c r="AD177" s="37"/>
      <c r="AE177" s="37"/>
      <c r="AR177" s="206" t="s">
        <v>141</v>
      </c>
      <c r="AT177" s="206" t="s">
        <v>136</v>
      </c>
      <c r="AU177" s="206" t="s">
        <v>85</v>
      </c>
      <c r="AY177" s="19" t="s">
        <v>133</v>
      </c>
      <c r="BE177" s="207">
        <f>IF(N177="základní",J177,0)</f>
        <v>0</v>
      </c>
      <c r="BF177" s="207">
        <f>IF(N177="snížená",J177,0)</f>
        <v>0</v>
      </c>
      <c r="BG177" s="207">
        <f>IF(N177="zákl. přenesená",J177,0)</f>
        <v>0</v>
      </c>
      <c r="BH177" s="207">
        <f>IF(N177="sníž. přenesená",J177,0)</f>
        <v>0</v>
      </c>
      <c r="BI177" s="207">
        <f>IF(N177="nulová",J177,0)</f>
        <v>0</v>
      </c>
      <c r="BJ177" s="19" t="s">
        <v>85</v>
      </c>
      <c r="BK177" s="207">
        <f>ROUND(I177*H177,2)</f>
        <v>0</v>
      </c>
      <c r="BL177" s="19" t="s">
        <v>141</v>
      </c>
      <c r="BM177" s="206" t="s">
        <v>972</v>
      </c>
    </row>
    <row r="178" spans="1:65" s="2" customFormat="1" ht="172.8">
      <c r="A178" s="37"/>
      <c r="B178" s="38"/>
      <c r="C178" s="39"/>
      <c r="D178" s="208" t="s">
        <v>143</v>
      </c>
      <c r="E178" s="39"/>
      <c r="F178" s="209" t="s">
        <v>875</v>
      </c>
      <c r="G178" s="39"/>
      <c r="H178" s="39"/>
      <c r="I178" s="118"/>
      <c r="J178" s="39"/>
      <c r="K178" s="39"/>
      <c r="L178" s="42"/>
      <c r="M178" s="210"/>
      <c r="N178" s="211"/>
      <c r="O178" s="67"/>
      <c r="P178" s="67"/>
      <c r="Q178" s="67"/>
      <c r="R178" s="67"/>
      <c r="S178" s="67"/>
      <c r="T178" s="68"/>
      <c r="U178" s="37"/>
      <c r="V178" s="37"/>
      <c r="W178" s="37"/>
      <c r="X178" s="37"/>
      <c r="Y178" s="37"/>
      <c r="Z178" s="37"/>
      <c r="AA178" s="37"/>
      <c r="AB178" s="37"/>
      <c r="AC178" s="37"/>
      <c r="AD178" s="37"/>
      <c r="AE178" s="37"/>
      <c r="AT178" s="19" t="s">
        <v>143</v>
      </c>
      <c r="AU178" s="19" t="s">
        <v>85</v>
      </c>
    </row>
    <row r="179" spans="1:65" s="2" customFormat="1" ht="33" customHeight="1">
      <c r="A179" s="37"/>
      <c r="B179" s="38"/>
      <c r="C179" s="195" t="s">
        <v>545</v>
      </c>
      <c r="D179" s="195" t="s">
        <v>136</v>
      </c>
      <c r="E179" s="196" t="s">
        <v>876</v>
      </c>
      <c r="F179" s="197" t="s">
        <v>877</v>
      </c>
      <c r="G179" s="198" t="s">
        <v>172</v>
      </c>
      <c r="H179" s="199">
        <v>0.189</v>
      </c>
      <c r="I179" s="200"/>
      <c r="J179" s="201">
        <f>ROUND(I179*H179,2)</f>
        <v>0</v>
      </c>
      <c r="K179" s="197" t="s">
        <v>140</v>
      </c>
      <c r="L179" s="42"/>
      <c r="M179" s="202" t="s">
        <v>32</v>
      </c>
      <c r="N179" s="203" t="s">
        <v>49</v>
      </c>
      <c r="O179" s="67"/>
      <c r="P179" s="204">
        <f>O179*H179</f>
        <v>0</v>
      </c>
      <c r="Q179" s="204">
        <v>0</v>
      </c>
      <c r="R179" s="204">
        <f>Q179*H179</f>
        <v>0</v>
      </c>
      <c r="S179" s="204">
        <v>0</v>
      </c>
      <c r="T179" s="205">
        <f>S179*H179</f>
        <v>0</v>
      </c>
      <c r="U179" s="37"/>
      <c r="V179" s="37"/>
      <c r="W179" s="37"/>
      <c r="X179" s="37"/>
      <c r="Y179" s="37"/>
      <c r="Z179" s="37"/>
      <c r="AA179" s="37"/>
      <c r="AB179" s="37"/>
      <c r="AC179" s="37"/>
      <c r="AD179" s="37"/>
      <c r="AE179" s="37"/>
      <c r="AR179" s="206" t="s">
        <v>141</v>
      </c>
      <c r="AT179" s="206" t="s">
        <v>136</v>
      </c>
      <c r="AU179" s="206" t="s">
        <v>85</v>
      </c>
      <c r="AY179" s="19" t="s">
        <v>133</v>
      </c>
      <c r="BE179" s="207">
        <f>IF(N179="základní",J179,0)</f>
        <v>0</v>
      </c>
      <c r="BF179" s="207">
        <f>IF(N179="snížená",J179,0)</f>
        <v>0</v>
      </c>
      <c r="BG179" s="207">
        <f>IF(N179="zákl. přenesená",J179,0)</f>
        <v>0</v>
      </c>
      <c r="BH179" s="207">
        <f>IF(N179="sníž. přenesená",J179,0)</f>
        <v>0</v>
      </c>
      <c r="BI179" s="207">
        <f>IF(N179="nulová",J179,0)</f>
        <v>0</v>
      </c>
      <c r="BJ179" s="19" t="s">
        <v>85</v>
      </c>
      <c r="BK179" s="207">
        <f>ROUND(I179*H179,2)</f>
        <v>0</v>
      </c>
      <c r="BL179" s="19" t="s">
        <v>141</v>
      </c>
      <c r="BM179" s="206" t="s">
        <v>973</v>
      </c>
    </row>
    <row r="180" spans="1:65" s="13" customFormat="1">
      <c r="B180" s="212"/>
      <c r="C180" s="213"/>
      <c r="D180" s="208" t="s">
        <v>148</v>
      </c>
      <c r="E180" s="214" t="s">
        <v>32</v>
      </c>
      <c r="F180" s="215" t="s">
        <v>974</v>
      </c>
      <c r="G180" s="213"/>
      <c r="H180" s="216">
        <v>0.189</v>
      </c>
      <c r="I180" s="217"/>
      <c r="J180" s="213"/>
      <c r="K180" s="213"/>
      <c r="L180" s="218"/>
      <c r="M180" s="219"/>
      <c r="N180" s="220"/>
      <c r="O180" s="220"/>
      <c r="P180" s="220"/>
      <c r="Q180" s="220"/>
      <c r="R180" s="220"/>
      <c r="S180" s="220"/>
      <c r="T180" s="221"/>
      <c r="AT180" s="222" t="s">
        <v>148</v>
      </c>
      <c r="AU180" s="222" t="s">
        <v>85</v>
      </c>
      <c r="AV180" s="13" t="s">
        <v>87</v>
      </c>
      <c r="AW180" s="13" t="s">
        <v>39</v>
      </c>
      <c r="AX180" s="13" t="s">
        <v>78</v>
      </c>
      <c r="AY180" s="222" t="s">
        <v>133</v>
      </c>
    </row>
    <row r="181" spans="1:65" s="16" customFormat="1">
      <c r="B181" s="244"/>
      <c r="C181" s="245"/>
      <c r="D181" s="208" t="s">
        <v>148</v>
      </c>
      <c r="E181" s="246" t="s">
        <v>32</v>
      </c>
      <c r="F181" s="247" t="s">
        <v>168</v>
      </c>
      <c r="G181" s="245"/>
      <c r="H181" s="248">
        <v>0.189</v>
      </c>
      <c r="I181" s="249"/>
      <c r="J181" s="245"/>
      <c r="K181" s="245"/>
      <c r="L181" s="250"/>
      <c r="M181" s="251"/>
      <c r="N181" s="252"/>
      <c r="O181" s="252"/>
      <c r="P181" s="252"/>
      <c r="Q181" s="252"/>
      <c r="R181" s="252"/>
      <c r="S181" s="252"/>
      <c r="T181" s="253"/>
      <c r="AT181" s="254" t="s">
        <v>148</v>
      </c>
      <c r="AU181" s="254" t="s">
        <v>85</v>
      </c>
      <c r="AV181" s="16" t="s">
        <v>141</v>
      </c>
      <c r="AW181" s="16" t="s">
        <v>39</v>
      </c>
      <c r="AX181" s="16" t="s">
        <v>85</v>
      </c>
      <c r="AY181" s="254" t="s">
        <v>133</v>
      </c>
    </row>
    <row r="182" spans="1:65" s="2" customFormat="1" ht="33" customHeight="1">
      <c r="A182" s="37"/>
      <c r="B182" s="38"/>
      <c r="C182" s="195" t="s">
        <v>551</v>
      </c>
      <c r="D182" s="195" t="s">
        <v>136</v>
      </c>
      <c r="E182" s="196" t="s">
        <v>880</v>
      </c>
      <c r="F182" s="197" t="s">
        <v>881</v>
      </c>
      <c r="G182" s="198" t="s">
        <v>182</v>
      </c>
      <c r="H182" s="199">
        <v>0.629</v>
      </c>
      <c r="I182" s="200"/>
      <c r="J182" s="201">
        <f>ROUND(I182*H182,2)</f>
        <v>0</v>
      </c>
      <c r="K182" s="197" t="s">
        <v>32</v>
      </c>
      <c r="L182" s="42"/>
      <c r="M182" s="202" t="s">
        <v>32</v>
      </c>
      <c r="N182" s="203" t="s">
        <v>49</v>
      </c>
      <c r="O182" s="67"/>
      <c r="P182" s="204">
        <f>O182*H182</f>
        <v>0</v>
      </c>
      <c r="Q182" s="204">
        <v>0</v>
      </c>
      <c r="R182" s="204">
        <f>Q182*H182</f>
        <v>0</v>
      </c>
      <c r="S182" s="204">
        <v>0</v>
      </c>
      <c r="T182" s="205">
        <f>S182*H182</f>
        <v>0</v>
      </c>
      <c r="U182" s="37"/>
      <c r="V182" s="37"/>
      <c r="W182" s="37"/>
      <c r="X182" s="37"/>
      <c r="Y182" s="37"/>
      <c r="Z182" s="37"/>
      <c r="AA182" s="37"/>
      <c r="AB182" s="37"/>
      <c r="AC182" s="37"/>
      <c r="AD182" s="37"/>
      <c r="AE182" s="37"/>
      <c r="AR182" s="206" t="s">
        <v>141</v>
      </c>
      <c r="AT182" s="206" t="s">
        <v>136</v>
      </c>
      <c r="AU182" s="206" t="s">
        <v>85</v>
      </c>
      <c r="AY182" s="19" t="s">
        <v>133</v>
      </c>
      <c r="BE182" s="207">
        <f>IF(N182="základní",J182,0)</f>
        <v>0</v>
      </c>
      <c r="BF182" s="207">
        <f>IF(N182="snížená",J182,0)</f>
        <v>0</v>
      </c>
      <c r="BG182" s="207">
        <f>IF(N182="zákl. přenesená",J182,0)</f>
        <v>0</v>
      </c>
      <c r="BH182" s="207">
        <f>IF(N182="sníž. přenesená",J182,0)</f>
        <v>0</v>
      </c>
      <c r="BI182" s="207">
        <f>IF(N182="nulová",J182,0)</f>
        <v>0</v>
      </c>
      <c r="BJ182" s="19" t="s">
        <v>85</v>
      </c>
      <c r="BK182" s="207">
        <f>ROUND(I182*H182,2)</f>
        <v>0</v>
      </c>
      <c r="BL182" s="19" t="s">
        <v>141</v>
      </c>
      <c r="BM182" s="206" t="s">
        <v>975</v>
      </c>
    </row>
    <row r="183" spans="1:65" s="2" customFormat="1" ht="268.8">
      <c r="A183" s="37"/>
      <c r="B183" s="38"/>
      <c r="C183" s="39"/>
      <c r="D183" s="208" t="s">
        <v>143</v>
      </c>
      <c r="E183" s="39"/>
      <c r="F183" s="209" t="s">
        <v>883</v>
      </c>
      <c r="G183" s="39"/>
      <c r="H183" s="39"/>
      <c r="I183" s="118"/>
      <c r="J183" s="39"/>
      <c r="K183" s="39"/>
      <c r="L183" s="42"/>
      <c r="M183" s="210"/>
      <c r="N183" s="211"/>
      <c r="O183" s="67"/>
      <c r="P183" s="67"/>
      <c r="Q183" s="67"/>
      <c r="R183" s="67"/>
      <c r="S183" s="67"/>
      <c r="T183" s="68"/>
      <c r="U183" s="37"/>
      <c r="V183" s="37"/>
      <c r="W183" s="37"/>
      <c r="X183" s="37"/>
      <c r="Y183" s="37"/>
      <c r="Z183" s="37"/>
      <c r="AA183" s="37"/>
      <c r="AB183" s="37"/>
      <c r="AC183" s="37"/>
      <c r="AD183" s="37"/>
      <c r="AE183" s="37"/>
      <c r="AT183" s="19" t="s">
        <v>143</v>
      </c>
      <c r="AU183" s="19" t="s">
        <v>85</v>
      </c>
    </row>
    <row r="184" spans="1:65" s="13" customFormat="1">
      <c r="B184" s="212"/>
      <c r="C184" s="213"/>
      <c r="D184" s="208" t="s">
        <v>148</v>
      </c>
      <c r="E184" s="214" t="s">
        <v>32</v>
      </c>
      <c r="F184" s="215" t="s">
        <v>976</v>
      </c>
      <c r="G184" s="213"/>
      <c r="H184" s="216">
        <v>0.629</v>
      </c>
      <c r="I184" s="217"/>
      <c r="J184" s="213"/>
      <c r="K184" s="213"/>
      <c r="L184" s="218"/>
      <c r="M184" s="219"/>
      <c r="N184" s="220"/>
      <c r="O184" s="220"/>
      <c r="P184" s="220"/>
      <c r="Q184" s="220"/>
      <c r="R184" s="220"/>
      <c r="S184" s="220"/>
      <c r="T184" s="221"/>
      <c r="AT184" s="222" t="s">
        <v>148</v>
      </c>
      <c r="AU184" s="222" t="s">
        <v>85</v>
      </c>
      <c r="AV184" s="13" t="s">
        <v>87</v>
      </c>
      <c r="AW184" s="13" t="s">
        <v>39</v>
      </c>
      <c r="AX184" s="13" t="s">
        <v>78</v>
      </c>
      <c r="AY184" s="222" t="s">
        <v>133</v>
      </c>
    </row>
    <row r="185" spans="1:65" s="16" customFormat="1">
      <c r="B185" s="244"/>
      <c r="C185" s="245"/>
      <c r="D185" s="208" t="s">
        <v>148</v>
      </c>
      <c r="E185" s="246" t="s">
        <v>32</v>
      </c>
      <c r="F185" s="247" t="s">
        <v>168</v>
      </c>
      <c r="G185" s="245"/>
      <c r="H185" s="248">
        <v>0.629</v>
      </c>
      <c r="I185" s="249"/>
      <c r="J185" s="245"/>
      <c r="K185" s="245"/>
      <c r="L185" s="250"/>
      <c r="M185" s="251"/>
      <c r="N185" s="252"/>
      <c r="O185" s="252"/>
      <c r="P185" s="252"/>
      <c r="Q185" s="252"/>
      <c r="R185" s="252"/>
      <c r="S185" s="252"/>
      <c r="T185" s="253"/>
      <c r="AT185" s="254" t="s">
        <v>148</v>
      </c>
      <c r="AU185" s="254" t="s">
        <v>85</v>
      </c>
      <c r="AV185" s="16" t="s">
        <v>141</v>
      </c>
      <c r="AW185" s="16" t="s">
        <v>39</v>
      </c>
      <c r="AX185" s="16" t="s">
        <v>85</v>
      </c>
      <c r="AY185" s="254" t="s">
        <v>133</v>
      </c>
    </row>
    <row r="186" spans="1:65" s="2" customFormat="1" ht="21.75" customHeight="1">
      <c r="A186" s="37"/>
      <c r="B186" s="38"/>
      <c r="C186" s="195" t="s">
        <v>556</v>
      </c>
      <c r="D186" s="195" t="s">
        <v>136</v>
      </c>
      <c r="E186" s="196" t="s">
        <v>885</v>
      </c>
      <c r="F186" s="197" t="s">
        <v>886</v>
      </c>
      <c r="G186" s="198" t="s">
        <v>285</v>
      </c>
      <c r="H186" s="199">
        <v>1.85</v>
      </c>
      <c r="I186" s="200"/>
      <c r="J186" s="201">
        <f>ROUND(I186*H186,2)</f>
        <v>0</v>
      </c>
      <c r="K186" s="197" t="s">
        <v>140</v>
      </c>
      <c r="L186" s="42"/>
      <c r="M186" s="202" t="s">
        <v>32</v>
      </c>
      <c r="N186" s="203" t="s">
        <v>49</v>
      </c>
      <c r="O186" s="67"/>
      <c r="P186" s="204">
        <f>O186*H186</f>
        <v>0</v>
      </c>
      <c r="Q186" s="204">
        <v>0</v>
      </c>
      <c r="R186" s="204">
        <f>Q186*H186</f>
        <v>0</v>
      </c>
      <c r="S186" s="204">
        <v>0</v>
      </c>
      <c r="T186" s="205">
        <f>S186*H186</f>
        <v>0</v>
      </c>
      <c r="U186" s="37"/>
      <c r="V186" s="37"/>
      <c r="W186" s="37"/>
      <c r="X186" s="37"/>
      <c r="Y186" s="37"/>
      <c r="Z186" s="37"/>
      <c r="AA186" s="37"/>
      <c r="AB186" s="37"/>
      <c r="AC186" s="37"/>
      <c r="AD186" s="37"/>
      <c r="AE186" s="37"/>
      <c r="AR186" s="206" t="s">
        <v>141</v>
      </c>
      <c r="AT186" s="206" t="s">
        <v>136</v>
      </c>
      <c r="AU186" s="206" t="s">
        <v>85</v>
      </c>
      <c r="AY186" s="19" t="s">
        <v>133</v>
      </c>
      <c r="BE186" s="207">
        <f>IF(N186="základní",J186,0)</f>
        <v>0</v>
      </c>
      <c r="BF186" s="207">
        <f>IF(N186="snížená",J186,0)</f>
        <v>0</v>
      </c>
      <c r="BG186" s="207">
        <f>IF(N186="zákl. přenesená",J186,0)</f>
        <v>0</v>
      </c>
      <c r="BH186" s="207">
        <f>IF(N186="sníž. přenesená",J186,0)</f>
        <v>0</v>
      </c>
      <c r="BI186" s="207">
        <f>IF(N186="nulová",J186,0)</f>
        <v>0</v>
      </c>
      <c r="BJ186" s="19" t="s">
        <v>85</v>
      </c>
      <c r="BK186" s="207">
        <f>ROUND(I186*H186,2)</f>
        <v>0</v>
      </c>
      <c r="BL186" s="19" t="s">
        <v>141</v>
      </c>
      <c r="BM186" s="206" t="s">
        <v>977</v>
      </c>
    </row>
    <row r="187" spans="1:65" s="2" customFormat="1" ht="163.19999999999999">
      <c r="A187" s="37"/>
      <c r="B187" s="38"/>
      <c r="C187" s="39"/>
      <c r="D187" s="208" t="s">
        <v>143</v>
      </c>
      <c r="E187" s="39"/>
      <c r="F187" s="209" t="s">
        <v>888</v>
      </c>
      <c r="G187" s="39"/>
      <c r="H187" s="39"/>
      <c r="I187" s="118"/>
      <c r="J187" s="39"/>
      <c r="K187" s="39"/>
      <c r="L187" s="42"/>
      <c r="M187" s="210"/>
      <c r="N187" s="211"/>
      <c r="O187" s="67"/>
      <c r="P187" s="67"/>
      <c r="Q187" s="67"/>
      <c r="R187" s="67"/>
      <c r="S187" s="67"/>
      <c r="T187" s="68"/>
      <c r="U187" s="37"/>
      <c r="V187" s="37"/>
      <c r="W187" s="37"/>
      <c r="X187" s="37"/>
      <c r="Y187" s="37"/>
      <c r="Z187" s="37"/>
      <c r="AA187" s="37"/>
      <c r="AB187" s="37"/>
      <c r="AC187" s="37"/>
      <c r="AD187" s="37"/>
      <c r="AE187" s="37"/>
      <c r="AT187" s="19" t="s">
        <v>143</v>
      </c>
      <c r="AU187" s="19" t="s">
        <v>85</v>
      </c>
    </row>
    <row r="188" spans="1:65" s="13" customFormat="1">
      <c r="B188" s="212"/>
      <c r="C188" s="213"/>
      <c r="D188" s="208" t="s">
        <v>148</v>
      </c>
      <c r="E188" s="214" t="s">
        <v>32</v>
      </c>
      <c r="F188" s="215" t="s">
        <v>978</v>
      </c>
      <c r="G188" s="213"/>
      <c r="H188" s="216">
        <v>1.85</v>
      </c>
      <c r="I188" s="217"/>
      <c r="J188" s="213"/>
      <c r="K188" s="213"/>
      <c r="L188" s="218"/>
      <c r="M188" s="219"/>
      <c r="N188" s="220"/>
      <c r="O188" s="220"/>
      <c r="P188" s="220"/>
      <c r="Q188" s="220"/>
      <c r="R188" s="220"/>
      <c r="S188" s="220"/>
      <c r="T188" s="221"/>
      <c r="AT188" s="222" t="s">
        <v>148</v>
      </c>
      <c r="AU188" s="222" t="s">
        <v>85</v>
      </c>
      <c r="AV188" s="13" t="s">
        <v>87</v>
      </c>
      <c r="AW188" s="13" t="s">
        <v>39</v>
      </c>
      <c r="AX188" s="13" t="s">
        <v>78</v>
      </c>
      <c r="AY188" s="222" t="s">
        <v>133</v>
      </c>
    </row>
    <row r="189" spans="1:65" s="16" customFormat="1">
      <c r="B189" s="244"/>
      <c r="C189" s="245"/>
      <c r="D189" s="208" t="s">
        <v>148</v>
      </c>
      <c r="E189" s="246" t="s">
        <v>32</v>
      </c>
      <c r="F189" s="247" t="s">
        <v>168</v>
      </c>
      <c r="G189" s="245"/>
      <c r="H189" s="248">
        <v>1.85</v>
      </c>
      <c r="I189" s="249"/>
      <c r="J189" s="245"/>
      <c r="K189" s="245"/>
      <c r="L189" s="250"/>
      <c r="M189" s="251"/>
      <c r="N189" s="252"/>
      <c r="O189" s="252"/>
      <c r="P189" s="252"/>
      <c r="Q189" s="252"/>
      <c r="R189" s="252"/>
      <c r="S189" s="252"/>
      <c r="T189" s="253"/>
      <c r="AT189" s="254" t="s">
        <v>148</v>
      </c>
      <c r="AU189" s="254" t="s">
        <v>85</v>
      </c>
      <c r="AV189" s="16" t="s">
        <v>141</v>
      </c>
      <c r="AW189" s="16" t="s">
        <v>39</v>
      </c>
      <c r="AX189" s="16" t="s">
        <v>85</v>
      </c>
      <c r="AY189" s="254" t="s">
        <v>133</v>
      </c>
    </row>
    <row r="190" spans="1:65" s="2" customFormat="1" ht="21.75" customHeight="1">
      <c r="A190" s="37"/>
      <c r="B190" s="38"/>
      <c r="C190" s="195" t="s">
        <v>201</v>
      </c>
      <c r="D190" s="195" t="s">
        <v>136</v>
      </c>
      <c r="E190" s="196" t="s">
        <v>890</v>
      </c>
      <c r="F190" s="197" t="s">
        <v>891</v>
      </c>
      <c r="G190" s="198" t="s">
        <v>182</v>
      </c>
      <c r="H190" s="199">
        <v>0.111</v>
      </c>
      <c r="I190" s="200"/>
      <c r="J190" s="201">
        <f>ROUND(I190*H190,2)</f>
        <v>0</v>
      </c>
      <c r="K190" s="197" t="s">
        <v>32</v>
      </c>
      <c r="L190" s="42"/>
      <c r="M190" s="202" t="s">
        <v>32</v>
      </c>
      <c r="N190" s="203" t="s">
        <v>49</v>
      </c>
      <c r="O190" s="67"/>
      <c r="P190" s="204">
        <f>O190*H190</f>
        <v>0</v>
      </c>
      <c r="Q190" s="204">
        <v>2.16</v>
      </c>
      <c r="R190" s="204">
        <f>Q190*H190</f>
        <v>0.23976000000000003</v>
      </c>
      <c r="S190" s="204">
        <v>0</v>
      </c>
      <c r="T190" s="205">
        <f>S190*H190</f>
        <v>0</v>
      </c>
      <c r="U190" s="37"/>
      <c r="V190" s="37"/>
      <c r="W190" s="37"/>
      <c r="X190" s="37"/>
      <c r="Y190" s="37"/>
      <c r="Z190" s="37"/>
      <c r="AA190" s="37"/>
      <c r="AB190" s="37"/>
      <c r="AC190" s="37"/>
      <c r="AD190" s="37"/>
      <c r="AE190" s="37"/>
      <c r="AR190" s="206" t="s">
        <v>141</v>
      </c>
      <c r="AT190" s="206" t="s">
        <v>136</v>
      </c>
      <c r="AU190" s="206" t="s">
        <v>85</v>
      </c>
      <c r="AY190" s="19" t="s">
        <v>133</v>
      </c>
      <c r="BE190" s="207">
        <f>IF(N190="základní",J190,0)</f>
        <v>0</v>
      </c>
      <c r="BF190" s="207">
        <f>IF(N190="snížená",J190,0)</f>
        <v>0</v>
      </c>
      <c r="BG190" s="207">
        <f>IF(N190="zákl. přenesená",J190,0)</f>
        <v>0</v>
      </c>
      <c r="BH190" s="207">
        <f>IF(N190="sníž. přenesená",J190,0)</f>
        <v>0</v>
      </c>
      <c r="BI190" s="207">
        <f>IF(N190="nulová",J190,0)</f>
        <v>0</v>
      </c>
      <c r="BJ190" s="19" t="s">
        <v>85</v>
      </c>
      <c r="BK190" s="207">
        <f>ROUND(I190*H190,2)</f>
        <v>0</v>
      </c>
      <c r="BL190" s="19" t="s">
        <v>141</v>
      </c>
      <c r="BM190" s="206" t="s">
        <v>979</v>
      </c>
    </row>
    <row r="191" spans="1:65" s="2" customFormat="1" ht="48">
      <c r="A191" s="37"/>
      <c r="B191" s="38"/>
      <c r="C191" s="39"/>
      <c r="D191" s="208" t="s">
        <v>143</v>
      </c>
      <c r="E191" s="39"/>
      <c r="F191" s="209" t="s">
        <v>893</v>
      </c>
      <c r="G191" s="39"/>
      <c r="H191" s="39"/>
      <c r="I191" s="118"/>
      <c r="J191" s="39"/>
      <c r="K191" s="39"/>
      <c r="L191" s="42"/>
      <c r="M191" s="210"/>
      <c r="N191" s="211"/>
      <c r="O191" s="67"/>
      <c r="P191" s="67"/>
      <c r="Q191" s="67"/>
      <c r="R191" s="67"/>
      <c r="S191" s="67"/>
      <c r="T191" s="68"/>
      <c r="U191" s="37"/>
      <c r="V191" s="37"/>
      <c r="W191" s="37"/>
      <c r="X191" s="37"/>
      <c r="Y191" s="37"/>
      <c r="Z191" s="37"/>
      <c r="AA191" s="37"/>
      <c r="AB191" s="37"/>
      <c r="AC191" s="37"/>
      <c r="AD191" s="37"/>
      <c r="AE191" s="37"/>
      <c r="AT191" s="19" t="s">
        <v>143</v>
      </c>
      <c r="AU191" s="19" t="s">
        <v>85</v>
      </c>
    </row>
    <row r="192" spans="1:65" s="13" customFormat="1">
      <c r="B192" s="212"/>
      <c r="C192" s="213"/>
      <c r="D192" s="208" t="s">
        <v>148</v>
      </c>
      <c r="E192" s="214" t="s">
        <v>32</v>
      </c>
      <c r="F192" s="215" t="s">
        <v>980</v>
      </c>
      <c r="G192" s="213"/>
      <c r="H192" s="216">
        <v>0.111</v>
      </c>
      <c r="I192" s="217"/>
      <c r="J192" s="213"/>
      <c r="K192" s="213"/>
      <c r="L192" s="218"/>
      <c r="M192" s="219"/>
      <c r="N192" s="220"/>
      <c r="O192" s="220"/>
      <c r="P192" s="220"/>
      <c r="Q192" s="220"/>
      <c r="R192" s="220"/>
      <c r="S192" s="220"/>
      <c r="T192" s="221"/>
      <c r="AT192" s="222" t="s">
        <v>148</v>
      </c>
      <c r="AU192" s="222" t="s">
        <v>85</v>
      </c>
      <c r="AV192" s="13" t="s">
        <v>87</v>
      </c>
      <c r="AW192" s="13" t="s">
        <v>39</v>
      </c>
      <c r="AX192" s="13" t="s">
        <v>78</v>
      </c>
      <c r="AY192" s="222" t="s">
        <v>133</v>
      </c>
    </row>
    <row r="193" spans="1:65" s="16" customFormat="1">
      <c r="B193" s="244"/>
      <c r="C193" s="245"/>
      <c r="D193" s="208" t="s">
        <v>148</v>
      </c>
      <c r="E193" s="246" t="s">
        <v>32</v>
      </c>
      <c r="F193" s="247" t="s">
        <v>168</v>
      </c>
      <c r="G193" s="245"/>
      <c r="H193" s="248">
        <v>0.111</v>
      </c>
      <c r="I193" s="249"/>
      <c r="J193" s="245"/>
      <c r="K193" s="245"/>
      <c r="L193" s="250"/>
      <c r="M193" s="251"/>
      <c r="N193" s="252"/>
      <c r="O193" s="252"/>
      <c r="P193" s="252"/>
      <c r="Q193" s="252"/>
      <c r="R193" s="252"/>
      <c r="S193" s="252"/>
      <c r="T193" s="253"/>
      <c r="AT193" s="254" t="s">
        <v>148</v>
      </c>
      <c r="AU193" s="254" t="s">
        <v>85</v>
      </c>
      <c r="AV193" s="16" t="s">
        <v>141</v>
      </c>
      <c r="AW193" s="16" t="s">
        <v>39</v>
      </c>
      <c r="AX193" s="16" t="s">
        <v>85</v>
      </c>
      <c r="AY193" s="254" t="s">
        <v>133</v>
      </c>
    </row>
    <row r="194" spans="1:65" s="2" customFormat="1" ht="33" customHeight="1">
      <c r="A194" s="37"/>
      <c r="B194" s="38"/>
      <c r="C194" s="195" t="s">
        <v>568</v>
      </c>
      <c r="D194" s="195" t="s">
        <v>136</v>
      </c>
      <c r="E194" s="196" t="s">
        <v>916</v>
      </c>
      <c r="F194" s="197" t="s">
        <v>917</v>
      </c>
      <c r="G194" s="198" t="s">
        <v>285</v>
      </c>
      <c r="H194" s="199">
        <v>5.44</v>
      </c>
      <c r="I194" s="200"/>
      <c r="J194" s="201">
        <f>ROUND(I194*H194,2)</f>
        <v>0</v>
      </c>
      <c r="K194" s="197" t="s">
        <v>32</v>
      </c>
      <c r="L194" s="42"/>
      <c r="M194" s="202" t="s">
        <v>32</v>
      </c>
      <c r="N194" s="203" t="s">
        <v>49</v>
      </c>
      <c r="O194" s="67"/>
      <c r="P194" s="204">
        <f>O194*H194</f>
        <v>0</v>
      </c>
      <c r="Q194" s="204">
        <v>8.3000000000000001E-3</v>
      </c>
      <c r="R194" s="204">
        <f>Q194*H194</f>
        <v>4.5152000000000005E-2</v>
      </c>
      <c r="S194" s="204">
        <v>0</v>
      </c>
      <c r="T194" s="205">
        <f>S194*H194</f>
        <v>0</v>
      </c>
      <c r="U194" s="37"/>
      <c r="V194" s="37"/>
      <c r="W194" s="37"/>
      <c r="X194" s="37"/>
      <c r="Y194" s="37"/>
      <c r="Z194" s="37"/>
      <c r="AA194" s="37"/>
      <c r="AB194" s="37"/>
      <c r="AC194" s="37"/>
      <c r="AD194" s="37"/>
      <c r="AE194" s="37"/>
      <c r="AR194" s="206" t="s">
        <v>141</v>
      </c>
      <c r="AT194" s="206" t="s">
        <v>136</v>
      </c>
      <c r="AU194" s="206" t="s">
        <v>85</v>
      </c>
      <c r="AY194" s="19" t="s">
        <v>133</v>
      </c>
      <c r="BE194" s="207">
        <f>IF(N194="základní",J194,0)</f>
        <v>0</v>
      </c>
      <c r="BF194" s="207">
        <f>IF(N194="snížená",J194,0)</f>
        <v>0</v>
      </c>
      <c r="BG194" s="207">
        <f>IF(N194="zákl. přenesená",J194,0)</f>
        <v>0</v>
      </c>
      <c r="BH194" s="207">
        <f>IF(N194="sníž. přenesená",J194,0)</f>
        <v>0</v>
      </c>
      <c r="BI194" s="207">
        <f>IF(N194="nulová",J194,0)</f>
        <v>0</v>
      </c>
      <c r="BJ194" s="19" t="s">
        <v>85</v>
      </c>
      <c r="BK194" s="207">
        <f>ROUND(I194*H194,2)</f>
        <v>0</v>
      </c>
      <c r="BL194" s="19" t="s">
        <v>141</v>
      </c>
      <c r="BM194" s="206" t="s">
        <v>981</v>
      </c>
    </row>
    <row r="195" spans="1:65" s="13" customFormat="1">
      <c r="B195" s="212"/>
      <c r="C195" s="213"/>
      <c r="D195" s="208" t="s">
        <v>148</v>
      </c>
      <c r="E195" s="214" t="s">
        <v>32</v>
      </c>
      <c r="F195" s="215" t="s">
        <v>982</v>
      </c>
      <c r="G195" s="213"/>
      <c r="H195" s="216">
        <v>5.44</v>
      </c>
      <c r="I195" s="217"/>
      <c r="J195" s="213"/>
      <c r="K195" s="213"/>
      <c r="L195" s="218"/>
      <c r="M195" s="219"/>
      <c r="N195" s="220"/>
      <c r="O195" s="220"/>
      <c r="P195" s="220"/>
      <c r="Q195" s="220"/>
      <c r="R195" s="220"/>
      <c r="S195" s="220"/>
      <c r="T195" s="221"/>
      <c r="AT195" s="222" t="s">
        <v>148</v>
      </c>
      <c r="AU195" s="222" t="s">
        <v>85</v>
      </c>
      <c r="AV195" s="13" t="s">
        <v>87</v>
      </c>
      <c r="AW195" s="13" t="s">
        <v>39</v>
      </c>
      <c r="AX195" s="13" t="s">
        <v>78</v>
      </c>
      <c r="AY195" s="222" t="s">
        <v>133</v>
      </c>
    </row>
    <row r="196" spans="1:65" s="16" customFormat="1">
      <c r="B196" s="244"/>
      <c r="C196" s="245"/>
      <c r="D196" s="208" t="s">
        <v>148</v>
      </c>
      <c r="E196" s="246" t="s">
        <v>32</v>
      </c>
      <c r="F196" s="247" t="s">
        <v>168</v>
      </c>
      <c r="G196" s="245"/>
      <c r="H196" s="248">
        <v>5.44</v>
      </c>
      <c r="I196" s="249"/>
      <c r="J196" s="245"/>
      <c r="K196" s="245"/>
      <c r="L196" s="250"/>
      <c r="M196" s="251"/>
      <c r="N196" s="252"/>
      <c r="O196" s="252"/>
      <c r="P196" s="252"/>
      <c r="Q196" s="252"/>
      <c r="R196" s="252"/>
      <c r="S196" s="252"/>
      <c r="T196" s="253"/>
      <c r="AT196" s="254" t="s">
        <v>148</v>
      </c>
      <c r="AU196" s="254" t="s">
        <v>85</v>
      </c>
      <c r="AV196" s="16" t="s">
        <v>141</v>
      </c>
      <c r="AW196" s="16" t="s">
        <v>39</v>
      </c>
      <c r="AX196" s="16" t="s">
        <v>85</v>
      </c>
      <c r="AY196" s="254" t="s">
        <v>133</v>
      </c>
    </row>
    <row r="197" spans="1:65" s="2" customFormat="1" ht="21.75" customHeight="1">
      <c r="A197" s="37"/>
      <c r="B197" s="38"/>
      <c r="C197" s="255" t="s">
        <v>571</v>
      </c>
      <c r="D197" s="255" t="s">
        <v>198</v>
      </c>
      <c r="E197" s="256" t="s">
        <v>920</v>
      </c>
      <c r="F197" s="257" t="s">
        <v>921</v>
      </c>
      <c r="G197" s="258" t="s">
        <v>285</v>
      </c>
      <c r="H197" s="259">
        <v>5.984</v>
      </c>
      <c r="I197" s="260"/>
      <c r="J197" s="261">
        <f>ROUND(I197*H197,2)</f>
        <v>0</v>
      </c>
      <c r="K197" s="257" t="s">
        <v>32</v>
      </c>
      <c r="L197" s="262"/>
      <c r="M197" s="263" t="s">
        <v>32</v>
      </c>
      <c r="N197" s="264" t="s">
        <v>49</v>
      </c>
      <c r="O197" s="67"/>
      <c r="P197" s="204">
        <f>O197*H197</f>
        <v>0</v>
      </c>
      <c r="Q197" s="204">
        <v>6.8750000000000006E-2</v>
      </c>
      <c r="R197" s="204">
        <f>Q197*H197</f>
        <v>0.41140000000000004</v>
      </c>
      <c r="S197" s="204">
        <v>0</v>
      </c>
      <c r="T197" s="205">
        <f>S197*H197</f>
        <v>0</v>
      </c>
      <c r="U197" s="37"/>
      <c r="V197" s="37"/>
      <c r="W197" s="37"/>
      <c r="X197" s="37"/>
      <c r="Y197" s="37"/>
      <c r="Z197" s="37"/>
      <c r="AA197" s="37"/>
      <c r="AB197" s="37"/>
      <c r="AC197" s="37"/>
      <c r="AD197" s="37"/>
      <c r="AE197" s="37"/>
      <c r="AR197" s="206" t="s">
        <v>194</v>
      </c>
      <c r="AT197" s="206" t="s">
        <v>198</v>
      </c>
      <c r="AU197" s="206" t="s">
        <v>85</v>
      </c>
      <c r="AY197" s="19" t="s">
        <v>133</v>
      </c>
      <c r="BE197" s="207">
        <f>IF(N197="základní",J197,0)</f>
        <v>0</v>
      </c>
      <c r="BF197" s="207">
        <f>IF(N197="snížená",J197,0)</f>
        <v>0</v>
      </c>
      <c r="BG197" s="207">
        <f>IF(N197="zákl. přenesená",J197,0)</f>
        <v>0</v>
      </c>
      <c r="BH197" s="207">
        <f>IF(N197="sníž. přenesená",J197,0)</f>
        <v>0</v>
      </c>
      <c r="BI197" s="207">
        <f>IF(N197="nulová",J197,0)</f>
        <v>0</v>
      </c>
      <c r="BJ197" s="19" t="s">
        <v>85</v>
      </c>
      <c r="BK197" s="207">
        <f>ROUND(I197*H197,2)</f>
        <v>0</v>
      </c>
      <c r="BL197" s="19" t="s">
        <v>141</v>
      </c>
      <c r="BM197" s="206" t="s">
        <v>983</v>
      </c>
    </row>
    <row r="198" spans="1:65" s="13" customFormat="1">
      <c r="B198" s="212"/>
      <c r="C198" s="213"/>
      <c r="D198" s="208" t="s">
        <v>148</v>
      </c>
      <c r="E198" s="214" t="s">
        <v>32</v>
      </c>
      <c r="F198" s="215" t="s">
        <v>984</v>
      </c>
      <c r="G198" s="213"/>
      <c r="H198" s="216">
        <v>5.984</v>
      </c>
      <c r="I198" s="217"/>
      <c r="J198" s="213"/>
      <c r="K198" s="213"/>
      <c r="L198" s="218"/>
      <c r="M198" s="219"/>
      <c r="N198" s="220"/>
      <c r="O198" s="220"/>
      <c r="P198" s="220"/>
      <c r="Q198" s="220"/>
      <c r="R198" s="220"/>
      <c r="S198" s="220"/>
      <c r="T198" s="221"/>
      <c r="AT198" s="222" t="s">
        <v>148</v>
      </c>
      <c r="AU198" s="222" t="s">
        <v>85</v>
      </c>
      <c r="AV198" s="13" t="s">
        <v>87</v>
      </c>
      <c r="AW198" s="13" t="s">
        <v>39</v>
      </c>
      <c r="AX198" s="13" t="s">
        <v>78</v>
      </c>
      <c r="AY198" s="222" t="s">
        <v>133</v>
      </c>
    </row>
    <row r="199" spans="1:65" s="16" customFormat="1">
      <c r="B199" s="244"/>
      <c r="C199" s="245"/>
      <c r="D199" s="208" t="s">
        <v>148</v>
      </c>
      <c r="E199" s="246" t="s">
        <v>32</v>
      </c>
      <c r="F199" s="247" t="s">
        <v>168</v>
      </c>
      <c r="G199" s="245"/>
      <c r="H199" s="248">
        <v>5.984</v>
      </c>
      <c r="I199" s="249"/>
      <c r="J199" s="245"/>
      <c r="K199" s="245"/>
      <c r="L199" s="250"/>
      <c r="M199" s="251"/>
      <c r="N199" s="252"/>
      <c r="O199" s="252"/>
      <c r="P199" s="252"/>
      <c r="Q199" s="252"/>
      <c r="R199" s="252"/>
      <c r="S199" s="252"/>
      <c r="T199" s="253"/>
      <c r="AT199" s="254" t="s">
        <v>148</v>
      </c>
      <c r="AU199" s="254" t="s">
        <v>85</v>
      </c>
      <c r="AV199" s="16" t="s">
        <v>141</v>
      </c>
      <c r="AW199" s="16" t="s">
        <v>39</v>
      </c>
      <c r="AX199" s="16" t="s">
        <v>85</v>
      </c>
      <c r="AY199" s="254" t="s">
        <v>133</v>
      </c>
    </row>
    <row r="200" spans="1:65" s="2" customFormat="1" ht="21.75" customHeight="1">
      <c r="A200" s="37"/>
      <c r="B200" s="38"/>
      <c r="C200" s="195" t="s">
        <v>575</v>
      </c>
      <c r="D200" s="195" t="s">
        <v>136</v>
      </c>
      <c r="E200" s="196" t="s">
        <v>924</v>
      </c>
      <c r="F200" s="197" t="s">
        <v>925</v>
      </c>
      <c r="G200" s="198" t="s">
        <v>285</v>
      </c>
      <c r="H200" s="199">
        <v>5.44</v>
      </c>
      <c r="I200" s="200"/>
      <c r="J200" s="201">
        <f>ROUND(I200*H200,2)</f>
        <v>0</v>
      </c>
      <c r="K200" s="197" t="s">
        <v>140</v>
      </c>
      <c r="L200" s="42"/>
      <c r="M200" s="202" t="s">
        <v>32</v>
      </c>
      <c r="N200" s="203" t="s">
        <v>49</v>
      </c>
      <c r="O200" s="67"/>
      <c r="P200" s="204">
        <f>O200*H200</f>
        <v>0</v>
      </c>
      <c r="Q200" s="204">
        <v>0</v>
      </c>
      <c r="R200" s="204">
        <f>Q200*H200</f>
        <v>0</v>
      </c>
      <c r="S200" s="204">
        <v>0</v>
      </c>
      <c r="T200" s="205">
        <f>S200*H200</f>
        <v>0</v>
      </c>
      <c r="U200" s="37"/>
      <c r="V200" s="37"/>
      <c r="W200" s="37"/>
      <c r="X200" s="37"/>
      <c r="Y200" s="37"/>
      <c r="Z200" s="37"/>
      <c r="AA200" s="37"/>
      <c r="AB200" s="37"/>
      <c r="AC200" s="37"/>
      <c r="AD200" s="37"/>
      <c r="AE200" s="37"/>
      <c r="AR200" s="206" t="s">
        <v>141</v>
      </c>
      <c r="AT200" s="206" t="s">
        <v>136</v>
      </c>
      <c r="AU200" s="206" t="s">
        <v>85</v>
      </c>
      <c r="AY200" s="19" t="s">
        <v>133</v>
      </c>
      <c r="BE200" s="207">
        <f>IF(N200="základní",J200,0)</f>
        <v>0</v>
      </c>
      <c r="BF200" s="207">
        <f>IF(N200="snížená",J200,0)</f>
        <v>0</v>
      </c>
      <c r="BG200" s="207">
        <f>IF(N200="zákl. přenesená",J200,0)</f>
        <v>0</v>
      </c>
      <c r="BH200" s="207">
        <f>IF(N200="sníž. přenesená",J200,0)</f>
        <v>0</v>
      </c>
      <c r="BI200" s="207">
        <f>IF(N200="nulová",J200,0)</f>
        <v>0</v>
      </c>
      <c r="BJ200" s="19" t="s">
        <v>85</v>
      </c>
      <c r="BK200" s="207">
        <f>ROUND(I200*H200,2)</f>
        <v>0</v>
      </c>
      <c r="BL200" s="19" t="s">
        <v>141</v>
      </c>
      <c r="BM200" s="206" t="s">
        <v>985</v>
      </c>
    </row>
    <row r="201" spans="1:65" s="2" customFormat="1" ht="16.5" customHeight="1">
      <c r="A201" s="37"/>
      <c r="B201" s="38"/>
      <c r="C201" s="195" t="s">
        <v>580</v>
      </c>
      <c r="D201" s="195" t="s">
        <v>136</v>
      </c>
      <c r="E201" s="196" t="s">
        <v>927</v>
      </c>
      <c r="F201" s="197" t="s">
        <v>928</v>
      </c>
      <c r="G201" s="198" t="s">
        <v>285</v>
      </c>
      <c r="H201" s="199">
        <v>5.44</v>
      </c>
      <c r="I201" s="200"/>
      <c r="J201" s="201">
        <f>ROUND(I201*H201,2)</f>
        <v>0</v>
      </c>
      <c r="K201" s="197" t="s">
        <v>140</v>
      </c>
      <c r="L201" s="42"/>
      <c r="M201" s="202" t="s">
        <v>32</v>
      </c>
      <c r="N201" s="203" t="s">
        <v>49</v>
      </c>
      <c r="O201" s="67"/>
      <c r="P201" s="204">
        <f>O201*H201</f>
        <v>0</v>
      </c>
      <c r="Q201" s="204">
        <v>4.0000000000000002E-4</v>
      </c>
      <c r="R201" s="204">
        <f>Q201*H201</f>
        <v>2.1760000000000004E-3</v>
      </c>
      <c r="S201" s="204">
        <v>0</v>
      </c>
      <c r="T201" s="205">
        <f>S201*H201</f>
        <v>0</v>
      </c>
      <c r="U201" s="37"/>
      <c r="V201" s="37"/>
      <c r="W201" s="37"/>
      <c r="X201" s="37"/>
      <c r="Y201" s="37"/>
      <c r="Z201" s="37"/>
      <c r="AA201" s="37"/>
      <c r="AB201" s="37"/>
      <c r="AC201" s="37"/>
      <c r="AD201" s="37"/>
      <c r="AE201" s="37"/>
      <c r="AR201" s="206" t="s">
        <v>141</v>
      </c>
      <c r="AT201" s="206" t="s">
        <v>136</v>
      </c>
      <c r="AU201" s="206" t="s">
        <v>85</v>
      </c>
      <c r="AY201" s="19" t="s">
        <v>133</v>
      </c>
      <c r="BE201" s="207">
        <f>IF(N201="základní",J201,0)</f>
        <v>0</v>
      </c>
      <c r="BF201" s="207">
        <f>IF(N201="snížená",J201,0)</f>
        <v>0</v>
      </c>
      <c r="BG201" s="207">
        <f>IF(N201="zákl. přenesená",J201,0)</f>
        <v>0</v>
      </c>
      <c r="BH201" s="207">
        <f>IF(N201="sníž. přenesená",J201,0)</f>
        <v>0</v>
      </c>
      <c r="BI201" s="207">
        <f>IF(N201="nulová",J201,0)</f>
        <v>0</v>
      </c>
      <c r="BJ201" s="19" t="s">
        <v>85</v>
      </c>
      <c r="BK201" s="207">
        <f>ROUND(I201*H201,2)</f>
        <v>0</v>
      </c>
      <c r="BL201" s="19" t="s">
        <v>141</v>
      </c>
      <c r="BM201" s="206" t="s">
        <v>986</v>
      </c>
    </row>
    <row r="202" spans="1:65" s="2" customFormat="1" ht="48">
      <c r="A202" s="37"/>
      <c r="B202" s="38"/>
      <c r="C202" s="39"/>
      <c r="D202" s="208" t="s">
        <v>143</v>
      </c>
      <c r="E202" s="39"/>
      <c r="F202" s="209" t="s">
        <v>930</v>
      </c>
      <c r="G202" s="39"/>
      <c r="H202" s="39"/>
      <c r="I202" s="118"/>
      <c r="J202" s="39"/>
      <c r="K202" s="39"/>
      <c r="L202" s="42"/>
      <c r="M202" s="210"/>
      <c r="N202" s="211"/>
      <c r="O202" s="67"/>
      <c r="P202" s="67"/>
      <c r="Q202" s="67"/>
      <c r="R202" s="67"/>
      <c r="S202" s="67"/>
      <c r="T202" s="68"/>
      <c r="U202" s="37"/>
      <c r="V202" s="37"/>
      <c r="W202" s="37"/>
      <c r="X202" s="37"/>
      <c r="Y202" s="37"/>
      <c r="Z202" s="37"/>
      <c r="AA202" s="37"/>
      <c r="AB202" s="37"/>
      <c r="AC202" s="37"/>
      <c r="AD202" s="37"/>
      <c r="AE202" s="37"/>
      <c r="AT202" s="19" t="s">
        <v>143</v>
      </c>
      <c r="AU202" s="19" t="s">
        <v>85</v>
      </c>
    </row>
    <row r="203" spans="1:65" s="2" customFormat="1" ht="21.75" customHeight="1">
      <c r="A203" s="37"/>
      <c r="B203" s="38"/>
      <c r="C203" s="195" t="s">
        <v>594</v>
      </c>
      <c r="D203" s="195" t="s">
        <v>136</v>
      </c>
      <c r="E203" s="196" t="s">
        <v>931</v>
      </c>
      <c r="F203" s="197" t="s">
        <v>932</v>
      </c>
      <c r="G203" s="198" t="s">
        <v>285</v>
      </c>
      <c r="H203" s="199">
        <v>5.44</v>
      </c>
      <c r="I203" s="200"/>
      <c r="J203" s="201">
        <f>ROUND(I203*H203,2)</f>
        <v>0</v>
      </c>
      <c r="K203" s="197" t="s">
        <v>140</v>
      </c>
      <c r="L203" s="42"/>
      <c r="M203" s="202" t="s">
        <v>32</v>
      </c>
      <c r="N203" s="203" t="s">
        <v>49</v>
      </c>
      <c r="O203" s="67"/>
      <c r="P203" s="204">
        <f>O203*H203</f>
        <v>0</v>
      </c>
      <c r="Q203" s="204">
        <v>1.0000000000000001E-5</v>
      </c>
      <c r="R203" s="204">
        <f>Q203*H203</f>
        <v>5.4400000000000008E-5</v>
      </c>
      <c r="S203" s="204">
        <v>0</v>
      </c>
      <c r="T203" s="205">
        <f>S203*H203</f>
        <v>0</v>
      </c>
      <c r="U203" s="37"/>
      <c r="V203" s="37"/>
      <c r="W203" s="37"/>
      <c r="X203" s="37"/>
      <c r="Y203" s="37"/>
      <c r="Z203" s="37"/>
      <c r="AA203" s="37"/>
      <c r="AB203" s="37"/>
      <c r="AC203" s="37"/>
      <c r="AD203" s="37"/>
      <c r="AE203" s="37"/>
      <c r="AR203" s="206" t="s">
        <v>141</v>
      </c>
      <c r="AT203" s="206" t="s">
        <v>136</v>
      </c>
      <c r="AU203" s="206" t="s">
        <v>85</v>
      </c>
      <c r="AY203" s="19" t="s">
        <v>133</v>
      </c>
      <c r="BE203" s="207">
        <f>IF(N203="základní",J203,0)</f>
        <v>0</v>
      </c>
      <c r="BF203" s="207">
        <f>IF(N203="snížená",J203,0)</f>
        <v>0</v>
      </c>
      <c r="BG203" s="207">
        <f>IF(N203="zákl. přenesená",J203,0)</f>
        <v>0</v>
      </c>
      <c r="BH203" s="207">
        <f>IF(N203="sníž. přenesená",J203,0)</f>
        <v>0</v>
      </c>
      <c r="BI203" s="207">
        <f>IF(N203="nulová",J203,0)</f>
        <v>0</v>
      </c>
      <c r="BJ203" s="19" t="s">
        <v>85</v>
      </c>
      <c r="BK203" s="207">
        <f>ROUND(I203*H203,2)</f>
        <v>0</v>
      </c>
      <c r="BL203" s="19" t="s">
        <v>141</v>
      </c>
      <c r="BM203" s="206" t="s">
        <v>987</v>
      </c>
    </row>
    <row r="204" spans="1:65" s="2" customFormat="1" ht="48">
      <c r="A204" s="37"/>
      <c r="B204" s="38"/>
      <c r="C204" s="39"/>
      <c r="D204" s="208" t="s">
        <v>143</v>
      </c>
      <c r="E204" s="39"/>
      <c r="F204" s="209" t="s">
        <v>930</v>
      </c>
      <c r="G204" s="39"/>
      <c r="H204" s="39"/>
      <c r="I204" s="118"/>
      <c r="J204" s="39"/>
      <c r="K204" s="39"/>
      <c r="L204" s="42"/>
      <c r="M204" s="210"/>
      <c r="N204" s="211"/>
      <c r="O204" s="67"/>
      <c r="P204" s="67"/>
      <c r="Q204" s="67"/>
      <c r="R204" s="67"/>
      <c r="S204" s="67"/>
      <c r="T204" s="68"/>
      <c r="U204" s="37"/>
      <c r="V204" s="37"/>
      <c r="W204" s="37"/>
      <c r="X204" s="37"/>
      <c r="Y204" s="37"/>
      <c r="Z204" s="37"/>
      <c r="AA204" s="37"/>
      <c r="AB204" s="37"/>
      <c r="AC204" s="37"/>
      <c r="AD204" s="37"/>
      <c r="AE204" s="37"/>
      <c r="AT204" s="19" t="s">
        <v>143</v>
      </c>
      <c r="AU204" s="19" t="s">
        <v>85</v>
      </c>
    </row>
    <row r="205" spans="1:65" s="2" customFormat="1" ht="21.75" customHeight="1">
      <c r="A205" s="37"/>
      <c r="B205" s="38"/>
      <c r="C205" s="195" t="s">
        <v>608</v>
      </c>
      <c r="D205" s="195" t="s">
        <v>136</v>
      </c>
      <c r="E205" s="196" t="s">
        <v>934</v>
      </c>
      <c r="F205" s="197" t="s">
        <v>935</v>
      </c>
      <c r="G205" s="198" t="s">
        <v>285</v>
      </c>
      <c r="H205" s="199">
        <v>5.1100000000000003</v>
      </c>
      <c r="I205" s="200"/>
      <c r="J205" s="201">
        <f>ROUND(I205*H205,2)</f>
        <v>0</v>
      </c>
      <c r="K205" s="197" t="s">
        <v>32</v>
      </c>
      <c r="L205" s="42"/>
      <c r="M205" s="202" t="s">
        <v>32</v>
      </c>
      <c r="N205" s="203" t="s">
        <v>49</v>
      </c>
      <c r="O205" s="67"/>
      <c r="P205" s="204">
        <f>O205*H205</f>
        <v>0</v>
      </c>
      <c r="Q205" s="204">
        <v>0</v>
      </c>
      <c r="R205" s="204">
        <f>Q205*H205</f>
        <v>0</v>
      </c>
      <c r="S205" s="204">
        <v>2.9999999999999997E-4</v>
      </c>
      <c r="T205" s="205">
        <f>S205*H205</f>
        <v>1.5329999999999999E-3</v>
      </c>
      <c r="U205" s="37"/>
      <c r="V205" s="37"/>
      <c r="W205" s="37"/>
      <c r="X205" s="37"/>
      <c r="Y205" s="37"/>
      <c r="Z205" s="37"/>
      <c r="AA205" s="37"/>
      <c r="AB205" s="37"/>
      <c r="AC205" s="37"/>
      <c r="AD205" s="37"/>
      <c r="AE205" s="37"/>
      <c r="AR205" s="206" t="s">
        <v>141</v>
      </c>
      <c r="AT205" s="206" t="s">
        <v>136</v>
      </c>
      <c r="AU205" s="206" t="s">
        <v>85</v>
      </c>
      <c r="AY205" s="19" t="s">
        <v>133</v>
      </c>
      <c r="BE205" s="207">
        <f>IF(N205="základní",J205,0)</f>
        <v>0</v>
      </c>
      <c r="BF205" s="207">
        <f>IF(N205="snížená",J205,0)</f>
        <v>0</v>
      </c>
      <c r="BG205" s="207">
        <f>IF(N205="zákl. přenesená",J205,0)</f>
        <v>0</v>
      </c>
      <c r="BH205" s="207">
        <f>IF(N205="sníž. přenesená",J205,0)</f>
        <v>0</v>
      </c>
      <c r="BI205" s="207">
        <f>IF(N205="nulová",J205,0)</f>
        <v>0</v>
      </c>
      <c r="BJ205" s="19" t="s">
        <v>85</v>
      </c>
      <c r="BK205" s="207">
        <f>ROUND(I205*H205,2)</f>
        <v>0</v>
      </c>
      <c r="BL205" s="19" t="s">
        <v>141</v>
      </c>
      <c r="BM205" s="206" t="s">
        <v>988</v>
      </c>
    </row>
    <row r="206" spans="1:65" s="2" customFormat="1" ht="48">
      <c r="A206" s="37"/>
      <c r="B206" s="38"/>
      <c r="C206" s="39"/>
      <c r="D206" s="208" t="s">
        <v>143</v>
      </c>
      <c r="E206" s="39"/>
      <c r="F206" s="209" t="s">
        <v>937</v>
      </c>
      <c r="G206" s="39"/>
      <c r="H206" s="39"/>
      <c r="I206" s="118"/>
      <c r="J206" s="39"/>
      <c r="K206" s="39"/>
      <c r="L206" s="42"/>
      <c r="M206" s="210"/>
      <c r="N206" s="211"/>
      <c r="O206" s="67"/>
      <c r="P206" s="67"/>
      <c r="Q206" s="67"/>
      <c r="R206" s="67"/>
      <c r="S206" s="67"/>
      <c r="T206" s="68"/>
      <c r="U206" s="37"/>
      <c r="V206" s="37"/>
      <c r="W206" s="37"/>
      <c r="X206" s="37"/>
      <c r="Y206" s="37"/>
      <c r="Z206" s="37"/>
      <c r="AA206" s="37"/>
      <c r="AB206" s="37"/>
      <c r="AC206" s="37"/>
      <c r="AD206" s="37"/>
      <c r="AE206" s="37"/>
      <c r="AT206" s="19" t="s">
        <v>143</v>
      </c>
      <c r="AU206" s="19" t="s">
        <v>85</v>
      </c>
    </row>
    <row r="207" spans="1:65" s="13" customFormat="1">
      <c r="B207" s="212"/>
      <c r="C207" s="213"/>
      <c r="D207" s="208" t="s">
        <v>148</v>
      </c>
      <c r="E207" s="214" t="s">
        <v>32</v>
      </c>
      <c r="F207" s="215" t="s">
        <v>989</v>
      </c>
      <c r="G207" s="213"/>
      <c r="H207" s="216">
        <v>5.1100000000000003</v>
      </c>
      <c r="I207" s="217"/>
      <c r="J207" s="213"/>
      <c r="K207" s="213"/>
      <c r="L207" s="218"/>
      <c r="M207" s="219"/>
      <c r="N207" s="220"/>
      <c r="O207" s="220"/>
      <c r="P207" s="220"/>
      <c r="Q207" s="220"/>
      <c r="R207" s="220"/>
      <c r="S207" s="220"/>
      <c r="T207" s="221"/>
      <c r="AT207" s="222" t="s">
        <v>148</v>
      </c>
      <c r="AU207" s="222" t="s">
        <v>85</v>
      </c>
      <c r="AV207" s="13" t="s">
        <v>87</v>
      </c>
      <c r="AW207" s="13" t="s">
        <v>39</v>
      </c>
      <c r="AX207" s="13" t="s">
        <v>78</v>
      </c>
      <c r="AY207" s="222" t="s">
        <v>133</v>
      </c>
    </row>
    <row r="208" spans="1:65" s="16" customFormat="1">
      <c r="B208" s="244"/>
      <c r="C208" s="245"/>
      <c r="D208" s="208" t="s">
        <v>148</v>
      </c>
      <c r="E208" s="246" t="s">
        <v>32</v>
      </c>
      <c r="F208" s="247" t="s">
        <v>168</v>
      </c>
      <c r="G208" s="245"/>
      <c r="H208" s="248">
        <v>5.1100000000000003</v>
      </c>
      <c r="I208" s="249"/>
      <c r="J208" s="245"/>
      <c r="K208" s="245"/>
      <c r="L208" s="250"/>
      <c r="M208" s="251"/>
      <c r="N208" s="252"/>
      <c r="O208" s="252"/>
      <c r="P208" s="252"/>
      <c r="Q208" s="252"/>
      <c r="R208" s="252"/>
      <c r="S208" s="252"/>
      <c r="T208" s="253"/>
      <c r="AT208" s="254" t="s">
        <v>148</v>
      </c>
      <c r="AU208" s="254" t="s">
        <v>85</v>
      </c>
      <c r="AV208" s="16" t="s">
        <v>141</v>
      </c>
      <c r="AW208" s="16" t="s">
        <v>39</v>
      </c>
      <c r="AX208" s="16" t="s">
        <v>85</v>
      </c>
      <c r="AY208" s="254" t="s">
        <v>133</v>
      </c>
    </row>
    <row r="209" spans="1:65" s="2" customFormat="1" ht="21.75" customHeight="1">
      <c r="A209" s="37"/>
      <c r="B209" s="38"/>
      <c r="C209" s="195" t="s">
        <v>614</v>
      </c>
      <c r="D209" s="195" t="s">
        <v>136</v>
      </c>
      <c r="E209" s="196" t="s">
        <v>944</v>
      </c>
      <c r="F209" s="197" t="s">
        <v>945</v>
      </c>
      <c r="G209" s="198" t="s">
        <v>285</v>
      </c>
      <c r="H209" s="199">
        <v>5.1100000000000003</v>
      </c>
      <c r="I209" s="200"/>
      <c r="J209" s="201">
        <f>ROUND(I209*H209,2)</f>
        <v>0</v>
      </c>
      <c r="K209" s="197" t="s">
        <v>140</v>
      </c>
      <c r="L209" s="42"/>
      <c r="M209" s="202" t="s">
        <v>32</v>
      </c>
      <c r="N209" s="203" t="s">
        <v>49</v>
      </c>
      <c r="O209" s="67"/>
      <c r="P209" s="204">
        <f>O209*H209</f>
        <v>0</v>
      </c>
      <c r="Q209" s="204">
        <v>0</v>
      </c>
      <c r="R209" s="204">
        <f>Q209*H209</f>
        <v>0</v>
      </c>
      <c r="S209" s="204">
        <v>0</v>
      </c>
      <c r="T209" s="205">
        <f>S209*H209</f>
        <v>0</v>
      </c>
      <c r="U209" s="37"/>
      <c r="V209" s="37"/>
      <c r="W209" s="37"/>
      <c r="X209" s="37"/>
      <c r="Y209" s="37"/>
      <c r="Z209" s="37"/>
      <c r="AA209" s="37"/>
      <c r="AB209" s="37"/>
      <c r="AC209" s="37"/>
      <c r="AD209" s="37"/>
      <c r="AE209" s="37"/>
      <c r="AR209" s="206" t="s">
        <v>141</v>
      </c>
      <c r="AT209" s="206" t="s">
        <v>136</v>
      </c>
      <c r="AU209" s="206" t="s">
        <v>85</v>
      </c>
      <c r="AY209" s="19" t="s">
        <v>133</v>
      </c>
      <c r="BE209" s="207">
        <f>IF(N209="základní",J209,0)</f>
        <v>0</v>
      </c>
      <c r="BF209" s="207">
        <f>IF(N209="snížená",J209,0)</f>
        <v>0</v>
      </c>
      <c r="BG209" s="207">
        <f>IF(N209="zákl. přenesená",J209,0)</f>
        <v>0</v>
      </c>
      <c r="BH209" s="207">
        <f>IF(N209="sníž. přenesená",J209,0)</f>
        <v>0</v>
      </c>
      <c r="BI209" s="207">
        <f>IF(N209="nulová",J209,0)</f>
        <v>0</v>
      </c>
      <c r="BJ209" s="19" t="s">
        <v>85</v>
      </c>
      <c r="BK209" s="207">
        <f>ROUND(I209*H209,2)</f>
        <v>0</v>
      </c>
      <c r="BL209" s="19" t="s">
        <v>141</v>
      </c>
      <c r="BM209" s="206" t="s">
        <v>990</v>
      </c>
    </row>
    <row r="210" spans="1:65" s="2" customFormat="1" ht="86.4">
      <c r="A210" s="37"/>
      <c r="B210" s="38"/>
      <c r="C210" s="39"/>
      <c r="D210" s="208" t="s">
        <v>143</v>
      </c>
      <c r="E210" s="39"/>
      <c r="F210" s="209" t="s">
        <v>947</v>
      </c>
      <c r="G210" s="39"/>
      <c r="H210" s="39"/>
      <c r="I210" s="118"/>
      <c r="J210" s="39"/>
      <c r="K210" s="39"/>
      <c r="L210" s="42"/>
      <c r="M210" s="210"/>
      <c r="N210" s="211"/>
      <c r="O210" s="67"/>
      <c r="P210" s="67"/>
      <c r="Q210" s="67"/>
      <c r="R210" s="67"/>
      <c r="S210" s="67"/>
      <c r="T210" s="68"/>
      <c r="U210" s="37"/>
      <c r="V210" s="37"/>
      <c r="W210" s="37"/>
      <c r="X210" s="37"/>
      <c r="Y210" s="37"/>
      <c r="Z210" s="37"/>
      <c r="AA210" s="37"/>
      <c r="AB210" s="37"/>
      <c r="AC210" s="37"/>
      <c r="AD210" s="37"/>
      <c r="AE210" s="37"/>
      <c r="AT210" s="19" t="s">
        <v>143</v>
      </c>
      <c r="AU210" s="19" t="s">
        <v>85</v>
      </c>
    </row>
    <row r="211" spans="1:65" s="13" customFormat="1">
      <c r="B211" s="212"/>
      <c r="C211" s="213"/>
      <c r="D211" s="208" t="s">
        <v>148</v>
      </c>
      <c r="E211" s="214" t="s">
        <v>32</v>
      </c>
      <c r="F211" s="215" t="s">
        <v>989</v>
      </c>
      <c r="G211" s="213"/>
      <c r="H211" s="216">
        <v>5.1100000000000003</v>
      </c>
      <c r="I211" s="217"/>
      <c r="J211" s="213"/>
      <c r="K211" s="213"/>
      <c r="L211" s="218"/>
      <c r="M211" s="219"/>
      <c r="N211" s="220"/>
      <c r="O211" s="220"/>
      <c r="P211" s="220"/>
      <c r="Q211" s="220"/>
      <c r="R211" s="220"/>
      <c r="S211" s="220"/>
      <c r="T211" s="221"/>
      <c r="AT211" s="222" t="s">
        <v>148</v>
      </c>
      <c r="AU211" s="222" t="s">
        <v>85</v>
      </c>
      <c r="AV211" s="13" t="s">
        <v>87</v>
      </c>
      <c r="AW211" s="13" t="s">
        <v>39</v>
      </c>
      <c r="AX211" s="13" t="s">
        <v>78</v>
      </c>
      <c r="AY211" s="222" t="s">
        <v>133</v>
      </c>
    </row>
    <row r="212" spans="1:65" s="16" customFormat="1">
      <c r="B212" s="244"/>
      <c r="C212" s="245"/>
      <c r="D212" s="208" t="s">
        <v>148</v>
      </c>
      <c r="E212" s="246" t="s">
        <v>32</v>
      </c>
      <c r="F212" s="247" t="s">
        <v>168</v>
      </c>
      <c r="G212" s="245"/>
      <c r="H212" s="248">
        <v>5.1100000000000003</v>
      </c>
      <c r="I212" s="249"/>
      <c r="J212" s="245"/>
      <c r="K212" s="245"/>
      <c r="L212" s="250"/>
      <c r="M212" s="251"/>
      <c r="N212" s="252"/>
      <c r="O212" s="252"/>
      <c r="P212" s="252"/>
      <c r="Q212" s="252"/>
      <c r="R212" s="252"/>
      <c r="S212" s="252"/>
      <c r="T212" s="253"/>
      <c r="AT212" s="254" t="s">
        <v>148</v>
      </c>
      <c r="AU212" s="254" t="s">
        <v>85</v>
      </c>
      <c r="AV212" s="16" t="s">
        <v>141</v>
      </c>
      <c r="AW212" s="16" t="s">
        <v>39</v>
      </c>
      <c r="AX212" s="16" t="s">
        <v>85</v>
      </c>
      <c r="AY212" s="254" t="s">
        <v>133</v>
      </c>
    </row>
    <row r="213" spans="1:65" s="2" customFormat="1" ht="21.75" customHeight="1">
      <c r="A213" s="37"/>
      <c r="B213" s="38"/>
      <c r="C213" s="195" t="s">
        <v>619</v>
      </c>
      <c r="D213" s="195" t="s">
        <v>136</v>
      </c>
      <c r="E213" s="196" t="s">
        <v>948</v>
      </c>
      <c r="F213" s="197" t="s">
        <v>949</v>
      </c>
      <c r="G213" s="198" t="s">
        <v>182</v>
      </c>
      <c r="H213" s="199">
        <v>0.3</v>
      </c>
      <c r="I213" s="200"/>
      <c r="J213" s="201">
        <f>ROUND(I213*H213,2)</f>
        <v>0</v>
      </c>
      <c r="K213" s="197" t="s">
        <v>32</v>
      </c>
      <c r="L213" s="42"/>
      <c r="M213" s="202" t="s">
        <v>32</v>
      </c>
      <c r="N213" s="203" t="s">
        <v>49</v>
      </c>
      <c r="O213" s="67"/>
      <c r="P213" s="204">
        <f>O213*H213</f>
        <v>0</v>
      </c>
      <c r="Q213" s="204">
        <v>2.5880000000000001</v>
      </c>
      <c r="R213" s="204">
        <f>Q213*H213</f>
        <v>0.77639999999999998</v>
      </c>
      <c r="S213" s="204">
        <v>1.95</v>
      </c>
      <c r="T213" s="205">
        <f>S213*H213</f>
        <v>0.58499999999999996</v>
      </c>
      <c r="U213" s="37"/>
      <c r="V213" s="37"/>
      <c r="W213" s="37"/>
      <c r="X213" s="37"/>
      <c r="Y213" s="37"/>
      <c r="Z213" s="37"/>
      <c r="AA213" s="37"/>
      <c r="AB213" s="37"/>
      <c r="AC213" s="37"/>
      <c r="AD213" s="37"/>
      <c r="AE213" s="37"/>
      <c r="AR213" s="206" t="s">
        <v>141</v>
      </c>
      <c r="AT213" s="206" t="s">
        <v>136</v>
      </c>
      <c r="AU213" s="206" t="s">
        <v>85</v>
      </c>
      <c r="AY213" s="19" t="s">
        <v>133</v>
      </c>
      <c r="BE213" s="207">
        <f>IF(N213="základní",J213,0)</f>
        <v>0</v>
      </c>
      <c r="BF213" s="207">
        <f>IF(N213="snížená",J213,0)</f>
        <v>0</v>
      </c>
      <c r="BG213" s="207">
        <f>IF(N213="zákl. přenesená",J213,0)</f>
        <v>0</v>
      </c>
      <c r="BH213" s="207">
        <f>IF(N213="sníž. přenesená",J213,0)</f>
        <v>0</v>
      </c>
      <c r="BI213" s="207">
        <f>IF(N213="nulová",J213,0)</f>
        <v>0</v>
      </c>
      <c r="BJ213" s="19" t="s">
        <v>85</v>
      </c>
      <c r="BK213" s="207">
        <f>ROUND(I213*H213,2)</f>
        <v>0</v>
      </c>
      <c r="BL213" s="19" t="s">
        <v>141</v>
      </c>
      <c r="BM213" s="206" t="s">
        <v>991</v>
      </c>
    </row>
    <row r="214" spans="1:65" s="2" customFormat="1" ht="124.8">
      <c r="A214" s="37"/>
      <c r="B214" s="38"/>
      <c r="C214" s="39"/>
      <c r="D214" s="208" t="s">
        <v>143</v>
      </c>
      <c r="E214" s="39"/>
      <c r="F214" s="209" t="s">
        <v>951</v>
      </c>
      <c r="G214" s="39"/>
      <c r="H214" s="39"/>
      <c r="I214" s="118"/>
      <c r="J214" s="39"/>
      <c r="K214" s="39"/>
      <c r="L214" s="42"/>
      <c r="M214" s="210"/>
      <c r="N214" s="211"/>
      <c r="O214" s="67"/>
      <c r="P214" s="67"/>
      <c r="Q214" s="67"/>
      <c r="R214" s="67"/>
      <c r="S214" s="67"/>
      <c r="T214" s="68"/>
      <c r="U214" s="37"/>
      <c r="V214" s="37"/>
      <c r="W214" s="37"/>
      <c r="X214" s="37"/>
      <c r="Y214" s="37"/>
      <c r="Z214" s="37"/>
      <c r="AA214" s="37"/>
      <c r="AB214" s="37"/>
      <c r="AC214" s="37"/>
      <c r="AD214" s="37"/>
      <c r="AE214" s="37"/>
      <c r="AT214" s="19" t="s">
        <v>143</v>
      </c>
      <c r="AU214" s="19" t="s">
        <v>85</v>
      </c>
    </row>
    <row r="215" spans="1:65" s="13" customFormat="1">
      <c r="B215" s="212"/>
      <c r="C215" s="213"/>
      <c r="D215" s="208" t="s">
        <v>148</v>
      </c>
      <c r="E215" s="214" t="s">
        <v>32</v>
      </c>
      <c r="F215" s="215" t="s">
        <v>992</v>
      </c>
      <c r="G215" s="213"/>
      <c r="H215" s="216">
        <v>0.3</v>
      </c>
      <c r="I215" s="217"/>
      <c r="J215" s="213"/>
      <c r="K215" s="213"/>
      <c r="L215" s="218"/>
      <c r="M215" s="219"/>
      <c r="N215" s="220"/>
      <c r="O215" s="220"/>
      <c r="P215" s="220"/>
      <c r="Q215" s="220"/>
      <c r="R215" s="220"/>
      <c r="S215" s="220"/>
      <c r="T215" s="221"/>
      <c r="AT215" s="222" t="s">
        <v>148</v>
      </c>
      <c r="AU215" s="222" t="s">
        <v>85</v>
      </c>
      <c r="AV215" s="13" t="s">
        <v>87</v>
      </c>
      <c r="AW215" s="13" t="s">
        <v>39</v>
      </c>
      <c r="AX215" s="13" t="s">
        <v>78</v>
      </c>
      <c r="AY215" s="222" t="s">
        <v>133</v>
      </c>
    </row>
    <row r="216" spans="1:65" s="16" customFormat="1">
      <c r="B216" s="244"/>
      <c r="C216" s="245"/>
      <c r="D216" s="208" t="s">
        <v>148</v>
      </c>
      <c r="E216" s="246" t="s">
        <v>32</v>
      </c>
      <c r="F216" s="247" t="s">
        <v>168</v>
      </c>
      <c r="G216" s="245"/>
      <c r="H216" s="248">
        <v>0.3</v>
      </c>
      <c r="I216" s="249"/>
      <c r="J216" s="245"/>
      <c r="K216" s="245"/>
      <c r="L216" s="250"/>
      <c r="M216" s="251"/>
      <c r="N216" s="252"/>
      <c r="O216" s="252"/>
      <c r="P216" s="252"/>
      <c r="Q216" s="252"/>
      <c r="R216" s="252"/>
      <c r="S216" s="252"/>
      <c r="T216" s="253"/>
      <c r="AT216" s="254" t="s">
        <v>148</v>
      </c>
      <c r="AU216" s="254" t="s">
        <v>85</v>
      </c>
      <c r="AV216" s="16" t="s">
        <v>141</v>
      </c>
      <c r="AW216" s="16" t="s">
        <v>39</v>
      </c>
      <c r="AX216" s="16" t="s">
        <v>85</v>
      </c>
      <c r="AY216" s="254" t="s">
        <v>133</v>
      </c>
    </row>
    <row r="217" spans="1:65" s="2" customFormat="1" ht="66.75" customHeight="1">
      <c r="A217" s="37"/>
      <c r="B217" s="38"/>
      <c r="C217" s="195" t="s">
        <v>624</v>
      </c>
      <c r="D217" s="195" t="s">
        <v>136</v>
      </c>
      <c r="E217" s="196" t="s">
        <v>960</v>
      </c>
      <c r="F217" s="197" t="s">
        <v>961</v>
      </c>
      <c r="G217" s="198" t="s">
        <v>172</v>
      </c>
      <c r="H217" s="199">
        <v>1.4730000000000001</v>
      </c>
      <c r="I217" s="200"/>
      <c r="J217" s="201">
        <f>ROUND(I217*H217,2)</f>
        <v>0</v>
      </c>
      <c r="K217" s="197" t="s">
        <v>32</v>
      </c>
      <c r="L217" s="42"/>
      <c r="M217" s="202" t="s">
        <v>32</v>
      </c>
      <c r="N217" s="203" t="s">
        <v>49</v>
      </c>
      <c r="O217" s="67"/>
      <c r="P217" s="204">
        <f>O217*H217</f>
        <v>0</v>
      </c>
      <c r="Q217" s="204">
        <v>0</v>
      </c>
      <c r="R217" s="204">
        <f>Q217*H217</f>
        <v>0</v>
      </c>
      <c r="S217" s="204">
        <v>0</v>
      </c>
      <c r="T217" s="205">
        <f>S217*H217</f>
        <v>0</v>
      </c>
      <c r="U217" s="37"/>
      <c r="V217" s="37"/>
      <c r="W217" s="37"/>
      <c r="X217" s="37"/>
      <c r="Y217" s="37"/>
      <c r="Z217" s="37"/>
      <c r="AA217" s="37"/>
      <c r="AB217" s="37"/>
      <c r="AC217" s="37"/>
      <c r="AD217" s="37"/>
      <c r="AE217" s="37"/>
      <c r="AR217" s="206" t="s">
        <v>141</v>
      </c>
      <c r="AT217" s="206" t="s">
        <v>136</v>
      </c>
      <c r="AU217" s="206" t="s">
        <v>85</v>
      </c>
      <c r="AY217" s="19" t="s">
        <v>133</v>
      </c>
      <c r="BE217" s="207">
        <f>IF(N217="základní",J217,0)</f>
        <v>0</v>
      </c>
      <c r="BF217" s="207">
        <f>IF(N217="snížená",J217,0)</f>
        <v>0</v>
      </c>
      <c r="BG217" s="207">
        <f>IF(N217="zákl. přenesená",J217,0)</f>
        <v>0</v>
      </c>
      <c r="BH217" s="207">
        <f>IF(N217="sníž. přenesená",J217,0)</f>
        <v>0</v>
      </c>
      <c r="BI217" s="207">
        <f>IF(N217="nulová",J217,0)</f>
        <v>0</v>
      </c>
      <c r="BJ217" s="19" t="s">
        <v>85</v>
      </c>
      <c r="BK217" s="207">
        <f>ROUND(I217*H217,2)</f>
        <v>0</v>
      </c>
      <c r="BL217" s="19" t="s">
        <v>141</v>
      </c>
      <c r="BM217" s="206" t="s">
        <v>993</v>
      </c>
    </row>
    <row r="218" spans="1:65" s="2" customFormat="1" ht="86.4">
      <c r="A218" s="37"/>
      <c r="B218" s="38"/>
      <c r="C218" s="39"/>
      <c r="D218" s="208" t="s">
        <v>143</v>
      </c>
      <c r="E218" s="39"/>
      <c r="F218" s="209" t="s">
        <v>555</v>
      </c>
      <c r="G218" s="39"/>
      <c r="H218" s="39"/>
      <c r="I218" s="118"/>
      <c r="J218" s="39"/>
      <c r="K218" s="39"/>
      <c r="L218" s="42"/>
      <c r="M218" s="210"/>
      <c r="N218" s="211"/>
      <c r="O218" s="67"/>
      <c r="P218" s="67"/>
      <c r="Q218" s="67"/>
      <c r="R218" s="67"/>
      <c r="S218" s="67"/>
      <c r="T218" s="68"/>
      <c r="U218" s="37"/>
      <c r="V218" s="37"/>
      <c r="W218" s="37"/>
      <c r="X218" s="37"/>
      <c r="Y218" s="37"/>
      <c r="Z218" s="37"/>
      <c r="AA218" s="37"/>
      <c r="AB218" s="37"/>
      <c r="AC218" s="37"/>
      <c r="AD218" s="37"/>
      <c r="AE218" s="37"/>
      <c r="AT218" s="19" t="s">
        <v>143</v>
      </c>
      <c r="AU218" s="19" t="s">
        <v>85</v>
      </c>
    </row>
    <row r="219" spans="1:65" s="12" customFormat="1" ht="25.95" customHeight="1">
      <c r="B219" s="179"/>
      <c r="C219" s="180"/>
      <c r="D219" s="181" t="s">
        <v>77</v>
      </c>
      <c r="E219" s="182" t="s">
        <v>994</v>
      </c>
      <c r="F219" s="182" t="s">
        <v>995</v>
      </c>
      <c r="G219" s="180"/>
      <c r="H219" s="180"/>
      <c r="I219" s="183"/>
      <c r="J219" s="184">
        <f>BK219</f>
        <v>0</v>
      </c>
      <c r="K219" s="180"/>
      <c r="L219" s="185"/>
      <c r="M219" s="186"/>
      <c r="N219" s="187"/>
      <c r="O219" s="187"/>
      <c r="P219" s="188">
        <f>SUM(P220:P293)</f>
        <v>0</v>
      </c>
      <c r="Q219" s="187"/>
      <c r="R219" s="188">
        <f>SUM(R220:R293)</f>
        <v>7.4816244500000009</v>
      </c>
      <c r="S219" s="187"/>
      <c r="T219" s="189">
        <f>SUM(T220:T293)</f>
        <v>1.1799595</v>
      </c>
      <c r="AR219" s="190" t="s">
        <v>85</v>
      </c>
      <c r="AT219" s="191" t="s">
        <v>77</v>
      </c>
      <c r="AU219" s="191" t="s">
        <v>78</v>
      </c>
      <c r="AY219" s="190" t="s">
        <v>133</v>
      </c>
      <c r="BK219" s="192">
        <f>SUM(BK220:BK293)</f>
        <v>0</v>
      </c>
    </row>
    <row r="220" spans="1:65" s="2" customFormat="1" ht="44.25" customHeight="1">
      <c r="A220" s="37"/>
      <c r="B220" s="38"/>
      <c r="C220" s="195" t="s">
        <v>629</v>
      </c>
      <c r="D220" s="195" t="s">
        <v>136</v>
      </c>
      <c r="E220" s="196" t="s">
        <v>965</v>
      </c>
      <c r="F220" s="197" t="s">
        <v>966</v>
      </c>
      <c r="G220" s="198" t="s">
        <v>182</v>
      </c>
      <c r="H220" s="199">
        <v>1.6659999999999999</v>
      </c>
      <c r="I220" s="200"/>
      <c r="J220" s="201">
        <f>ROUND(I220*H220,2)</f>
        <v>0</v>
      </c>
      <c r="K220" s="197" t="s">
        <v>140</v>
      </c>
      <c r="L220" s="42"/>
      <c r="M220" s="202" t="s">
        <v>32</v>
      </c>
      <c r="N220" s="203" t="s">
        <v>49</v>
      </c>
      <c r="O220" s="67"/>
      <c r="P220" s="204">
        <f>O220*H220</f>
        <v>0</v>
      </c>
      <c r="Q220" s="204">
        <v>0</v>
      </c>
      <c r="R220" s="204">
        <f>Q220*H220</f>
        <v>0</v>
      </c>
      <c r="S220" s="204">
        <v>0</v>
      </c>
      <c r="T220" s="205">
        <f>S220*H220</f>
        <v>0</v>
      </c>
      <c r="U220" s="37"/>
      <c r="V220" s="37"/>
      <c r="W220" s="37"/>
      <c r="X220" s="37"/>
      <c r="Y220" s="37"/>
      <c r="Z220" s="37"/>
      <c r="AA220" s="37"/>
      <c r="AB220" s="37"/>
      <c r="AC220" s="37"/>
      <c r="AD220" s="37"/>
      <c r="AE220" s="37"/>
      <c r="AR220" s="206" t="s">
        <v>141</v>
      </c>
      <c r="AT220" s="206" t="s">
        <v>136</v>
      </c>
      <c r="AU220" s="206" t="s">
        <v>85</v>
      </c>
      <c r="AY220" s="19" t="s">
        <v>133</v>
      </c>
      <c r="BE220" s="207">
        <f>IF(N220="základní",J220,0)</f>
        <v>0</v>
      </c>
      <c r="BF220" s="207">
        <f>IF(N220="snížená",J220,0)</f>
        <v>0</v>
      </c>
      <c r="BG220" s="207">
        <f>IF(N220="zákl. přenesená",J220,0)</f>
        <v>0</v>
      </c>
      <c r="BH220" s="207">
        <f>IF(N220="sníž. přenesená",J220,0)</f>
        <v>0</v>
      </c>
      <c r="BI220" s="207">
        <f>IF(N220="nulová",J220,0)</f>
        <v>0</v>
      </c>
      <c r="BJ220" s="19" t="s">
        <v>85</v>
      </c>
      <c r="BK220" s="207">
        <f>ROUND(I220*H220,2)</f>
        <v>0</v>
      </c>
      <c r="BL220" s="19" t="s">
        <v>141</v>
      </c>
      <c r="BM220" s="206" t="s">
        <v>996</v>
      </c>
    </row>
    <row r="221" spans="1:65" s="2" customFormat="1" ht="48">
      <c r="A221" s="37"/>
      <c r="B221" s="38"/>
      <c r="C221" s="39"/>
      <c r="D221" s="208" t="s">
        <v>143</v>
      </c>
      <c r="E221" s="39"/>
      <c r="F221" s="209" t="s">
        <v>968</v>
      </c>
      <c r="G221" s="39"/>
      <c r="H221" s="39"/>
      <c r="I221" s="118"/>
      <c r="J221" s="39"/>
      <c r="K221" s="39"/>
      <c r="L221" s="42"/>
      <c r="M221" s="210"/>
      <c r="N221" s="211"/>
      <c r="O221" s="67"/>
      <c r="P221" s="67"/>
      <c r="Q221" s="67"/>
      <c r="R221" s="67"/>
      <c r="S221" s="67"/>
      <c r="T221" s="68"/>
      <c r="U221" s="37"/>
      <c r="V221" s="37"/>
      <c r="W221" s="37"/>
      <c r="X221" s="37"/>
      <c r="Y221" s="37"/>
      <c r="Z221" s="37"/>
      <c r="AA221" s="37"/>
      <c r="AB221" s="37"/>
      <c r="AC221" s="37"/>
      <c r="AD221" s="37"/>
      <c r="AE221" s="37"/>
      <c r="AT221" s="19" t="s">
        <v>143</v>
      </c>
      <c r="AU221" s="19" t="s">
        <v>85</v>
      </c>
    </row>
    <row r="222" spans="1:65" s="13" customFormat="1">
      <c r="B222" s="212"/>
      <c r="C222" s="213"/>
      <c r="D222" s="208" t="s">
        <v>148</v>
      </c>
      <c r="E222" s="214" t="s">
        <v>32</v>
      </c>
      <c r="F222" s="215" t="s">
        <v>997</v>
      </c>
      <c r="G222" s="213"/>
      <c r="H222" s="216">
        <v>1.6659999999999999</v>
      </c>
      <c r="I222" s="217"/>
      <c r="J222" s="213"/>
      <c r="K222" s="213"/>
      <c r="L222" s="218"/>
      <c r="M222" s="219"/>
      <c r="N222" s="220"/>
      <c r="O222" s="220"/>
      <c r="P222" s="220"/>
      <c r="Q222" s="220"/>
      <c r="R222" s="220"/>
      <c r="S222" s="220"/>
      <c r="T222" s="221"/>
      <c r="AT222" s="222" t="s">
        <v>148</v>
      </c>
      <c r="AU222" s="222" t="s">
        <v>85</v>
      </c>
      <c r="AV222" s="13" t="s">
        <v>87</v>
      </c>
      <c r="AW222" s="13" t="s">
        <v>39</v>
      </c>
      <c r="AX222" s="13" t="s">
        <v>78</v>
      </c>
      <c r="AY222" s="222" t="s">
        <v>133</v>
      </c>
    </row>
    <row r="223" spans="1:65" s="16" customFormat="1">
      <c r="B223" s="244"/>
      <c r="C223" s="245"/>
      <c r="D223" s="208" t="s">
        <v>148</v>
      </c>
      <c r="E223" s="246" t="s">
        <v>32</v>
      </c>
      <c r="F223" s="247" t="s">
        <v>168</v>
      </c>
      <c r="G223" s="245"/>
      <c r="H223" s="248">
        <v>1.6659999999999999</v>
      </c>
      <c r="I223" s="249"/>
      <c r="J223" s="245"/>
      <c r="K223" s="245"/>
      <c r="L223" s="250"/>
      <c r="M223" s="251"/>
      <c r="N223" s="252"/>
      <c r="O223" s="252"/>
      <c r="P223" s="252"/>
      <c r="Q223" s="252"/>
      <c r="R223" s="252"/>
      <c r="S223" s="252"/>
      <c r="T223" s="253"/>
      <c r="AT223" s="254" t="s">
        <v>148</v>
      </c>
      <c r="AU223" s="254" t="s">
        <v>85</v>
      </c>
      <c r="AV223" s="16" t="s">
        <v>141</v>
      </c>
      <c r="AW223" s="16" t="s">
        <v>39</v>
      </c>
      <c r="AX223" s="16" t="s">
        <v>85</v>
      </c>
      <c r="AY223" s="254" t="s">
        <v>133</v>
      </c>
    </row>
    <row r="224" spans="1:65" s="2" customFormat="1" ht="55.5" customHeight="1">
      <c r="A224" s="37"/>
      <c r="B224" s="38"/>
      <c r="C224" s="195" t="s">
        <v>635</v>
      </c>
      <c r="D224" s="195" t="s">
        <v>136</v>
      </c>
      <c r="E224" s="196" t="s">
        <v>867</v>
      </c>
      <c r="F224" s="197" t="s">
        <v>868</v>
      </c>
      <c r="G224" s="198" t="s">
        <v>182</v>
      </c>
      <c r="H224" s="199">
        <v>0.53500000000000003</v>
      </c>
      <c r="I224" s="200"/>
      <c r="J224" s="201">
        <f>ROUND(I224*H224,2)</f>
        <v>0</v>
      </c>
      <c r="K224" s="197" t="s">
        <v>140</v>
      </c>
      <c r="L224" s="42"/>
      <c r="M224" s="202" t="s">
        <v>32</v>
      </c>
      <c r="N224" s="203" t="s">
        <v>49</v>
      </c>
      <c r="O224" s="67"/>
      <c r="P224" s="204">
        <f>O224*H224</f>
        <v>0</v>
      </c>
      <c r="Q224" s="204">
        <v>0</v>
      </c>
      <c r="R224" s="204">
        <f>Q224*H224</f>
        <v>0</v>
      </c>
      <c r="S224" s="204">
        <v>0</v>
      </c>
      <c r="T224" s="205">
        <f>S224*H224</f>
        <v>0</v>
      </c>
      <c r="U224" s="37"/>
      <c r="V224" s="37"/>
      <c r="W224" s="37"/>
      <c r="X224" s="37"/>
      <c r="Y224" s="37"/>
      <c r="Z224" s="37"/>
      <c r="AA224" s="37"/>
      <c r="AB224" s="37"/>
      <c r="AC224" s="37"/>
      <c r="AD224" s="37"/>
      <c r="AE224" s="37"/>
      <c r="AR224" s="206" t="s">
        <v>141</v>
      </c>
      <c r="AT224" s="206" t="s">
        <v>136</v>
      </c>
      <c r="AU224" s="206" t="s">
        <v>85</v>
      </c>
      <c r="AY224" s="19" t="s">
        <v>133</v>
      </c>
      <c r="BE224" s="207">
        <f>IF(N224="základní",J224,0)</f>
        <v>0</v>
      </c>
      <c r="BF224" s="207">
        <f>IF(N224="snížená",J224,0)</f>
        <v>0</v>
      </c>
      <c r="BG224" s="207">
        <f>IF(N224="zákl. přenesená",J224,0)</f>
        <v>0</v>
      </c>
      <c r="BH224" s="207">
        <f>IF(N224="sníž. přenesená",J224,0)</f>
        <v>0</v>
      </c>
      <c r="BI224" s="207">
        <f>IF(N224="nulová",J224,0)</f>
        <v>0</v>
      </c>
      <c r="BJ224" s="19" t="s">
        <v>85</v>
      </c>
      <c r="BK224" s="207">
        <f>ROUND(I224*H224,2)</f>
        <v>0</v>
      </c>
      <c r="BL224" s="19" t="s">
        <v>141</v>
      </c>
      <c r="BM224" s="206" t="s">
        <v>998</v>
      </c>
    </row>
    <row r="225" spans="1:65" s="2" customFormat="1" ht="76.8">
      <c r="A225" s="37"/>
      <c r="B225" s="38"/>
      <c r="C225" s="39"/>
      <c r="D225" s="208" t="s">
        <v>143</v>
      </c>
      <c r="E225" s="39"/>
      <c r="F225" s="209" t="s">
        <v>870</v>
      </c>
      <c r="G225" s="39"/>
      <c r="H225" s="39"/>
      <c r="I225" s="118"/>
      <c r="J225" s="39"/>
      <c r="K225" s="39"/>
      <c r="L225" s="42"/>
      <c r="M225" s="210"/>
      <c r="N225" s="211"/>
      <c r="O225" s="67"/>
      <c r="P225" s="67"/>
      <c r="Q225" s="67"/>
      <c r="R225" s="67"/>
      <c r="S225" s="67"/>
      <c r="T225" s="68"/>
      <c r="U225" s="37"/>
      <c r="V225" s="37"/>
      <c r="W225" s="37"/>
      <c r="X225" s="37"/>
      <c r="Y225" s="37"/>
      <c r="Z225" s="37"/>
      <c r="AA225" s="37"/>
      <c r="AB225" s="37"/>
      <c r="AC225" s="37"/>
      <c r="AD225" s="37"/>
      <c r="AE225" s="37"/>
      <c r="AT225" s="19" t="s">
        <v>143</v>
      </c>
      <c r="AU225" s="19" t="s">
        <v>85</v>
      </c>
    </row>
    <row r="226" spans="1:65" s="13" customFormat="1">
      <c r="B226" s="212"/>
      <c r="C226" s="213"/>
      <c r="D226" s="208" t="s">
        <v>148</v>
      </c>
      <c r="E226" s="214" t="s">
        <v>32</v>
      </c>
      <c r="F226" s="215" t="s">
        <v>999</v>
      </c>
      <c r="G226" s="213"/>
      <c r="H226" s="216">
        <v>0.53500000000000003</v>
      </c>
      <c r="I226" s="217"/>
      <c r="J226" s="213"/>
      <c r="K226" s="213"/>
      <c r="L226" s="218"/>
      <c r="M226" s="219"/>
      <c r="N226" s="220"/>
      <c r="O226" s="220"/>
      <c r="P226" s="220"/>
      <c r="Q226" s="220"/>
      <c r="R226" s="220"/>
      <c r="S226" s="220"/>
      <c r="T226" s="221"/>
      <c r="AT226" s="222" t="s">
        <v>148</v>
      </c>
      <c r="AU226" s="222" t="s">
        <v>85</v>
      </c>
      <c r="AV226" s="13" t="s">
        <v>87</v>
      </c>
      <c r="AW226" s="13" t="s">
        <v>39</v>
      </c>
      <c r="AX226" s="13" t="s">
        <v>78</v>
      </c>
      <c r="AY226" s="222" t="s">
        <v>133</v>
      </c>
    </row>
    <row r="227" spans="1:65" s="16" customFormat="1">
      <c r="B227" s="244"/>
      <c r="C227" s="245"/>
      <c r="D227" s="208" t="s">
        <v>148</v>
      </c>
      <c r="E227" s="246" t="s">
        <v>32</v>
      </c>
      <c r="F227" s="247" t="s">
        <v>168</v>
      </c>
      <c r="G227" s="245"/>
      <c r="H227" s="248">
        <v>0.53500000000000003</v>
      </c>
      <c r="I227" s="249"/>
      <c r="J227" s="245"/>
      <c r="K227" s="245"/>
      <c r="L227" s="250"/>
      <c r="M227" s="251"/>
      <c r="N227" s="252"/>
      <c r="O227" s="252"/>
      <c r="P227" s="252"/>
      <c r="Q227" s="252"/>
      <c r="R227" s="252"/>
      <c r="S227" s="252"/>
      <c r="T227" s="253"/>
      <c r="AT227" s="254" t="s">
        <v>148</v>
      </c>
      <c r="AU227" s="254" t="s">
        <v>85</v>
      </c>
      <c r="AV227" s="16" t="s">
        <v>141</v>
      </c>
      <c r="AW227" s="16" t="s">
        <v>39</v>
      </c>
      <c r="AX227" s="16" t="s">
        <v>85</v>
      </c>
      <c r="AY227" s="254" t="s">
        <v>133</v>
      </c>
    </row>
    <row r="228" spans="1:65" s="2" customFormat="1" ht="33" customHeight="1">
      <c r="A228" s="37"/>
      <c r="B228" s="38"/>
      <c r="C228" s="195" t="s">
        <v>639</v>
      </c>
      <c r="D228" s="195" t="s">
        <v>136</v>
      </c>
      <c r="E228" s="196" t="s">
        <v>872</v>
      </c>
      <c r="F228" s="197" t="s">
        <v>873</v>
      </c>
      <c r="G228" s="198" t="s">
        <v>182</v>
      </c>
      <c r="H228" s="199">
        <v>0.53500000000000003</v>
      </c>
      <c r="I228" s="200"/>
      <c r="J228" s="201">
        <f>ROUND(I228*H228,2)</f>
        <v>0</v>
      </c>
      <c r="K228" s="197" t="s">
        <v>32</v>
      </c>
      <c r="L228" s="42"/>
      <c r="M228" s="202" t="s">
        <v>32</v>
      </c>
      <c r="N228" s="203" t="s">
        <v>49</v>
      </c>
      <c r="O228" s="67"/>
      <c r="P228" s="204">
        <f>O228*H228</f>
        <v>0</v>
      </c>
      <c r="Q228" s="204">
        <v>0</v>
      </c>
      <c r="R228" s="204">
        <f>Q228*H228</f>
        <v>0</v>
      </c>
      <c r="S228" s="204">
        <v>0</v>
      </c>
      <c r="T228" s="205">
        <f>S228*H228</f>
        <v>0</v>
      </c>
      <c r="U228" s="37"/>
      <c r="V228" s="37"/>
      <c r="W228" s="37"/>
      <c r="X228" s="37"/>
      <c r="Y228" s="37"/>
      <c r="Z228" s="37"/>
      <c r="AA228" s="37"/>
      <c r="AB228" s="37"/>
      <c r="AC228" s="37"/>
      <c r="AD228" s="37"/>
      <c r="AE228" s="37"/>
      <c r="AR228" s="206" t="s">
        <v>141</v>
      </c>
      <c r="AT228" s="206" t="s">
        <v>136</v>
      </c>
      <c r="AU228" s="206" t="s">
        <v>85</v>
      </c>
      <c r="AY228" s="19" t="s">
        <v>133</v>
      </c>
      <c r="BE228" s="207">
        <f>IF(N228="základní",J228,0)</f>
        <v>0</v>
      </c>
      <c r="BF228" s="207">
        <f>IF(N228="snížená",J228,0)</f>
        <v>0</v>
      </c>
      <c r="BG228" s="207">
        <f>IF(N228="zákl. přenesená",J228,0)</f>
        <v>0</v>
      </c>
      <c r="BH228" s="207">
        <f>IF(N228="sníž. přenesená",J228,0)</f>
        <v>0</v>
      </c>
      <c r="BI228" s="207">
        <f>IF(N228="nulová",J228,0)</f>
        <v>0</v>
      </c>
      <c r="BJ228" s="19" t="s">
        <v>85</v>
      </c>
      <c r="BK228" s="207">
        <f>ROUND(I228*H228,2)</f>
        <v>0</v>
      </c>
      <c r="BL228" s="19" t="s">
        <v>141</v>
      </c>
      <c r="BM228" s="206" t="s">
        <v>1000</v>
      </c>
    </row>
    <row r="229" spans="1:65" s="2" customFormat="1" ht="172.8">
      <c r="A229" s="37"/>
      <c r="B229" s="38"/>
      <c r="C229" s="39"/>
      <c r="D229" s="208" t="s">
        <v>143</v>
      </c>
      <c r="E229" s="39"/>
      <c r="F229" s="209" t="s">
        <v>875</v>
      </c>
      <c r="G229" s="39"/>
      <c r="H229" s="39"/>
      <c r="I229" s="118"/>
      <c r="J229" s="39"/>
      <c r="K229" s="39"/>
      <c r="L229" s="42"/>
      <c r="M229" s="210"/>
      <c r="N229" s="211"/>
      <c r="O229" s="67"/>
      <c r="P229" s="67"/>
      <c r="Q229" s="67"/>
      <c r="R229" s="67"/>
      <c r="S229" s="67"/>
      <c r="T229" s="68"/>
      <c r="U229" s="37"/>
      <c r="V229" s="37"/>
      <c r="W229" s="37"/>
      <c r="X229" s="37"/>
      <c r="Y229" s="37"/>
      <c r="Z229" s="37"/>
      <c r="AA229" s="37"/>
      <c r="AB229" s="37"/>
      <c r="AC229" s="37"/>
      <c r="AD229" s="37"/>
      <c r="AE229" s="37"/>
      <c r="AT229" s="19" t="s">
        <v>143</v>
      </c>
      <c r="AU229" s="19" t="s">
        <v>85</v>
      </c>
    </row>
    <row r="230" spans="1:65" s="2" customFormat="1" ht="33" customHeight="1">
      <c r="A230" s="37"/>
      <c r="B230" s="38"/>
      <c r="C230" s="195" t="s">
        <v>643</v>
      </c>
      <c r="D230" s="195" t="s">
        <v>136</v>
      </c>
      <c r="E230" s="196" t="s">
        <v>876</v>
      </c>
      <c r="F230" s="197" t="s">
        <v>877</v>
      </c>
      <c r="G230" s="198" t="s">
        <v>172</v>
      </c>
      <c r="H230" s="199">
        <v>0.91</v>
      </c>
      <c r="I230" s="200"/>
      <c r="J230" s="201">
        <f>ROUND(I230*H230,2)</f>
        <v>0</v>
      </c>
      <c r="K230" s="197" t="s">
        <v>140</v>
      </c>
      <c r="L230" s="42"/>
      <c r="M230" s="202" t="s">
        <v>32</v>
      </c>
      <c r="N230" s="203" t="s">
        <v>49</v>
      </c>
      <c r="O230" s="67"/>
      <c r="P230" s="204">
        <f>O230*H230</f>
        <v>0</v>
      </c>
      <c r="Q230" s="204">
        <v>0</v>
      </c>
      <c r="R230" s="204">
        <f>Q230*H230</f>
        <v>0</v>
      </c>
      <c r="S230" s="204">
        <v>0</v>
      </c>
      <c r="T230" s="205">
        <f>S230*H230</f>
        <v>0</v>
      </c>
      <c r="U230" s="37"/>
      <c r="V230" s="37"/>
      <c r="W230" s="37"/>
      <c r="X230" s="37"/>
      <c r="Y230" s="37"/>
      <c r="Z230" s="37"/>
      <c r="AA230" s="37"/>
      <c r="AB230" s="37"/>
      <c r="AC230" s="37"/>
      <c r="AD230" s="37"/>
      <c r="AE230" s="37"/>
      <c r="AR230" s="206" t="s">
        <v>141</v>
      </c>
      <c r="AT230" s="206" t="s">
        <v>136</v>
      </c>
      <c r="AU230" s="206" t="s">
        <v>85</v>
      </c>
      <c r="AY230" s="19" t="s">
        <v>133</v>
      </c>
      <c r="BE230" s="207">
        <f>IF(N230="základní",J230,0)</f>
        <v>0</v>
      </c>
      <c r="BF230" s="207">
        <f>IF(N230="snížená",J230,0)</f>
        <v>0</v>
      </c>
      <c r="BG230" s="207">
        <f>IF(N230="zákl. přenesená",J230,0)</f>
        <v>0</v>
      </c>
      <c r="BH230" s="207">
        <f>IF(N230="sníž. přenesená",J230,0)</f>
        <v>0</v>
      </c>
      <c r="BI230" s="207">
        <f>IF(N230="nulová",J230,0)</f>
        <v>0</v>
      </c>
      <c r="BJ230" s="19" t="s">
        <v>85</v>
      </c>
      <c r="BK230" s="207">
        <f>ROUND(I230*H230,2)</f>
        <v>0</v>
      </c>
      <c r="BL230" s="19" t="s">
        <v>141</v>
      </c>
      <c r="BM230" s="206" t="s">
        <v>1001</v>
      </c>
    </row>
    <row r="231" spans="1:65" s="13" customFormat="1">
      <c r="B231" s="212"/>
      <c r="C231" s="213"/>
      <c r="D231" s="208" t="s">
        <v>148</v>
      </c>
      <c r="E231" s="214" t="s">
        <v>32</v>
      </c>
      <c r="F231" s="215" t="s">
        <v>1002</v>
      </c>
      <c r="G231" s="213"/>
      <c r="H231" s="216">
        <v>0.91</v>
      </c>
      <c r="I231" s="217"/>
      <c r="J231" s="213"/>
      <c r="K231" s="213"/>
      <c r="L231" s="218"/>
      <c r="M231" s="219"/>
      <c r="N231" s="220"/>
      <c r="O231" s="220"/>
      <c r="P231" s="220"/>
      <c r="Q231" s="220"/>
      <c r="R231" s="220"/>
      <c r="S231" s="220"/>
      <c r="T231" s="221"/>
      <c r="AT231" s="222" t="s">
        <v>148</v>
      </c>
      <c r="AU231" s="222" t="s">
        <v>85</v>
      </c>
      <c r="AV231" s="13" t="s">
        <v>87</v>
      </c>
      <c r="AW231" s="13" t="s">
        <v>39</v>
      </c>
      <c r="AX231" s="13" t="s">
        <v>78</v>
      </c>
      <c r="AY231" s="222" t="s">
        <v>133</v>
      </c>
    </row>
    <row r="232" spans="1:65" s="16" customFormat="1">
      <c r="B232" s="244"/>
      <c r="C232" s="245"/>
      <c r="D232" s="208" t="s">
        <v>148</v>
      </c>
      <c r="E232" s="246" t="s">
        <v>32</v>
      </c>
      <c r="F232" s="247" t="s">
        <v>168</v>
      </c>
      <c r="G232" s="245"/>
      <c r="H232" s="248">
        <v>0.91</v>
      </c>
      <c r="I232" s="249"/>
      <c r="J232" s="245"/>
      <c r="K232" s="245"/>
      <c r="L232" s="250"/>
      <c r="M232" s="251"/>
      <c r="N232" s="252"/>
      <c r="O232" s="252"/>
      <c r="P232" s="252"/>
      <c r="Q232" s="252"/>
      <c r="R232" s="252"/>
      <c r="S232" s="252"/>
      <c r="T232" s="253"/>
      <c r="AT232" s="254" t="s">
        <v>148</v>
      </c>
      <c r="AU232" s="254" t="s">
        <v>85</v>
      </c>
      <c r="AV232" s="16" t="s">
        <v>141</v>
      </c>
      <c r="AW232" s="16" t="s">
        <v>39</v>
      </c>
      <c r="AX232" s="16" t="s">
        <v>85</v>
      </c>
      <c r="AY232" s="254" t="s">
        <v>133</v>
      </c>
    </row>
    <row r="233" spans="1:65" s="2" customFormat="1" ht="33" customHeight="1">
      <c r="A233" s="37"/>
      <c r="B233" s="38"/>
      <c r="C233" s="195" t="s">
        <v>646</v>
      </c>
      <c r="D233" s="195" t="s">
        <v>136</v>
      </c>
      <c r="E233" s="196" t="s">
        <v>880</v>
      </c>
      <c r="F233" s="197" t="s">
        <v>881</v>
      </c>
      <c r="G233" s="198" t="s">
        <v>182</v>
      </c>
      <c r="H233" s="199">
        <v>1.131</v>
      </c>
      <c r="I233" s="200"/>
      <c r="J233" s="201">
        <f>ROUND(I233*H233,2)</f>
        <v>0</v>
      </c>
      <c r="K233" s="197" t="s">
        <v>32</v>
      </c>
      <c r="L233" s="42"/>
      <c r="M233" s="202" t="s">
        <v>32</v>
      </c>
      <c r="N233" s="203" t="s">
        <v>49</v>
      </c>
      <c r="O233" s="67"/>
      <c r="P233" s="204">
        <f>O233*H233</f>
        <v>0</v>
      </c>
      <c r="Q233" s="204">
        <v>0</v>
      </c>
      <c r="R233" s="204">
        <f>Q233*H233</f>
        <v>0</v>
      </c>
      <c r="S233" s="204">
        <v>0</v>
      </c>
      <c r="T233" s="205">
        <f>S233*H233</f>
        <v>0</v>
      </c>
      <c r="U233" s="37"/>
      <c r="V233" s="37"/>
      <c r="W233" s="37"/>
      <c r="X233" s="37"/>
      <c r="Y233" s="37"/>
      <c r="Z233" s="37"/>
      <c r="AA233" s="37"/>
      <c r="AB233" s="37"/>
      <c r="AC233" s="37"/>
      <c r="AD233" s="37"/>
      <c r="AE233" s="37"/>
      <c r="AR233" s="206" t="s">
        <v>141</v>
      </c>
      <c r="AT233" s="206" t="s">
        <v>136</v>
      </c>
      <c r="AU233" s="206" t="s">
        <v>85</v>
      </c>
      <c r="AY233" s="19" t="s">
        <v>133</v>
      </c>
      <c r="BE233" s="207">
        <f>IF(N233="základní",J233,0)</f>
        <v>0</v>
      </c>
      <c r="BF233" s="207">
        <f>IF(N233="snížená",J233,0)</f>
        <v>0</v>
      </c>
      <c r="BG233" s="207">
        <f>IF(N233="zákl. přenesená",J233,0)</f>
        <v>0</v>
      </c>
      <c r="BH233" s="207">
        <f>IF(N233="sníž. přenesená",J233,0)</f>
        <v>0</v>
      </c>
      <c r="BI233" s="207">
        <f>IF(N233="nulová",J233,0)</f>
        <v>0</v>
      </c>
      <c r="BJ233" s="19" t="s">
        <v>85</v>
      </c>
      <c r="BK233" s="207">
        <f>ROUND(I233*H233,2)</f>
        <v>0</v>
      </c>
      <c r="BL233" s="19" t="s">
        <v>141</v>
      </c>
      <c r="BM233" s="206" t="s">
        <v>1003</v>
      </c>
    </row>
    <row r="234" spans="1:65" s="2" customFormat="1" ht="268.8">
      <c r="A234" s="37"/>
      <c r="B234" s="38"/>
      <c r="C234" s="39"/>
      <c r="D234" s="208" t="s">
        <v>143</v>
      </c>
      <c r="E234" s="39"/>
      <c r="F234" s="209" t="s">
        <v>883</v>
      </c>
      <c r="G234" s="39"/>
      <c r="H234" s="39"/>
      <c r="I234" s="118"/>
      <c r="J234" s="39"/>
      <c r="K234" s="39"/>
      <c r="L234" s="42"/>
      <c r="M234" s="210"/>
      <c r="N234" s="211"/>
      <c r="O234" s="67"/>
      <c r="P234" s="67"/>
      <c r="Q234" s="67"/>
      <c r="R234" s="67"/>
      <c r="S234" s="67"/>
      <c r="T234" s="68"/>
      <c r="U234" s="37"/>
      <c r="V234" s="37"/>
      <c r="W234" s="37"/>
      <c r="X234" s="37"/>
      <c r="Y234" s="37"/>
      <c r="Z234" s="37"/>
      <c r="AA234" s="37"/>
      <c r="AB234" s="37"/>
      <c r="AC234" s="37"/>
      <c r="AD234" s="37"/>
      <c r="AE234" s="37"/>
      <c r="AT234" s="19" t="s">
        <v>143</v>
      </c>
      <c r="AU234" s="19" t="s">
        <v>85</v>
      </c>
    </row>
    <row r="235" spans="1:65" s="13" customFormat="1">
      <c r="B235" s="212"/>
      <c r="C235" s="213"/>
      <c r="D235" s="208" t="s">
        <v>148</v>
      </c>
      <c r="E235" s="214" t="s">
        <v>32</v>
      </c>
      <c r="F235" s="215" t="s">
        <v>1004</v>
      </c>
      <c r="G235" s="213"/>
      <c r="H235" s="216">
        <v>1.131</v>
      </c>
      <c r="I235" s="217"/>
      <c r="J235" s="213"/>
      <c r="K235" s="213"/>
      <c r="L235" s="218"/>
      <c r="M235" s="219"/>
      <c r="N235" s="220"/>
      <c r="O235" s="220"/>
      <c r="P235" s="220"/>
      <c r="Q235" s="220"/>
      <c r="R235" s="220"/>
      <c r="S235" s="220"/>
      <c r="T235" s="221"/>
      <c r="AT235" s="222" t="s">
        <v>148</v>
      </c>
      <c r="AU235" s="222" t="s">
        <v>85</v>
      </c>
      <c r="AV235" s="13" t="s">
        <v>87</v>
      </c>
      <c r="AW235" s="13" t="s">
        <v>39</v>
      </c>
      <c r="AX235" s="13" t="s">
        <v>78</v>
      </c>
      <c r="AY235" s="222" t="s">
        <v>133</v>
      </c>
    </row>
    <row r="236" spans="1:65" s="16" customFormat="1">
      <c r="B236" s="244"/>
      <c r="C236" s="245"/>
      <c r="D236" s="208" t="s">
        <v>148</v>
      </c>
      <c r="E236" s="246" t="s">
        <v>32</v>
      </c>
      <c r="F236" s="247" t="s">
        <v>168</v>
      </c>
      <c r="G236" s="245"/>
      <c r="H236" s="248">
        <v>1.131</v>
      </c>
      <c r="I236" s="249"/>
      <c r="J236" s="245"/>
      <c r="K236" s="245"/>
      <c r="L236" s="250"/>
      <c r="M236" s="251"/>
      <c r="N236" s="252"/>
      <c r="O236" s="252"/>
      <c r="P236" s="252"/>
      <c r="Q236" s="252"/>
      <c r="R236" s="252"/>
      <c r="S236" s="252"/>
      <c r="T236" s="253"/>
      <c r="AT236" s="254" t="s">
        <v>148</v>
      </c>
      <c r="AU236" s="254" t="s">
        <v>85</v>
      </c>
      <c r="AV236" s="16" t="s">
        <v>141</v>
      </c>
      <c r="AW236" s="16" t="s">
        <v>39</v>
      </c>
      <c r="AX236" s="16" t="s">
        <v>85</v>
      </c>
      <c r="AY236" s="254" t="s">
        <v>133</v>
      </c>
    </row>
    <row r="237" spans="1:65" s="2" customFormat="1" ht="21.75" customHeight="1">
      <c r="A237" s="37"/>
      <c r="B237" s="38"/>
      <c r="C237" s="195" t="s">
        <v>649</v>
      </c>
      <c r="D237" s="195" t="s">
        <v>136</v>
      </c>
      <c r="E237" s="196" t="s">
        <v>885</v>
      </c>
      <c r="F237" s="197" t="s">
        <v>886</v>
      </c>
      <c r="G237" s="198" t="s">
        <v>285</v>
      </c>
      <c r="H237" s="199">
        <v>4.165</v>
      </c>
      <c r="I237" s="200"/>
      <c r="J237" s="201">
        <f>ROUND(I237*H237,2)</f>
        <v>0</v>
      </c>
      <c r="K237" s="197" t="s">
        <v>140</v>
      </c>
      <c r="L237" s="42"/>
      <c r="M237" s="202" t="s">
        <v>32</v>
      </c>
      <c r="N237" s="203" t="s">
        <v>49</v>
      </c>
      <c r="O237" s="67"/>
      <c r="P237" s="204">
        <f>O237*H237</f>
        <v>0</v>
      </c>
      <c r="Q237" s="204">
        <v>0</v>
      </c>
      <c r="R237" s="204">
        <f>Q237*H237</f>
        <v>0</v>
      </c>
      <c r="S237" s="204">
        <v>0</v>
      </c>
      <c r="T237" s="205">
        <f>S237*H237</f>
        <v>0</v>
      </c>
      <c r="U237" s="37"/>
      <c r="V237" s="37"/>
      <c r="W237" s="37"/>
      <c r="X237" s="37"/>
      <c r="Y237" s="37"/>
      <c r="Z237" s="37"/>
      <c r="AA237" s="37"/>
      <c r="AB237" s="37"/>
      <c r="AC237" s="37"/>
      <c r="AD237" s="37"/>
      <c r="AE237" s="37"/>
      <c r="AR237" s="206" t="s">
        <v>141</v>
      </c>
      <c r="AT237" s="206" t="s">
        <v>136</v>
      </c>
      <c r="AU237" s="206" t="s">
        <v>85</v>
      </c>
      <c r="AY237" s="19" t="s">
        <v>133</v>
      </c>
      <c r="BE237" s="207">
        <f>IF(N237="základní",J237,0)</f>
        <v>0</v>
      </c>
      <c r="BF237" s="207">
        <f>IF(N237="snížená",J237,0)</f>
        <v>0</v>
      </c>
      <c r="BG237" s="207">
        <f>IF(N237="zákl. přenesená",J237,0)</f>
        <v>0</v>
      </c>
      <c r="BH237" s="207">
        <f>IF(N237="sníž. přenesená",J237,0)</f>
        <v>0</v>
      </c>
      <c r="BI237" s="207">
        <f>IF(N237="nulová",J237,0)</f>
        <v>0</v>
      </c>
      <c r="BJ237" s="19" t="s">
        <v>85</v>
      </c>
      <c r="BK237" s="207">
        <f>ROUND(I237*H237,2)</f>
        <v>0</v>
      </c>
      <c r="BL237" s="19" t="s">
        <v>141</v>
      </c>
      <c r="BM237" s="206" t="s">
        <v>1005</v>
      </c>
    </row>
    <row r="238" spans="1:65" s="2" customFormat="1" ht="163.19999999999999">
      <c r="A238" s="37"/>
      <c r="B238" s="38"/>
      <c r="C238" s="39"/>
      <c r="D238" s="208" t="s">
        <v>143</v>
      </c>
      <c r="E238" s="39"/>
      <c r="F238" s="209" t="s">
        <v>888</v>
      </c>
      <c r="G238" s="39"/>
      <c r="H238" s="39"/>
      <c r="I238" s="118"/>
      <c r="J238" s="39"/>
      <c r="K238" s="39"/>
      <c r="L238" s="42"/>
      <c r="M238" s="210"/>
      <c r="N238" s="211"/>
      <c r="O238" s="67"/>
      <c r="P238" s="67"/>
      <c r="Q238" s="67"/>
      <c r="R238" s="67"/>
      <c r="S238" s="67"/>
      <c r="T238" s="68"/>
      <c r="U238" s="37"/>
      <c r="V238" s="37"/>
      <c r="W238" s="37"/>
      <c r="X238" s="37"/>
      <c r="Y238" s="37"/>
      <c r="Z238" s="37"/>
      <c r="AA238" s="37"/>
      <c r="AB238" s="37"/>
      <c r="AC238" s="37"/>
      <c r="AD238" s="37"/>
      <c r="AE238" s="37"/>
      <c r="AT238" s="19" t="s">
        <v>143</v>
      </c>
      <c r="AU238" s="19" t="s">
        <v>85</v>
      </c>
    </row>
    <row r="239" spans="1:65" s="13" customFormat="1">
      <c r="B239" s="212"/>
      <c r="C239" s="213"/>
      <c r="D239" s="208" t="s">
        <v>148</v>
      </c>
      <c r="E239" s="214" t="s">
        <v>32</v>
      </c>
      <c r="F239" s="215" t="s">
        <v>1006</v>
      </c>
      <c r="G239" s="213"/>
      <c r="H239" s="216">
        <v>4.165</v>
      </c>
      <c r="I239" s="217"/>
      <c r="J239" s="213"/>
      <c r="K239" s="213"/>
      <c r="L239" s="218"/>
      <c r="M239" s="219"/>
      <c r="N239" s="220"/>
      <c r="O239" s="220"/>
      <c r="P239" s="220"/>
      <c r="Q239" s="220"/>
      <c r="R239" s="220"/>
      <c r="S239" s="220"/>
      <c r="T239" s="221"/>
      <c r="AT239" s="222" t="s">
        <v>148</v>
      </c>
      <c r="AU239" s="222" t="s">
        <v>85</v>
      </c>
      <c r="AV239" s="13" t="s">
        <v>87</v>
      </c>
      <c r="AW239" s="13" t="s">
        <v>39</v>
      </c>
      <c r="AX239" s="13" t="s">
        <v>78</v>
      </c>
      <c r="AY239" s="222" t="s">
        <v>133</v>
      </c>
    </row>
    <row r="240" spans="1:65" s="16" customFormat="1">
      <c r="B240" s="244"/>
      <c r="C240" s="245"/>
      <c r="D240" s="208" t="s">
        <v>148</v>
      </c>
      <c r="E240" s="246" t="s">
        <v>32</v>
      </c>
      <c r="F240" s="247" t="s">
        <v>168</v>
      </c>
      <c r="G240" s="245"/>
      <c r="H240" s="248">
        <v>4.165</v>
      </c>
      <c r="I240" s="249"/>
      <c r="J240" s="245"/>
      <c r="K240" s="245"/>
      <c r="L240" s="250"/>
      <c r="M240" s="251"/>
      <c r="N240" s="252"/>
      <c r="O240" s="252"/>
      <c r="P240" s="252"/>
      <c r="Q240" s="252"/>
      <c r="R240" s="252"/>
      <c r="S240" s="252"/>
      <c r="T240" s="253"/>
      <c r="AT240" s="254" t="s">
        <v>148</v>
      </c>
      <c r="AU240" s="254" t="s">
        <v>85</v>
      </c>
      <c r="AV240" s="16" t="s">
        <v>141</v>
      </c>
      <c r="AW240" s="16" t="s">
        <v>39</v>
      </c>
      <c r="AX240" s="16" t="s">
        <v>85</v>
      </c>
      <c r="AY240" s="254" t="s">
        <v>133</v>
      </c>
    </row>
    <row r="241" spans="1:65" s="2" customFormat="1" ht="21.75" customHeight="1">
      <c r="A241" s="37"/>
      <c r="B241" s="38"/>
      <c r="C241" s="195" t="s">
        <v>656</v>
      </c>
      <c r="D241" s="195" t="s">
        <v>136</v>
      </c>
      <c r="E241" s="196" t="s">
        <v>890</v>
      </c>
      <c r="F241" s="197" t="s">
        <v>891</v>
      </c>
      <c r="G241" s="198" t="s">
        <v>182</v>
      </c>
      <c r="H241" s="199">
        <v>0.17899999999999999</v>
      </c>
      <c r="I241" s="200"/>
      <c r="J241" s="201">
        <f>ROUND(I241*H241,2)</f>
        <v>0</v>
      </c>
      <c r="K241" s="197" t="s">
        <v>32</v>
      </c>
      <c r="L241" s="42"/>
      <c r="M241" s="202" t="s">
        <v>32</v>
      </c>
      <c r="N241" s="203" t="s">
        <v>49</v>
      </c>
      <c r="O241" s="67"/>
      <c r="P241" s="204">
        <f>O241*H241</f>
        <v>0</v>
      </c>
      <c r="Q241" s="204">
        <v>2.16</v>
      </c>
      <c r="R241" s="204">
        <f>Q241*H241</f>
        <v>0.38663999999999998</v>
      </c>
      <c r="S241" s="204">
        <v>0</v>
      </c>
      <c r="T241" s="205">
        <f>S241*H241</f>
        <v>0</v>
      </c>
      <c r="U241" s="37"/>
      <c r="V241" s="37"/>
      <c r="W241" s="37"/>
      <c r="X241" s="37"/>
      <c r="Y241" s="37"/>
      <c r="Z241" s="37"/>
      <c r="AA241" s="37"/>
      <c r="AB241" s="37"/>
      <c r="AC241" s="37"/>
      <c r="AD241" s="37"/>
      <c r="AE241" s="37"/>
      <c r="AR241" s="206" t="s">
        <v>141</v>
      </c>
      <c r="AT241" s="206" t="s">
        <v>136</v>
      </c>
      <c r="AU241" s="206" t="s">
        <v>85</v>
      </c>
      <c r="AY241" s="19" t="s">
        <v>133</v>
      </c>
      <c r="BE241" s="207">
        <f>IF(N241="základní",J241,0)</f>
        <v>0</v>
      </c>
      <c r="BF241" s="207">
        <f>IF(N241="snížená",J241,0)</f>
        <v>0</v>
      </c>
      <c r="BG241" s="207">
        <f>IF(N241="zákl. přenesená",J241,0)</f>
        <v>0</v>
      </c>
      <c r="BH241" s="207">
        <f>IF(N241="sníž. přenesená",J241,0)</f>
        <v>0</v>
      </c>
      <c r="BI241" s="207">
        <f>IF(N241="nulová",J241,0)</f>
        <v>0</v>
      </c>
      <c r="BJ241" s="19" t="s">
        <v>85</v>
      </c>
      <c r="BK241" s="207">
        <f>ROUND(I241*H241,2)</f>
        <v>0</v>
      </c>
      <c r="BL241" s="19" t="s">
        <v>141</v>
      </c>
      <c r="BM241" s="206" t="s">
        <v>1007</v>
      </c>
    </row>
    <row r="242" spans="1:65" s="2" customFormat="1" ht="48">
      <c r="A242" s="37"/>
      <c r="B242" s="38"/>
      <c r="C242" s="39"/>
      <c r="D242" s="208" t="s">
        <v>143</v>
      </c>
      <c r="E242" s="39"/>
      <c r="F242" s="209" t="s">
        <v>893</v>
      </c>
      <c r="G242" s="39"/>
      <c r="H242" s="39"/>
      <c r="I242" s="118"/>
      <c r="J242" s="39"/>
      <c r="K242" s="39"/>
      <c r="L242" s="42"/>
      <c r="M242" s="210"/>
      <c r="N242" s="211"/>
      <c r="O242" s="67"/>
      <c r="P242" s="67"/>
      <c r="Q242" s="67"/>
      <c r="R242" s="67"/>
      <c r="S242" s="67"/>
      <c r="T242" s="68"/>
      <c r="U242" s="37"/>
      <c r="V242" s="37"/>
      <c r="W242" s="37"/>
      <c r="X242" s="37"/>
      <c r="Y242" s="37"/>
      <c r="Z242" s="37"/>
      <c r="AA242" s="37"/>
      <c r="AB242" s="37"/>
      <c r="AC242" s="37"/>
      <c r="AD242" s="37"/>
      <c r="AE242" s="37"/>
      <c r="AT242" s="19" t="s">
        <v>143</v>
      </c>
      <c r="AU242" s="19" t="s">
        <v>85</v>
      </c>
    </row>
    <row r="243" spans="1:65" s="13" customFormat="1">
      <c r="B243" s="212"/>
      <c r="C243" s="213"/>
      <c r="D243" s="208" t="s">
        <v>148</v>
      </c>
      <c r="E243" s="214" t="s">
        <v>32</v>
      </c>
      <c r="F243" s="215" t="s">
        <v>1008</v>
      </c>
      <c r="G243" s="213"/>
      <c r="H243" s="216">
        <v>0.17899999999999999</v>
      </c>
      <c r="I243" s="217"/>
      <c r="J243" s="213"/>
      <c r="K243" s="213"/>
      <c r="L243" s="218"/>
      <c r="M243" s="219"/>
      <c r="N243" s="220"/>
      <c r="O243" s="220"/>
      <c r="P243" s="220"/>
      <c r="Q243" s="220"/>
      <c r="R243" s="220"/>
      <c r="S243" s="220"/>
      <c r="T243" s="221"/>
      <c r="AT243" s="222" t="s">
        <v>148</v>
      </c>
      <c r="AU243" s="222" t="s">
        <v>85</v>
      </c>
      <c r="AV243" s="13" t="s">
        <v>87</v>
      </c>
      <c r="AW243" s="13" t="s">
        <v>39</v>
      </c>
      <c r="AX243" s="13" t="s">
        <v>78</v>
      </c>
      <c r="AY243" s="222" t="s">
        <v>133</v>
      </c>
    </row>
    <row r="244" spans="1:65" s="16" customFormat="1">
      <c r="B244" s="244"/>
      <c r="C244" s="245"/>
      <c r="D244" s="208" t="s">
        <v>148</v>
      </c>
      <c r="E244" s="246" t="s">
        <v>32</v>
      </c>
      <c r="F244" s="247" t="s">
        <v>168</v>
      </c>
      <c r="G244" s="245"/>
      <c r="H244" s="248">
        <v>0.17899999999999999</v>
      </c>
      <c r="I244" s="249"/>
      <c r="J244" s="245"/>
      <c r="K244" s="245"/>
      <c r="L244" s="250"/>
      <c r="M244" s="251"/>
      <c r="N244" s="252"/>
      <c r="O244" s="252"/>
      <c r="P244" s="252"/>
      <c r="Q244" s="252"/>
      <c r="R244" s="252"/>
      <c r="S244" s="252"/>
      <c r="T244" s="253"/>
      <c r="AT244" s="254" t="s">
        <v>148</v>
      </c>
      <c r="AU244" s="254" t="s">
        <v>85</v>
      </c>
      <c r="AV244" s="16" t="s">
        <v>141</v>
      </c>
      <c r="AW244" s="16" t="s">
        <v>39</v>
      </c>
      <c r="AX244" s="16" t="s">
        <v>85</v>
      </c>
      <c r="AY244" s="254" t="s">
        <v>133</v>
      </c>
    </row>
    <row r="245" spans="1:65" s="2" customFormat="1" ht="21.75" customHeight="1">
      <c r="A245" s="37"/>
      <c r="B245" s="38"/>
      <c r="C245" s="195" t="s">
        <v>661</v>
      </c>
      <c r="D245" s="195" t="s">
        <v>136</v>
      </c>
      <c r="E245" s="196" t="s">
        <v>895</v>
      </c>
      <c r="F245" s="197" t="s">
        <v>896</v>
      </c>
      <c r="G245" s="198" t="s">
        <v>182</v>
      </c>
      <c r="H245" s="199">
        <v>1.897</v>
      </c>
      <c r="I245" s="200"/>
      <c r="J245" s="201">
        <f>ROUND(I245*H245,2)</f>
        <v>0</v>
      </c>
      <c r="K245" s="197" t="s">
        <v>32</v>
      </c>
      <c r="L245" s="42"/>
      <c r="M245" s="202" t="s">
        <v>32</v>
      </c>
      <c r="N245" s="203" t="s">
        <v>49</v>
      </c>
      <c r="O245" s="67"/>
      <c r="P245" s="204">
        <f>O245*H245</f>
        <v>0</v>
      </c>
      <c r="Q245" s="204">
        <v>2.45329</v>
      </c>
      <c r="R245" s="204">
        <f>Q245*H245</f>
        <v>4.6538911299999999</v>
      </c>
      <c r="S245" s="204">
        <v>0</v>
      </c>
      <c r="T245" s="205">
        <f>S245*H245</f>
        <v>0</v>
      </c>
      <c r="U245" s="37"/>
      <c r="V245" s="37"/>
      <c r="W245" s="37"/>
      <c r="X245" s="37"/>
      <c r="Y245" s="37"/>
      <c r="Z245" s="37"/>
      <c r="AA245" s="37"/>
      <c r="AB245" s="37"/>
      <c r="AC245" s="37"/>
      <c r="AD245" s="37"/>
      <c r="AE245" s="37"/>
      <c r="AR245" s="206" t="s">
        <v>141</v>
      </c>
      <c r="AT245" s="206" t="s">
        <v>136</v>
      </c>
      <c r="AU245" s="206" t="s">
        <v>85</v>
      </c>
      <c r="AY245" s="19" t="s">
        <v>133</v>
      </c>
      <c r="BE245" s="207">
        <f>IF(N245="základní",J245,0)</f>
        <v>0</v>
      </c>
      <c r="BF245" s="207">
        <f>IF(N245="snížená",J245,0)</f>
        <v>0</v>
      </c>
      <c r="BG245" s="207">
        <f>IF(N245="zákl. přenesená",J245,0)</f>
        <v>0</v>
      </c>
      <c r="BH245" s="207">
        <f>IF(N245="sníž. přenesená",J245,0)</f>
        <v>0</v>
      </c>
      <c r="BI245" s="207">
        <f>IF(N245="nulová",J245,0)</f>
        <v>0</v>
      </c>
      <c r="BJ245" s="19" t="s">
        <v>85</v>
      </c>
      <c r="BK245" s="207">
        <f>ROUND(I245*H245,2)</f>
        <v>0</v>
      </c>
      <c r="BL245" s="19" t="s">
        <v>141</v>
      </c>
      <c r="BM245" s="206" t="s">
        <v>1009</v>
      </c>
    </row>
    <row r="246" spans="1:65" s="2" customFormat="1" ht="144">
      <c r="A246" s="37"/>
      <c r="B246" s="38"/>
      <c r="C246" s="39"/>
      <c r="D246" s="208" t="s">
        <v>143</v>
      </c>
      <c r="E246" s="39"/>
      <c r="F246" s="209" t="s">
        <v>898</v>
      </c>
      <c r="G246" s="39"/>
      <c r="H246" s="39"/>
      <c r="I246" s="118"/>
      <c r="J246" s="39"/>
      <c r="K246" s="39"/>
      <c r="L246" s="42"/>
      <c r="M246" s="210"/>
      <c r="N246" s="211"/>
      <c r="O246" s="67"/>
      <c r="P246" s="67"/>
      <c r="Q246" s="67"/>
      <c r="R246" s="67"/>
      <c r="S246" s="67"/>
      <c r="T246" s="68"/>
      <c r="U246" s="37"/>
      <c r="V246" s="37"/>
      <c r="W246" s="37"/>
      <c r="X246" s="37"/>
      <c r="Y246" s="37"/>
      <c r="Z246" s="37"/>
      <c r="AA246" s="37"/>
      <c r="AB246" s="37"/>
      <c r="AC246" s="37"/>
      <c r="AD246" s="37"/>
      <c r="AE246" s="37"/>
      <c r="AT246" s="19" t="s">
        <v>143</v>
      </c>
      <c r="AU246" s="19" t="s">
        <v>85</v>
      </c>
    </row>
    <row r="247" spans="1:65" s="13" customFormat="1">
      <c r="B247" s="212"/>
      <c r="C247" s="213"/>
      <c r="D247" s="208" t="s">
        <v>148</v>
      </c>
      <c r="E247" s="214" t="s">
        <v>32</v>
      </c>
      <c r="F247" s="215" t="s">
        <v>1010</v>
      </c>
      <c r="G247" s="213"/>
      <c r="H247" s="216">
        <v>1.897</v>
      </c>
      <c r="I247" s="217"/>
      <c r="J247" s="213"/>
      <c r="K247" s="213"/>
      <c r="L247" s="218"/>
      <c r="M247" s="219"/>
      <c r="N247" s="220"/>
      <c r="O247" s="220"/>
      <c r="P247" s="220"/>
      <c r="Q247" s="220"/>
      <c r="R247" s="220"/>
      <c r="S247" s="220"/>
      <c r="T247" s="221"/>
      <c r="AT247" s="222" t="s">
        <v>148</v>
      </c>
      <c r="AU247" s="222" t="s">
        <v>85</v>
      </c>
      <c r="AV247" s="13" t="s">
        <v>87</v>
      </c>
      <c r="AW247" s="13" t="s">
        <v>39</v>
      </c>
      <c r="AX247" s="13" t="s">
        <v>78</v>
      </c>
      <c r="AY247" s="222" t="s">
        <v>133</v>
      </c>
    </row>
    <row r="248" spans="1:65" s="16" customFormat="1">
      <c r="B248" s="244"/>
      <c r="C248" s="245"/>
      <c r="D248" s="208" t="s">
        <v>148</v>
      </c>
      <c r="E248" s="246" t="s">
        <v>32</v>
      </c>
      <c r="F248" s="247" t="s">
        <v>168</v>
      </c>
      <c r="G248" s="245"/>
      <c r="H248" s="248">
        <v>1.897</v>
      </c>
      <c r="I248" s="249"/>
      <c r="J248" s="245"/>
      <c r="K248" s="245"/>
      <c r="L248" s="250"/>
      <c r="M248" s="251"/>
      <c r="N248" s="252"/>
      <c r="O248" s="252"/>
      <c r="P248" s="252"/>
      <c r="Q248" s="252"/>
      <c r="R248" s="252"/>
      <c r="S248" s="252"/>
      <c r="T248" s="253"/>
      <c r="AT248" s="254" t="s">
        <v>148</v>
      </c>
      <c r="AU248" s="254" t="s">
        <v>85</v>
      </c>
      <c r="AV248" s="16" t="s">
        <v>141</v>
      </c>
      <c r="AW248" s="16" t="s">
        <v>39</v>
      </c>
      <c r="AX248" s="16" t="s">
        <v>85</v>
      </c>
      <c r="AY248" s="254" t="s">
        <v>133</v>
      </c>
    </row>
    <row r="249" spans="1:65" s="2" customFormat="1" ht="16.5" customHeight="1">
      <c r="A249" s="37"/>
      <c r="B249" s="38"/>
      <c r="C249" s="195" t="s">
        <v>666</v>
      </c>
      <c r="D249" s="195" t="s">
        <v>136</v>
      </c>
      <c r="E249" s="196" t="s">
        <v>900</v>
      </c>
      <c r="F249" s="197" t="s">
        <v>901</v>
      </c>
      <c r="G249" s="198" t="s">
        <v>285</v>
      </c>
      <c r="H249" s="199">
        <v>10.675000000000001</v>
      </c>
      <c r="I249" s="200"/>
      <c r="J249" s="201">
        <f>ROUND(I249*H249,2)</f>
        <v>0</v>
      </c>
      <c r="K249" s="197" t="s">
        <v>32</v>
      </c>
      <c r="L249" s="42"/>
      <c r="M249" s="202" t="s">
        <v>32</v>
      </c>
      <c r="N249" s="203" t="s">
        <v>49</v>
      </c>
      <c r="O249" s="67"/>
      <c r="P249" s="204">
        <f>O249*H249</f>
        <v>0</v>
      </c>
      <c r="Q249" s="204">
        <v>3.46E-3</v>
      </c>
      <c r="R249" s="204">
        <f>Q249*H249</f>
        <v>3.6935500000000003E-2</v>
      </c>
      <c r="S249" s="204">
        <v>0</v>
      </c>
      <c r="T249" s="205">
        <f>S249*H249</f>
        <v>0</v>
      </c>
      <c r="U249" s="37"/>
      <c r="V249" s="37"/>
      <c r="W249" s="37"/>
      <c r="X249" s="37"/>
      <c r="Y249" s="37"/>
      <c r="Z249" s="37"/>
      <c r="AA249" s="37"/>
      <c r="AB249" s="37"/>
      <c r="AC249" s="37"/>
      <c r="AD249" s="37"/>
      <c r="AE249" s="37"/>
      <c r="AR249" s="206" t="s">
        <v>141</v>
      </c>
      <c r="AT249" s="206" t="s">
        <v>136</v>
      </c>
      <c r="AU249" s="206" t="s">
        <v>85</v>
      </c>
      <c r="AY249" s="19" t="s">
        <v>133</v>
      </c>
      <c r="BE249" s="207">
        <f>IF(N249="základní",J249,0)</f>
        <v>0</v>
      </c>
      <c r="BF249" s="207">
        <f>IF(N249="snížená",J249,0)</f>
        <v>0</v>
      </c>
      <c r="BG249" s="207">
        <f>IF(N249="zákl. přenesená",J249,0)</f>
        <v>0</v>
      </c>
      <c r="BH249" s="207">
        <f>IF(N249="sníž. přenesená",J249,0)</f>
        <v>0</v>
      </c>
      <c r="BI249" s="207">
        <f>IF(N249="nulová",J249,0)</f>
        <v>0</v>
      </c>
      <c r="BJ249" s="19" t="s">
        <v>85</v>
      </c>
      <c r="BK249" s="207">
        <f>ROUND(I249*H249,2)</f>
        <v>0</v>
      </c>
      <c r="BL249" s="19" t="s">
        <v>141</v>
      </c>
      <c r="BM249" s="206" t="s">
        <v>1011</v>
      </c>
    </row>
    <row r="250" spans="1:65" s="2" customFormat="1" ht="67.2">
      <c r="A250" s="37"/>
      <c r="B250" s="38"/>
      <c r="C250" s="39"/>
      <c r="D250" s="208" t="s">
        <v>143</v>
      </c>
      <c r="E250" s="39"/>
      <c r="F250" s="209" t="s">
        <v>903</v>
      </c>
      <c r="G250" s="39"/>
      <c r="H250" s="39"/>
      <c r="I250" s="118"/>
      <c r="J250" s="39"/>
      <c r="K250" s="39"/>
      <c r="L250" s="42"/>
      <c r="M250" s="210"/>
      <c r="N250" s="211"/>
      <c r="O250" s="67"/>
      <c r="P250" s="67"/>
      <c r="Q250" s="67"/>
      <c r="R250" s="67"/>
      <c r="S250" s="67"/>
      <c r="T250" s="68"/>
      <c r="U250" s="37"/>
      <c r="V250" s="37"/>
      <c r="W250" s="37"/>
      <c r="X250" s="37"/>
      <c r="Y250" s="37"/>
      <c r="Z250" s="37"/>
      <c r="AA250" s="37"/>
      <c r="AB250" s="37"/>
      <c r="AC250" s="37"/>
      <c r="AD250" s="37"/>
      <c r="AE250" s="37"/>
      <c r="AT250" s="19" t="s">
        <v>143</v>
      </c>
      <c r="AU250" s="19" t="s">
        <v>85</v>
      </c>
    </row>
    <row r="251" spans="1:65" s="13" customFormat="1">
      <c r="B251" s="212"/>
      <c r="C251" s="213"/>
      <c r="D251" s="208" t="s">
        <v>148</v>
      </c>
      <c r="E251" s="214" t="s">
        <v>32</v>
      </c>
      <c r="F251" s="215" t="s">
        <v>1012</v>
      </c>
      <c r="G251" s="213"/>
      <c r="H251" s="216">
        <v>10.675000000000001</v>
      </c>
      <c r="I251" s="217"/>
      <c r="J251" s="213"/>
      <c r="K251" s="213"/>
      <c r="L251" s="218"/>
      <c r="M251" s="219"/>
      <c r="N251" s="220"/>
      <c r="O251" s="220"/>
      <c r="P251" s="220"/>
      <c r="Q251" s="220"/>
      <c r="R251" s="220"/>
      <c r="S251" s="220"/>
      <c r="T251" s="221"/>
      <c r="AT251" s="222" t="s">
        <v>148</v>
      </c>
      <c r="AU251" s="222" t="s">
        <v>85</v>
      </c>
      <c r="AV251" s="13" t="s">
        <v>87</v>
      </c>
      <c r="AW251" s="13" t="s">
        <v>39</v>
      </c>
      <c r="AX251" s="13" t="s">
        <v>78</v>
      </c>
      <c r="AY251" s="222" t="s">
        <v>133</v>
      </c>
    </row>
    <row r="252" spans="1:65" s="16" customFormat="1">
      <c r="B252" s="244"/>
      <c r="C252" s="245"/>
      <c r="D252" s="208" t="s">
        <v>148</v>
      </c>
      <c r="E252" s="246" t="s">
        <v>32</v>
      </c>
      <c r="F252" s="247" t="s">
        <v>168</v>
      </c>
      <c r="G252" s="245"/>
      <c r="H252" s="248">
        <v>10.675000000000001</v>
      </c>
      <c r="I252" s="249"/>
      <c r="J252" s="245"/>
      <c r="K252" s="245"/>
      <c r="L252" s="250"/>
      <c r="M252" s="251"/>
      <c r="N252" s="252"/>
      <c r="O252" s="252"/>
      <c r="P252" s="252"/>
      <c r="Q252" s="252"/>
      <c r="R252" s="252"/>
      <c r="S252" s="252"/>
      <c r="T252" s="253"/>
      <c r="AT252" s="254" t="s">
        <v>148</v>
      </c>
      <c r="AU252" s="254" t="s">
        <v>85</v>
      </c>
      <c r="AV252" s="16" t="s">
        <v>141</v>
      </c>
      <c r="AW252" s="16" t="s">
        <v>39</v>
      </c>
      <c r="AX252" s="16" t="s">
        <v>85</v>
      </c>
      <c r="AY252" s="254" t="s">
        <v>133</v>
      </c>
    </row>
    <row r="253" spans="1:65" s="2" customFormat="1" ht="21.75" customHeight="1">
      <c r="A253" s="37"/>
      <c r="B253" s="38"/>
      <c r="C253" s="195" t="s">
        <v>671</v>
      </c>
      <c r="D253" s="195" t="s">
        <v>136</v>
      </c>
      <c r="E253" s="196" t="s">
        <v>905</v>
      </c>
      <c r="F253" s="197" t="s">
        <v>906</v>
      </c>
      <c r="G253" s="198" t="s">
        <v>285</v>
      </c>
      <c r="H253" s="199">
        <v>10.675000000000001</v>
      </c>
      <c r="I253" s="200"/>
      <c r="J253" s="201">
        <f>ROUND(I253*H253,2)</f>
        <v>0</v>
      </c>
      <c r="K253" s="197" t="s">
        <v>32</v>
      </c>
      <c r="L253" s="42"/>
      <c r="M253" s="202" t="s">
        <v>32</v>
      </c>
      <c r="N253" s="203" t="s">
        <v>49</v>
      </c>
      <c r="O253" s="67"/>
      <c r="P253" s="204">
        <f>O253*H253</f>
        <v>0</v>
      </c>
      <c r="Q253" s="204">
        <v>0</v>
      </c>
      <c r="R253" s="204">
        <f>Q253*H253</f>
        <v>0</v>
      </c>
      <c r="S253" s="204">
        <v>0</v>
      </c>
      <c r="T253" s="205">
        <f>S253*H253</f>
        <v>0</v>
      </c>
      <c r="U253" s="37"/>
      <c r="V253" s="37"/>
      <c r="W253" s="37"/>
      <c r="X253" s="37"/>
      <c r="Y253" s="37"/>
      <c r="Z253" s="37"/>
      <c r="AA253" s="37"/>
      <c r="AB253" s="37"/>
      <c r="AC253" s="37"/>
      <c r="AD253" s="37"/>
      <c r="AE253" s="37"/>
      <c r="AR253" s="206" t="s">
        <v>141</v>
      </c>
      <c r="AT253" s="206" t="s">
        <v>136</v>
      </c>
      <c r="AU253" s="206" t="s">
        <v>85</v>
      </c>
      <c r="AY253" s="19" t="s">
        <v>133</v>
      </c>
      <c r="BE253" s="207">
        <f>IF(N253="základní",J253,0)</f>
        <v>0</v>
      </c>
      <c r="BF253" s="207">
        <f>IF(N253="snížená",J253,0)</f>
        <v>0</v>
      </c>
      <c r="BG253" s="207">
        <f>IF(N253="zákl. přenesená",J253,0)</f>
        <v>0</v>
      </c>
      <c r="BH253" s="207">
        <f>IF(N253="sníž. přenesená",J253,0)</f>
        <v>0</v>
      </c>
      <c r="BI253" s="207">
        <f>IF(N253="nulová",J253,0)</f>
        <v>0</v>
      </c>
      <c r="BJ253" s="19" t="s">
        <v>85</v>
      </c>
      <c r="BK253" s="207">
        <f>ROUND(I253*H253,2)</f>
        <v>0</v>
      </c>
      <c r="BL253" s="19" t="s">
        <v>141</v>
      </c>
      <c r="BM253" s="206" t="s">
        <v>1013</v>
      </c>
    </row>
    <row r="254" spans="1:65" s="2" customFormat="1" ht="67.2">
      <c r="A254" s="37"/>
      <c r="B254" s="38"/>
      <c r="C254" s="39"/>
      <c r="D254" s="208" t="s">
        <v>143</v>
      </c>
      <c r="E254" s="39"/>
      <c r="F254" s="209" t="s">
        <v>903</v>
      </c>
      <c r="G254" s="39"/>
      <c r="H254" s="39"/>
      <c r="I254" s="118"/>
      <c r="J254" s="39"/>
      <c r="K254" s="39"/>
      <c r="L254" s="42"/>
      <c r="M254" s="210"/>
      <c r="N254" s="211"/>
      <c r="O254" s="67"/>
      <c r="P254" s="67"/>
      <c r="Q254" s="67"/>
      <c r="R254" s="67"/>
      <c r="S254" s="67"/>
      <c r="T254" s="68"/>
      <c r="U254" s="37"/>
      <c r="V254" s="37"/>
      <c r="W254" s="37"/>
      <c r="X254" s="37"/>
      <c r="Y254" s="37"/>
      <c r="Z254" s="37"/>
      <c r="AA254" s="37"/>
      <c r="AB254" s="37"/>
      <c r="AC254" s="37"/>
      <c r="AD254" s="37"/>
      <c r="AE254" s="37"/>
      <c r="AT254" s="19" t="s">
        <v>143</v>
      </c>
      <c r="AU254" s="19" t="s">
        <v>85</v>
      </c>
    </row>
    <row r="255" spans="1:65" s="2" customFormat="1" ht="44.25" customHeight="1">
      <c r="A255" s="37"/>
      <c r="B255" s="38"/>
      <c r="C255" s="195" t="s">
        <v>673</v>
      </c>
      <c r="D255" s="195" t="s">
        <v>136</v>
      </c>
      <c r="E255" s="196" t="s">
        <v>908</v>
      </c>
      <c r="F255" s="197" t="s">
        <v>909</v>
      </c>
      <c r="G255" s="198" t="s">
        <v>172</v>
      </c>
      <c r="H255" s="199">
        <v>4.2999999999999997E-2</v>
      </c>
      <c r="I255" s="200"/>
      <c r="J255" s="201">
        <f>ROUND(I255*H255,2)</f>
        <v>0</v>
      </c>
      <c r="K255" s="197" t="s">
        <v>32</v>
      </c>
      <c r="L255" s="42"/>
      <c r="M255" s="202" t="s">
        <v>32</v>
      </c>
      <c r="N255" s="203" t="s">
        <v>49</v>
      </c>
      <c r="O255" s="67"/>
      <c r="P255" s="204">
        <f>O255*H255</f>
        <v>0</v>
      </c>
      <c r="Q255" s="204">
        <v>1.06277</v>
      </c>
      <c r="R255" s="204">
        <f>Q255*H255</f>
        <v>4.5699109999999994E-2</v>
      </c>
      <c r="S255" s="204">
        <v>0</v>
      </c>
      <c r="T255" s="205">
        <f>S255*H255</f>
        <v>0</v>
      </c>
      <c r="U255" s="37"/>
      <c r="V255" s="37"/>
      <c r="W255" s="37"/>
      <c r="X255" s="37"/>
      <c r="Y255" s="37"/>
      <c r="Z255" s="37"/>
      <c r="AA255" s="37"/>
      <c r="AB255" s="37"/>
      <c r="AC255" s="37"/>
      <c r="AD255" s="37"/>
      <c r="AE255" s="37"/>
      <c r="AR255" s="206" t="s">
        <v>141</v>
      </c>
      <c r="AT255" s="206" t="s">
        <v>136</v>
      </c>
      <c r="AU255" s="206" t="s">
        <v>85</v>
      </c>
      <c r="AY255" s="19" t="s">
        <v>133</v>
      </c>
      <c r="BE255" s="207">
        <f>IF(N255="základní",J255,0)</f>
        <v>0</v>
      </c>
      <c r="BF255" s="207">
        <f>IF(N255="snížená",J255,0)</f>
        <v>0</v>
      </c>
      <c r="BG255" s="207">
        <f>IF(N255="zákl. přenesená",J255,0)</f>
        <v>0</v>
      </c>
      <c r="BH255" s="207">
        <f>IF(N255="sníž. přenesená",J255,0)</f>
        <v>0</v>
      </c>
      <c r="BI255" s="207">
        <f>IF(N255="nulová",J255,0)</f>
        <v>0</v>
      </c>
      <c r="BJ255" s="19" t="s">
        <v>85</v>
      </c>
      <c r="BK255" s="207">
        <f>ROUND(I255*H255,2)</f>
        <v>0</v>
      </c>
      <c r="BL255" s="19" t="s">
        <v>141</v>
      </c>
      <c r="BM255" s="206" t="s">
        <v>1014</v>
      </c>
    </row>
    <row r="256" spans="1:65" s="13" customFormat="1">
      <c r="B256" s="212"/>
      <c r="C256" s="213"/>
      <c r="D256" s="208" t="s">
        <v>148</v>
      </c>
      <c r="E256" s="214" t="s">
        <v>32</v>
      </c>
      <c r="F256" s="215" t="s">
        <v>1015</v>
      </c>
      <c r="G256" s="213"/>
      <c r="H256" s="216">
        <v>4.2999999999999997E-2</v>
      </c>
      <c r="I256" s="217"/>
      <c r="J256" s="213"/>
      <c r="K256" s="213"/>
      <c r="L256" s="218"/>
      <c r="M256" s="219"/>
      <c r="N256" s="220"/>
      <c r="O256" s="220"/>
      <c r="P256" s="220"/>
      <c r="Q256" s="220"/>
      <c r="R256" s="220"/>
      <c r="S256" s="220"/>
      <c r="T256" s="221"/>
      <c r="AT256" s="222" t="s">
        <v>148</v>
      </c>
      <c r="AU256" s="222" t="s">
        <v>85</v>
      </c>
      <c r="AV256" s="13" t="s">
        <v>87</v>
      </c>
      <c r="AW256" s="13" t="s">
        <v>39</v>
      </c>
      <c r="AX256" s="13" t="s">
        <v>78</v>
      </c>
      <c r="AY256" s="222" t="s">
        <v>133</v>
      </c>
    </row>
    <row r="257" spans="1:65" s="16" customFormat="1">
      <c r="B257" s="244"/>
      <c r="C257" s="245"/>
      <c r="D257" s="208" t="s">
        <v>148</v>
      </c>
      <c r="E257" s="246" t="s">
        <v>32</v>
      </c>
      <c r="F257" s="247" t="s">
        <v>168</v>
      </c>
      <c r="G257" s="245"/>
      <c r="H257" s="248">
        <v>4.2999999999999997E-2</v>
      </c>
      <c r="I257" s="249"/>
      <c r="J257" s="245"/>
      <c r="K257" s="245"/>
      <c r="L257" s="250"/>
      <c r="M257" s="251"/>
      <c r="N257" s="252"/>
      <c r="O257" s="252"/>
      <c r="P257" s="252"/>
      <c r="Q257" s="252"/>
      <c r="R257" s="252"/>
      <c r="S257" s="252"/>
      <c r="T257" s="253"/>
      <c r="AT257" s="254" t="s">
        <v>148</v>
      </c>
      <c r="AU257" s="254" t="s">
        <v>85</v>
      </c>
      <c r="AV257" s="16" t="s">
        <v>141</v>
      </c>
      <c r="AW257" s="16" t="s">
        <v>39</v>
      </c>
      <c r="AX257" s="16" t="s">
        <v>85</v>
      </c>
      <c r="AY257" s="254" t="s">
        <v>133</v>
      </c>
    </row>
    <row r="258" spans="1:65" s="2" customFormat="1" ht="33" customHeight="1">
      <c r="A258" s="37"/>
      <c r="B258" s="38"/>
      <c r="C258" s="195" t="s">
        <v>677</v>
      </c>
      <c r="D258" s="195" t="s">
        <v>136</v>
      </c>
      <c r="E258" s="196" t="s">
        <v>916</v>
      </c>
      <c r="F258" s="197" t="s">
        <v>917</v>
      </c>
      <c r="G258" s="198" t="s">
        <v>285</v>
      </c>
      <c r="H258" s="199">
        <v>9.19</v>
      </c>
      <c r="I258" s="200"/>
      <c r="J258" s="201">
        <f>ROUND(I258*H258,2)</f>
        <v>0</v>
      </c>
      <c r="K258" s="197" t="s">
        <v>32</v>
      </c>
      <c r="L258" s="42"/>
      <c r="M258" s="202" t="s">
        <v>32</v>
      </c>
      <c r="N258" s="203" t="s">
        <v>49</v>
      </c>
      <c r="O258" s="67"/>
      <c r="P258" s="204">
        <f>O258*H258</f>
        <v>0</v>
      </c>
      <c r="Q258" s="204">
        <v>8.3000000000000001E-3</v>
      </c>
      <c r="R258" s="204">
        <f>Q258*H258</f>
        <v>7.6276999999999998E-2</v>
      </c>
      <c r="S258" s="204">
        <v>0</v>
      </c>
      <c r="T258" s="205">
        <f>S258*H258</f>
        <v>0</v>
      </c>
      <c r="U258" s="37"/>
      <c r="V258" s="37"/>
      <c r="W258" s="37"/>
      <c r="X258" s="37"/>
      <c r="Y258" s="37"/>
      <c r="Z258" s="37"/>
      <c r="AA258" s="37"/>
      <c r="AB258" s="37"/>
      <c r="AC258" s="37"/>
      <c r="AD258" s="37"/>
      <c r="AE258" s="37"/>
      <c r="AR258" s="206" t="s">
        <v>141</v>
      </c>
      <c r="AT258" s="206" t="s">
        <v>136</v>
      </c>
      <c r="AU258" s="206" t="s">
        <v>85</v>
      </c>
      <c r="AY258" s="19" t="s">
        <v>133</v>
      </c>
      <c r="BE258" s="207">
        <f>IF(N258="základní",J258,0)</f>
        <v>0</v>
      </c>
      <c r="BF258" s="207">
        <f>IF(N258="snížená",J258,0)</f>
        <v>0</v>
      </c>
      <c r="BG258" s="207">
        <f>IF(N258="zákl. přenesená",J258,0)</f>
        <v>0</v>
      </c>
      <c r="BH258" s="207">
        <f>IF(N258="sníž. přenesená",J258,0)</f>
        <v>0</v>
      </c>
      <c r="BI258" s="207">
        <f>IF(N258="nulová",J258,0)</f>
        <v>0</v>
      </c>
      <c r="BJ258" s="19" t="s">
        <v>85</v>
      </c>
      <c r="BK258" s="207">
        <f>ROUND(I258*H258,2)</f>
        <v>0</v>
      </c>
      <c r="BL258" s="19" t="s">
        <v>141</v>
      </c>
      <c r="BM258" s="206" t="s">
        <v>1016</v>
      </c>
    </row>
    <row r="259" spans="1:65" s="13" customFormat="1">
      <c r="B259" s="212"/>
      <c r="C259" s="213"/>
      <c r="D259" s="208" t="s">
        <v>148</v>
      </c>
      <c r="E259" s="214" t="s">
        <v>32</v>
      </c>
      <c r="F259" s="215" t="s">
        <v>1017</v>
      </c>
      <c r="G259" s="213"/>
      <c r="H259" s="216">
        <v>9.19</v>
      </c>
      <c r="I259" s="217"/>
      <c r="J259" s="213"/>
      <c r="K259" s="213"/>
      <c r="L259" s="218"/>
      <c r="M259" s="219"/>
      <c r="N259" s="220"/>
      <c r="O259" s="220"/>
      <c r="P259" s="220"/>
      <c r="Q259" s="220"/>
      <c r="R259" s="220"/>
      <c r="S259" s="220"/>
      <c r="T259" s="221"/>
      <c r="AT259" s="222" t="s">
        <v>148</v>
      </c>
      <c r="AU259" s="222" t="s">
        <v>85</v>
      </c>
      <c r="AV259" s="13" t="s">
        <v>87</v>
      </c>
      <c r="AW259" s="13" t="s">
        <v>39</v>
      </c>
      <c r="AX259" s="13" t="s">
        <v>78</v>
      </c>
      <c r="AY259" s="222" t="s">
        <v>133</v>
      </c>
    </row>
    <row r="260" spans="1:65" s="16" customFormat="1">
      <c r="B260" s="244"/>
      <c r="C260" s="245"/>
      <c r="D260" s="208" t="s">
        <v>148</v>
      </c>
      <c r="E260" s="246" t="s">
        <v>32</v>
      </c>
      <c r="F260" s="247" t="s">
        <v>168</v>
      </c>
      <c r="G260" s="245"/>
      <c r="H260" s="248">
        <v>9.19</v>
      </c>
      <c r="I260" s="249"/>
      <c r="J260" s="245"/>
      <c r="K260" s="245"/>
      <c r="L260" s="250"/>
      <c r="M260" s="251"/>
      <c r="N260" s="252"/>
      <c r="O260" s="252"/>
      <c r="P260" s="252"/>
      <c r="Q260" s="252"/>
      <c r="R260" s="252"/>
      <c r="S260" s="252"/>
      <c r="T260" s="253"/>
      <c r="AT260" s="254" t="s">
        <v>148</v>
      </c>
      <c r="AU260" s="254" t="s">
        <v>85</v>
      </c>
      <c r="AV260" s="16" t="s">
        <v>141</v>
      </c>
      <c r="AW260" s="16" t="s">
        <v>39</v>
      </c>
      <c r="AX260" s="16" t="s">
        <v>85</v>
      </c>
      <c r="AY260" s="254" t="s">
        <v>133</v>
      </c>
    </row>
    <row r="261" spans="1:65" s="2" customFormat="1" ht="21.75" customHeight="1">
      <c r="A261" s="37"/>
      <c r="B261" s="38"/>
      <c r="C261" s="255" t="s">
        <v>682</v>
      </c>
      <c r="D261" s="255" t="s">
        <v>198</v>
      </c>
      <c r="E261" s="256" t="s">
        <v>920</v>
      </c>
      <c r="F261" s="257" t="s">
        <v>921</v>
      </c>
      <c r="G261" s="258" t="s">
        <v>285</v>
      </c>
      <c r="H261" s="259">
        <v>10.109</v>
      </c>
      <c r="I261" s="260"/>
      <c r="J261" s="261">
        <f>ROUND(I261*H261,2)</f>
        <v>0</v>
      </c>
      <c r="K261" s="257" t="s">
        <v>32</v>
      </c>
      <c r="L261" s="262"/>
      <c r="M261" s="263" t="s">
        <v>32</v>
      </c>
      <c r="N261" s="264" t="s">
        <v>49</v>
      </c>
      <c r="O261" s="67"/>
      <c r="P261" s="204">
        <f>O261*H261</f>
        <v>0</v>
      </c>
      <c r="Q261" s="204">
        <v>6.8750000000000006E-2</v>
      </c>
      <c r="R261" s="204">
        <f>Q261*H261</f>
        <v>0.69499375000000008</v>
      </c>
      <c r="S261" s="204">
        <v>0</v>
      </c>
      <c r="T261" s="205">
        <f>S261*H261</f>
        <v>0</v>
      </c>
      <c r="U261" s="37"/>
      <c r="V261" s="37"/>
      <c r="W261" s="37"/>
      <c r="X261" s="37"/>
      <c r="Y261" s="37"/>
      <c r="Z261" s="37"/>
      <c r="AA261" s="37"/>
      <c r="AB261" s="37"/>
      <c r="AC261" s="37"/>
      <c r="AD261" s="37"/>
      <c r="AE261" s="37"/>
      <c r="AR261" s="206" t="s">
        <v>194</v>
      </c>
      <c r="AT261" s="206" t="s">
        <v>198</v>
      </c>
      <c r="AU261" s="206" t="s">
        <v>85</v>
      </c>
      <c r="AY261" s="19" t="s">
        <v>133</v>
      </c>
      <c r="BE261" s="207">
        <f>IF(N261="základní",J261,0)</f>
        <v>0</v>
      </c>
      <c r="BF261" s="207">
        <f>IF(N261="snížená",J261,0)</f>
        <v>0</v>
      </c>
      <c r="BG261" s="207">
        <f>IF(N261="zákl. přenesená",J261,0)</f>
        <v>0</v>
      </c>
      <c r="BH261" s="207">
        <f>IF(N261="sníž. přenesená",J261,0)</f>
        <v>0</v>
      </c>
      <c r="BI261" s="207">
        <f>IF(N261="nulová",J261,0)</f>
        <v>0</v>
      </c>
      <c r="BJ261" s="19" t="s">
        <v>85</v>
      </c>
      <c r="BK261" s="207">
        <f>ROUND(I261*H261,2)</f>
        <v>0</v>
      </c>
      <c r="BL261" s="19" t="s">
        <v>141</v>
      </c>
      <c r="BM261" s="206" t="s">
        <v>1018</v>
      </c>
    </row>
    <row r="262" spans="1:65" s="13" customFormat="1">
      <c r="B262" s="212"/>
      <c r="C262" s="213"/>
      <c r="D262" s="208" t="s">
        <v>148</v>
      </c>
      <c r="E262" s="214" t="s">
        <v>32</v>
      </c>
      <c r="F262" s="215" t="s">
        <v>1019</v>
      </c>
      <c r="G262" s="213"/>
      <c r="H262" s="216">
        <v>10.109</v>
      </c>
      <c r="I262" s="217"/>
      <c r="J262" s="213"/>
      <c r="K262" s="213"/>
      <c r="L262" s="218"/>
      <c r="M262" s="219"/>
      <c r="N262" s="220"/>
      <c r="O262" s="220"/>
      <c r="P262" s="220"/>
      <c r="Q262" s="220"/>
      <c r="R262" s="220"/>
      <c r="S262" s="220"/>
      <c r="T262" s="221"/>
      <c r="AT262" s="222" t="s">
        <v>148</v>
      </c>
      <c r="AU262" s="222" t="s">
        <v>85</v>
      </c>
      <c r="AV262" s="13" t="s">
        <v>87</v>
      </c>
      <c r="AW262" s="13" t="s">
        <v>39</v>
      </c>
      <c r="AX262" s="13" t="s">
        <v>78</v>
      </c>
      <c r="AY262" s="222" t="s">
        <v>133</v>
      </c>
    </row>
    <row r="263" spans="1:65" s="16" customFormat="1">
      <c r="B263" s="244"/>
      <c r="C263" s="245"/>
      <c r="D263" s="208" t="s">
        <v>148</v>
      </c>
      <c r="E263" s="246" t="s">
        <v>32</v>
      </c>
      <c r="F263" s="247" t="s">
        <v>168</v>
      </c>
      <c r="G263" s="245"/>
      <c r="H263" s="248">
        <v>10.109</v>
      </c>
      <c r="I263" s="249"/>
      <c r="J263" s="245"/>
      <c r="K263" s="245"/>
      <c r="L263" s="250"/>
      <c r="M263" s="251"/>
      <c r="N263" s="252"/>
      <c r="O263" s="252"/>
      <c r="P263" s="252"/>
      <c r="Q263" s="252"/>
      <c r="R263" s="252"/>
      <c r="S263" s="252"/>
      <c r="T263" s="253"/>
      <c r="AT263" s="254" t="s">
        <v>148</v>
      </c>
      <c r="AU263" s="254" t="s">
        <v>85</v>
      </c>
      <c r="AV263" s="16" t="s">
        <v>141</v>
      </c>
      <c r="AW263" s="16" t="s">
        <v>39</v>
      </c>
      <c r="AX263" s="16" t="s">
        <v>85</v>
      </c>
      <c r="AY263" s="254" t="s">
        <v>133</v>
      </c>
    </row>
    <row r="264" spans="1:65" s="2" customFormat="1" ht="21.75" customHeight="1">
      <c r="A264" s="37"/>
      <c r="B264" s="38"/>
      <c r="C264" s="195" t="s">
        <v>687</v>
      </c>
      <c r="D264" s="195" t="s">
        <v>136</v>
      </c>
      <c r="E264" s="196" t="s">
        <v>924</v>
      </c>
      <c r="F264" s="197" t="s">
        <v>925</v>
      </c>
      <c r="G264" s="198" t="s">
        <v>285</v>
      </c>
      <c r="H264" s="199">
        <v>9.19</v>
      </c>
      <c r="I264" s="200"/>
      <c r="J264" s="201">
        <f>ROUND(I264*H264,2)</f>
        <v>0</v>
      </c>
      <c r="K264" s="197" t="s">
        <v>140</v>
      </c>
      <c r="L264" s="42"/>
      <c r="M264" s="202" t="s">
        <v>32</v>
      </c>
      <c r="N264" s="203" t="s">
        <v>49</v>
      </c>
      <c r="O264" s="67"/>
      <c r="P264" s="204">
        <f>O264*H264</f>
        <v>0</v>
      </c>
      <c r="Q264" s="204">
        <v>0</v>
      </c>
      <c r="R264" s="204">
        <f>Q264*H264</f>
        <v>0</v>
      </c>
      <c r="S264" s="204">
        <v>0</v>
      </c>
      <c r="T264" s="205">
        <f>S264*H264</f>
        <v>0</v>
      </c>
      <c r="U264" s="37"/>
      <c r="V264" s="37"/>
      <c r="W264" s="37"/>
      <c r="X264" s="37"/>
      <c r="Y264" s="37"/>
      <c r="Z264" s="37"/>
      <c r="AA264" s="37"/>
      <c r="AB264" s="37"/>
      <c r="AC264" s="37"/>
      <c r="AD264" s="37"/>
      <c r="AE264" s="37"/>
      <c r="AR264" s="206" t="s">
        <v>141</v>
      </c>
      <c r="AT264" s="206" t="s">
        <v>136</v>
      </c>
      <c r="AU264" s="206" t="s">
        <v>85</v>
      </c>
      <c r="AY264" s="19" t="s">
        <v>133</v>
      </c>
      <c r="BE264" s="207">
        <f>IF(N264="základní",J264,0)</f>
        <v>0</v>
      </c>
      <c r="BF264" s="207">
        <f>IF(N264="snížená",J264,0)</f>
        <v>0</v>
      </c>
      <c r="BG264" s="207">
        <f>IF(N264="zákl. přenesená",J264,0)</f>
        <v>0</v>
      </c>
      <c r="BH264" s="207">
        <f>IF(N264="sníž. přenesená",J264,0)</f>
        <v>0</v>
      </c>
      <c r="BI264" s="207">
        <f>IF(N264="nulová",J264,0)</f>
        <v>0</v>
      </c>
      <c r="BJ264" s="19" t="s">
        <v>85</v>
      </c>
      <c r="BK264" s="207">
        <f>ROUND(I264*H264,2)</f>
        <v>0</v>
      </c>
      <c r="BL264" s="19" t="s">
        <v>141</v>
      </c>
      <c r="BM264" s="206" t="s">
        <v>1020</v>
      </c>
    </row>
    <row r="265" spans="1:65" s="2" customFormat="1" ht="16.5" customHeight="1">
      <c r="A265" s="37"/>
      <c r="B265" s="38"/>
      <c r="C265" s="195" t="s">
        <v>692</v>
      </c>
      <c r="D265" s="195" t="s">
        <v>136</v>
      </c>
      <c r="E265" s="196" t="s">
        <v>927</v>
      </c>
      <c r="F265" s="197" t="s">
        <v>928</v>
      </c>
      <c r="G265" s="198" t="s">
        <v>285</v>
      </c>
      <c r="H265" s="199">
        <v>9.19</v>
      </c>
      <c r="I265" s="200"/>
      <c r="J265" s="201">
        <f>ROUND(I265*H265,2)</f>
        <v>0</v>
      </c>
      <c r="K265" s="197" t="s">
        <v>140</v>
      </c>
      <c r="L265" s="42"/>
      <c r="M265" s="202" t="s">
        <v>32</v>
      </c>
      <c r="N265" s="203" t="s">
        <v>49</v>
      </c>
      <c r="O265" s="67"/>
      <c r="P265" s="204">
        <f>O265*H265</f>
        <v>0</v>
      </c>
      <c r="Q265" s="204">
        <v>4.0000000000000002E-4</v>
      </c>
      <c r="R265" s="204">
        <f>Q265*H265</f>
        <v>3.676E-3</v>
      </c>
      <c r="S265" s="204">
        <v>0</v>
      </c>
      <c r="T265" s="205">
        <f>S265*H265</f>
        <v>0</v>
      </c>
      <c r="U265" s="37"/>
      <c r="V265" s="37"/>
      <c r="W265" s="37"/>
      <c r="X265" s="37"/>
      <c r="Y265" s="37"/>
      <c r="Z265" s="37"/>
      <c r="AA265" s="37"/>
      <c r="AB265" s="37"/>
      <c r="AC265" s="37"/>
      <c r="AD265" s="37"/>
      <c r="AE265" s="37"/>
      <c r="AR265" s="206" t="s">
        <v>141</v>
      </c>
      <c r="AT265" s="206" t="s">
        <v>136</v>
      </c>
      <c r="AU265" s="206" t="s">
        <v>85</v>
      </c>
      <c r="AY265" s="19" t="s">
        <v>133</v>
      </c>
      <c r="BE265" s="207">
        <f>IF(N265="základní",J265,0)</f>
        <v>0</v>
      </c>
      <c r="BF265" s="207">
        <f>IF(N265="snížená",J265,0)</f>
        <v>0</v>
      </c>
      <c r="BG265" s="207">
        <f>IF(N265="zákl. přenesená",J265,0)</f>
        <v>0</v>
      </c>
      <c r="BH265" s="207">
        <f>IF(N265="sníž. přenesená",J265,0)</f>
        <v>0</v>
      </c>
      <c r="BI265" s="207">
        <f>IF(N265="nulová",J265,0)</f>
        <v>0</v>
      </c>
      <c r="BJ265" s="19" t="s">
        <v>85</v>
      </c>
      <c r="BK265" s="207">
        <f>ROUND(I265*H265,2)</f>
        <v>0</v>
      </c>
      <c r="BL265" s="19" t="s">
        <v>141</v>
      </c>
      <c r="BM265" s="206" t="s">
        <v>1021</v>
      </c>
    </row>
    <row r="266" spans="1:65" s="2" customFormat="1" ht="48">
      <c r="A266" s="37"/>
      <c r="B266" s="38"/>
      <c r="C266" s="39"/>
      <c r="D266" s="208" t="s">
        <v>143</v>
      </c>
      <c r="E266" s="39"/>
      <c r="F266" s="209" t="s">
        <v>930</v>
      </c>
      <c r="G266" s="39"/>
      <c r="H266" s="39"/>
      <c r="I266" s="118"/>
      <c r="J266" s="39"/>
      <c r="K266" s="39"/>
      <c r="L266" s="42"/>
      <c r="M266" s="210"/>
      <c r="N266" s="211"/>
      <c r="O266" s="67"/>
      <c r="P266" s="67"/>
      <c r="Q266" s="67"/>
      <c r="R266" s="67"/>
      <c r="S266" s="67"/>
      <c r="T266" s="68"/>
      <c r="U266" s="37"/>
      <c r="V266" s="37"/>
      <c r="W266" s="37"/>
      <c r="X266" s="37"/>
      <c r="Y266" s="37"/>
      <c r="Z266" s="37"/>
      <c r="AA266" s="37"/>
      <c r="AB266" s="37"/>
      <c r="AC266" s="37"/>
      <c r="AD266" s="37"/>
      <c r="AE266" s="37"/>
      <c r="AT266" s="19" t="s">
        <v>143</v>
      </c>
      <c r="AU266" s="19" t="s">
        <v>85</v>
      </c>
    </row>
    <row r="267" spans="1:65" s="2" customFormat="1" ht="21.75" customHeight="1">
      <c r="A267" s="37"/>
      <c r="B267" s="38"/>
      <c r="C267" s="195" t="s">
        <v>697</v>
      </c>
      <c r="D267" s="195" t="s">
        <v>136</v>
      </c>
      <c r="E267" s="196" t="s">
        <v>931</v>
      </c>
      <c r="F267" s="197" t="s">
        <v>932</v>
      </c>
      <c r="G267" s="198" t="s">
        <v>285</v>
      </c>
      <c r="H267" s="199">
        <v>9.19</v>
      </c>
      <c r="I267" s="200"/>
      <c r="J267" s="201">
        <f>ROUND(I267*H267,2)</f>
        <v>0</v>
      </c>
      <c r="K267" s="197" t="s">
        <v>140</v>
      </c>
      <c r="L267" s="42"/>
      <c r="M267" s="202" t="s">
        <v>32</v>
      </c>
      <c r="N267" s="203" t="s">
        <v>49</v>
      </c>
      <c r="O267" s="67"/>
      <c r="P267" s="204">
        <f>O267*H267</f>
        <v>0</v>
      </c>
      <c r="Q267" s="204">
        <v>1.0000000000000001E-5</v>
      </c>
      <c r="R267" s="204">
        <f>Q267*H267</f>
        <v>9.1899999999999998E-5</v>
      </c>
      <c r="S267" s="204">
        <v>0</v>
      </c>
      <c r="T267" s="205">
        <f>S267*H267</f>
        <v>0</v>
      </c>
      <c r="U267" s="37"/>
      <c r="V267" s="37"/>
      <c r="W267" s="37"/>
      <c r="X267" s="37"/>
      <c r="Y267" s="37"/>
      <c r="Z267" s="37"/>
      <c r="AA267" s="37"/>
      <c r="AB267" s="37"/>
      <c r="AC267" s="37"/>
      <c r="AD267" s="37"/>
      <c r="AE267" s="37"/>
      <c r="AR267" s="206" t="s">
        <v>141</v>
      </c>
      <c r="AT267" s="206" t="s">
        <v>136</v>
      </c>
      <c r="AU267" s="206" t="s">
        <v>85</v>
      </c>
      <c r="AY267" s="19" t="s">
        <v>133</v>
      </c>
      <c r="BE267" s="207">
        <f>IF(N267="základní",J267,0)</f>
        <v>0</v>
      </c>
      <c r="BF267" s="207">
        <f>IF(N267="snížená",J267,0)</f>
        <v>0</v>
      </c>
      <c r="BG267" s="207">
        <f>IF(N267="zákl. přenesená",J267,0)</f>
        <v>0</v>
      </c>
      <c r="BH267" s="207">
        <f>IF(N267="sníž. přenesená",J267,0)</f>
        <v>0</v>
      </c>
      <c r="BI267" s="207">
        <f>IF(N267="nulová",J267,0)</f>
        <v>0</v>
      </c>
      <c r="BJ267" s="19" t="s">
        <v>85</v>
      </c>
      <c r="BK267" s="207">
        <f>ROUND(I267*H267,2)</f>
        <v>0</v>
      </c>
      <c r="BL267" s="19" t="s">
        <v>141</v>
      </c>
      <c r="BM267" s="206" t="s">
        <v>1022</v>
      </c>
    </row>
    <row r="268" spans="1:65" s="2" customFormat="1" ht="48">
      <c r="A268" s="37"/>
      <c r="B268" s="38"/>
      <c r="C268" s="39"/>
      <c r="D268" s="208" t="s">
        <v>143</v>
      </c>
      <c r="E268" s="39"/>
      <c r="F268" s="209" t="s">
        <v>930</v>
      </c>
      <c r="G268" s="39"/>
      <c r="H268" s="39"/>
      <c r="I268" s="118"/>
      <c r="J268" s="39"/>
      <c r="K268" s="39"/>
      <c r="L268" s="42"/>
      <c r="M268" s="210"/>
      <c r="N268" s="211"/>
      <c r="O268" s="67"/>
      <c r="P268" s="67"/>
      <c r="Q268" s="67"/>
      <c r="R268" s="67"/>
      <c r="S268" s="67"/>
      <c r="T268" s="68"/>
      <c r="U268" s="37"/>
      <c r="V268" s="37"/>
      <c r="W268" s="37"/>
      <c r="X268" s="37"/>
      <c r="Y268" s="37"/>
      <c r="Z268" s="37"/>
      <c r="AA268" s="37"/>
      <c r="AB268" s="37"/>
      <c r="AC268" s="37"/>
      <c r="AD268" s="37"/>
      <c r="AE268" s="37"/>
      <c r="AT268" s="19" t="s">
        <v>143</v>
      </c>
      <c r="AU268" s="19" t="s">
        <v>85</v>
      </c>
    </row>
    <row r="269" spans="1:65" s="2" customFormat="1" ht="21.75" customHeight="1">
      <c r="A269" s="37"/>
      <c r="B269" s="38"/>
      <c r="C269" s="195" t="s">
        <v>702</v>
      </c>
      <c r="D269" s="195" t="s">
        <v>136</v>
      </c>
      <c r="E269" s="196" t="s">
        <v>934</v>
      </c>
      <c r="F269" s="197" t="s">
        <v>935</v>
      </c>
      <c r="G269" s="198" t="s">
        <v>285</v>
      </c>
      <c r="H269" s="199">
        <v>9.4849999999999994</v>
      </c>
      <c r="I269" s="200"/>
      <c r="J269" s="201">
        <f>ROUND(I269*H269,2)</f>
        <v>0</v>
      </c>
      <c r="K269" s="197" t="s">
        <v>32</v>
      </c>
      <c r="L269" s="42"/>
      <c r="M269" s="202" t="s">
        <v>32</v>
      </c>
      <c r="N269" s="203" t="s">
        <v>49</v>
      </c>
      <c r="O269" s="67"/>
      <c r="P269" s="204">
        <f>O269*H269</f>
        <v>0</v>
      </c>
      <c r="Q269" s="204">
        <v>0</v>
      </c>
      <c r="R269" s="204">
        <f>Q269*H269</f>
        <v>0</v>
      </c>
      <c r="S269" s="204">
        <v>2.9999999999999997E-4</v>
      </c>
      <c r="T269" s="205">
        <f>S269*H269</f>
        <v>2.8454999999999995E-3</v>
      </c>
      <c r="U269" s="37"/>
      <c r="V269" s="37"/>
      <c r="W269" s="37"/>
      <c r="X269" s="37"/>
      <c r="Y269" s="37"/>
      <c r="Z269" s="37"/>
      <c r="AA269" s="37"/>
      <c r="AB269" s="37"/>
      <c r="AC269" s="37"/>
      <c r="AD269" s="37"/>
      <c r="AE269" s="37"/>
      <c r="AR269" s="206" t="s">
        <v>141</v>
      </c>
      <c r="AT269" s="206" t="s">
        <v>136</v>
      </c>
      <c r="AU269" s="206" t="s">
        <v>85</v>
      </c>
      <c r="AY269" s="19" t="s">
        <v>133</v>
      </c>
      <c r="BE269" s="207">
        <f>IF(N269="základní",J269,0)</f>
        <v>0</v>
      </c>
      <c r="BF269" s="207">
        <f>IF(N269="snížená",J269,0)</f>
        <v>0</v>
      </c>
      <c r="BG269" s="207">
        <f>IF(N269="zákl. přenesená",J269,0)</f>
        <v>0</v>
      </c>
      <c r="BH269" s="207">
        <f>IF(N269="sníž. přenesená",J269,0)</f>
        <v>0</v>
      </c>
      <c r="BI269" s="207">
        <f>IF(N269="nulová",J269,0)</f>
        <v>0</v>
      </c>
      <c r="BJ269" s="19" t="s">
        <v>85</v>
      </c>
      <c r="BK269" s="207">
        <f>ROUND(I269*H269,2)</f>
        <v>0</v>
      </c>
      <c r="BL269" s="19" t="s">
        <v>141</v>
      </c>
      <c r="BM269" s="206" t="s">
        <v>1023</v>
      </c>
    </row>
    <row r="270" spans="1:65" s="2" customFormat="1" ht="48">
      <c r="A270" s="37"/>
      <c r="B270" s="38"/>
      <c r="C270" s="39"/>
      <c r="D270" s="208" t="s">
        <v>143</v>
      </c>
      <c r="E270" s="39"/>
      <c r="F270" s="209" t="s">
        <v>937</v>
      </c>
      <c r="G270" s="39"/>
      <c r="H270" s="39"/>
      <c r="I270" s="118"/>
      <c r="J270" s="39"/>
      <c r="K270" s="39"/>
      <c r="L270" s="42"/>
      <c r="M270" s="210"/>
      <c r="N270" s="211"/>
      <c r="O270" s="67"/>
      <c r="P270" s="67"/>
      <c r="Q270" s="67"/>
      <c r="R270" s="67"/>
      <c r="S270" s="67"/>
      <c r="T270" s="68"/>
      <c r="U270" s="37"/>
      <c r="V270" s="37"/>
      <c r="W270" s="37"/>
      <c r="X270" s="37"/>
      <c r="Y270" s="37"/>
      <c r="Z270" s="37"/>
      <c r="AA270" s="37"/>
      <c r="AB270" s="37"/>
      <c r="AC270" s="37"/>
      <c r="AD270" s="37"/>
      <c r="AE270" s="37"/>
      <c r="AT270" s="19" t="s">
        <v>143</v>
      </c>
      <c r="AU270" s="19" t="s">
        <v>85</v>
      </c>
    </row>
    <row r="271" spans="1:65" s="13" customFormat="1">
      <c r="B271" s="212"/>
      <c r="C271" s="213"/>
      <c r="D271" s="208" t="s">
        <v>148</v>
      </c>
      <c r="E271" s="214" t="s">
        <v>32</v>
      </c>
      <c r="F271" s="215" t="s">
        <v>1024</v>
      </c>
      <c r="G271" s="213"/>
      <c r="H271" s="216">
        <v>9.4849999999999994</v>
      </c>
      <c r="I271" s="217"/>
      <c r="J271" s="213"/>
      <c r="K271" s="213"/>
      <c r="L271" s="218"/>
      <c r="M271" s="219"/>
      <c r="N271" s="220"/>
      <c r="O271" s="220"/>
      <c r="P271" s="220"/>
      <c r="Q271" s="220"/>
      <c r="R271" s="220"/>
      <c r="S271" s="220"/>
      <c r="T271" s="221"/>
      <c r="AT271" s="222" t="s">
        <v>148</v>
      </c>
      <c r="AU271" s="222" t="s">
        <v>85</v>
      </c>
      <c r="AV271" s="13" t="s">
        <v>87</v>
      </c>
      <c r="AW271" s="13" t="s">
        <v>39</v>
      </c>
      <c r="AX271" s="13" t="s">
        <v>78</v>
      </c>
      <c r="AY271" s="222" t="s">
        <v>133</v>
      </c>
    </row>
    <row r="272" spans="1:65" s="16" customFormat="1">
      <c r="B272" s="244"/>
      <c r="C272" s="245"/>
      <c r="D272" s="208" t="s">
        <v>148</v>
      </c>
      <c r="E272" s="246" t="s">
        <v>32</v>
      </c>
      <c r="F272" s="247" t="s">
        <v>168</v>
      </c>
      <c r="G272" s="245"/>
      <c r="H272" s="248">
        <v>9.4849999999999994</v>
      </c>
      <c r="I272" s="249"/>
      <c r="J272" s="245"/>
      <c r="K272" s="245"/>
      <c r="L272" s="250"/>
      <c r="M272" s="251"/>
      <c r="N272" s="252"/>
      <c r="O272" s="252"/>
      <c r="P272" s="252"/>
      <c r="Q272" s="252"/>
      <c r="R272" s="252"/>
      <c r="S272" s="252"/>
      <c r="T272" s="253"/>
      <c r="AT272" s="254" t="s">
        <v>148</v>
      </c>
      <c r="AU272" s="254" t="s">
        <v>85</v>
      </c>
      <c r="AV272" s="16" t="s">
        <v>141</v>
      </c>
      <c r="AW272" s="16" t="s">
        <v>39</v>
      </c>
      <c r="AX272" s="16" t="s">
        <v>85</v>
      </c>
      <c r="AY272" s="254" t="s">
        <v>133</v>
      </c>
    </row>
    <row r="273" spans="1:65" s="2" customFormat="1" ht="21.75" customHeight="1">
      <c r="A273" s="37"/>
      <c r="B273" s="38"/>
      <c r="C273" s="195" t="s">
        <v>707</v>
      </c>
      <c r="D273" s="195" t="s">
        <v>136</v>
      </c>
      <c r="E273" s="196" t="s">
        <v>939</v>
      </c>
      <c r="F273" s="197" t="s">
        <v>940</v>
      </c>
      <c r="G273" s="198" t="s">
        <v>227</v>
      </c>
      <c r="H273" s="199">
        <v>7.1139999999999999</v>
      </c>
      <c r="I273" s="200"/>
      <c r="J273" s="201">
        <f>ROUND(I273*H273,2)</f>
        <v>0</v>
      </c>
      <c r="K273" s="197" t="s">
        <v>32</v>
      </c>
      <c r="L273" s="42"/>
      <c r="M273" s="202" t="s">
        <v>32</v>
      </c>
      <c r="N273" s="203" t="s">
        <v>49</v>
      </c>
      <c r="O273" s="67"/>
      <c r="P273" s="204">
        <f>O273*H273</f>
        <v>0</v>
      </c>
      <c r="Q273" s="204">
        <v>1.0000000000000001E-5</v>
      </c>
      <c r="R273" s="204">
        <f>Q273*H273</f>
        <v>7.114E-5</v>
      </c>
      <c r="S273" s="204">
        <v>0</v>
      </c>
      <c r="T273" s="205">
        <f>S273*H273</f>
        <v>0</v>
      </c>
      <c r="U273" s="37"/>
      <c r="V273" s="37"/>
      <c r="W273" s="37"/>
      <c r="X273" s="37"/>
      <c r="Y273" s="37"/>
      <c r="Z273" s="37"/>
      <c r="AA273" s="37"/>
      <c r="AB273" s="37"/>
      <c r="AC273" s="37"/>
      <c r="AD273" s="37"/>
      <c r="AE273" s="37"/>
      <c r="AR273" s="206" t="s">
        <v>141</v>
      </c>
      <c r="AT273" s="206" t="s">
        <v>136</v>
      </c>
      <c r="AU273" s="206" t="s">
        <v>85</v>
      </c>
      <c r="AY273" s="19" t="s">
        <v>133</v>
      </c>
      <c r="BE273" s="207">
        <f>IF(N273="základní",J273,0)</f>
        <v>0</v>
      </c>
      <c r="BF273" s="207">
        <f>IF(N273="snížená",J273,0)</f>
        <v>0</v>
      </c>
      <c r="BG273" s="207">
        <f>IF(N273="zákl. přenesená",J273,0)</f>
        <v>0</v>
      </c>
      <c r="BH273" s="207">
        <f>IF(N273="sníž. přenesená",J273,0)</f>
        <v>0</v>
      </c>
      <c r="BI273" s="207">
        <f>IF(N273="nulová",J273,0)</f>
        <v>0</v>
      </c>
      <c r="BJ273" s="19" t="s">
        <v>85</v>
      </c>
      <c r="BK273" s="207">
        <f>ROUND(I273*H273,2)</f>
        <v>0</v>
      </c>
      <c r="BL273" s="19" t="s">
        <v>141</v>
      </c>
      <c r="BM273" s="206" t="s">
        <v>1025</v>
      </c>
    </row>
    <row r="274" spans="1:65" s="2" customFormat="1" ht="57.6">
      <c r="A274" s="37"/>
      <c r="B274" s="38"/>
      <c r="C274" s="39"/>
      <c r="D274" s="208" t="s">
        <v>143</v>
      </c>
      <c r="E274" s="39"/>
      <c r="F274" s="209" t="s">
        <v>942</v>
      </c>
      <c r="G274" s="39"/>
      <c r="H274" s="39"/>
      <c r="I274" s="118"/>
      <c r="J274" s="39"/>
      <c r="K274" s="39"/>
      <c r="L274" s="42"/>
      <c r="M274" s="210"/>
      <c r="N274" s="211"/>
      <c r="O274" s="67"/>
      <c r="P274" s="67"/>
      <c r="Q274" s="67"/>
      <c r="R274" s="67"/>
      <c r="S274" s="67"/>
      <c r="T274" s="68"/>
      <c r="U274" s="37"/>
      <c r="V274" s="37"/>
      <c r="W274" s="37"/>
      <c r="X274" s="37"/>
      <c r="Y274" s="37"/>
      <c r="Z274" s="37"/>
      <c r="AA274" s="37"/>
      <c r="AB274" s="37"/>
      <c r="AC274" s="37"/>
      <c r="AD274" s="37"/>
      <c r="AE274" s="37"/>
      <c r="AT274" s="19" t="s">
        <v>143</v>
      </c>
      <c r="AU274" s="19" t="s">
        <v>85</v>
      </c>
    </row>
    <row r="275" spans="1:65" s="13" customFormat="1">
      <c r="B275" s="212"/>
      <c r="C275" s="213"/>
      <c r="D275" s="208" t="s">
        <v>148</v>
      </c>
      <c r="E275" s="214" t="s">
        <v>32</v>
      </c>
      <c r="F275" s="215" t="s">
        <v>1026</v>
      </c>
      <c r="G275" s="213"/>
      <c r="H275" s="216">
        <v>7.1139999999999999</v>
      </c>
      <c r="I275" s="217"/>
      <c r="J275" s="213"/>
      <c r="K275" s="213"/>
      <c r="L275" s="218"/>
      <c r="M275" s="219"/>
      <c r="N275" s="220"/>
      <c r="O275" s="220"/>
      <c r="P275" s="220"/>
      <c r="Q275" s="220"/>
      <c r="R275" s="220"/>
      <c r="S275" s="220"/>
      <c r="T275" s="221"/>
      <c r="AT275" s="222" t="s">
        <v>148</v>
      </c>
      <c r="AU275" s="222" t="s">
        <v>85</v>
      </c>
      <c r="AV275" s="13" t="s">
        <v>87</v>
      </c>
      <c r="AW275" s="13" t="s">
        <v>39</v>
      </c>
      <c r="AX275" s="13" t="s">
        <v>78</v>
      </c>
      <c r="AY275" s="222" t="s">
        <v>133</v>
      </c>
    </row>
    <row r="276" spans="1:65" s="16" customFormat="1">
      <c r="B276" s="244"/>
      <c r="C276" s="245"/>
      <c r="D276" s="208" t="s">
        <v>148</v>
      </c>
      <c r="E276" s="246" t="s">
        <v>32</v>
      </c>
      <c r="F276" s="247" t="s">
        <v>168</v>
      </c>
      <c r="G276" s="245"/>
      <c r="H276" s="248">
        <v>7.1139999999999999</v>
      </c>
      <c r="I276" s="249"/>
      <c r="J276" s="245"/>
      <c r="K276" s="245"/>
      <c r="L276" s="250"/>
      <c r="M276" s="251"/>
      <c r="N276" s="252"/>
      <c r="O276" s="252"/>
      <c r="P276" s="252"/>
      <c r="Q276" s="252"/>
      <c r="R276" s="252"/>
      <c r="S276" s="252"/>
      <c r="T276" s="253"/>
      <c r="AT276" s="254" t="s">
        <v>148</v>
      </c>
      <c r="AU276" s="254" t="s">
        <v>85</v>
      </c>
      <c r="AV276" s="16" t="s">
        <v>141</v>
      </c>
      <c r="AW276" s="16" t="s">
        <v>39</v>
      </c>
      <c r="AX276" s="16" t="s">
        <v>85</v>
      </c>
      <c r="AY276" s="254" t="s">
        <v>133</v>
      </c>
    </row>
    <row r="277" spans="1:65" s="2" customFormat="1" ht="21.75" customHeight="1">
      <c r="A277" s="37"/>
      <c r="B277" s="38"/>
      <c r="C277" s="195" t="s">
        <v>713</v>
      </c>
      <c r="D277" s="195" t="s">
        <v>136</v>
      </c>
      <c r="E277" s="196" t="s">
        <v>944</v>
      </c>
      <c r="F277" s="197" t="s">
        <v>945</v>
      </c>
      <c r="G277" s="198" t="s">
        <v>285</v>
      </c>
      <c r="H277" s="199">
        <v>9.4849999999999994</v>
      </c>
      <c r="I277" s="200"/>
      <c r="J277" s="201">
        <f>ROUND(I277*H277,2)</f>
        <v>0</v>
      </c>
      <c r="K277" s="197" t="s">
        <v>140</v>
      </c>
      <c r="L277" s="42"/>
      <c r="M277" s="202" t="s">
        <v>32</v>
      </c>
      <c r="N277" s="203" t="s">
        <v>49</v>
      </c>
      <c r="O277" s="67"/>
      <c r="P277" s="204">
        <f>O277*H277</f>
        <v>0</v>
      </c>
      <c r="Q277" s="204">
        <v>0</v>
      </c>
      <c r="R277" s="204">
        <f>Q277*H277</f>
        <v>0</v>
      </c>
      <c r="S277" s="204">
        <v>0</v>
      </c>
      <c r="T277" s="205">
        <f>S277*H277</f>
        <v>0</v>
      </c>
      <c r="U277" s="37"/>
      <c r="V277" s="37"/>
      <c r="W277" s="37"/>
      <c r="X277" s="37"/>
      <c r="Y277" s="37"/>
      <c r="Z277" s="37"/>
      <c r="AA277" s="37"/>
      <c r="AB277" s="37"/>
      <c r="AC277" s="37"/>
      <c r="AD277" s="37"/>
      <c r="AE277" s="37"/>
      <c r="AR277" s="206" t="s">
        <v>141</v>
      </c>
      <c r="AT277" s="206" t="s">
        <v>136</v>
      </c>
      <c r="AU277" s="206" t="s">
        <v>85</v>
      </c>
      <c r="AY277" s="19" t="s">
        <v>133</v>
      </c>
      <c r="BE277" s="207">
        <f>IF(N277="základní",J277,0)</f>
        <v>0</v>
      </c>
      <c r="BF277" s="207">
        <f>IF(N277="snížená",J277,0)</f>
        <v>0</v>
      </c>
      <c r="BG277" s="207">
        <f>IF(N277="zákl. přenesená",J277,0)</f>
        <v>0</v>
      </c>
      <c r="BH277" s="207">
        <f>IF(N277="sníž. přenesená",J277,0)</f>
        <v>0</v>
      </c>
      <c r="BI277" s="207">
        <f>IF(N277="nulová",J277,0)</f>
        <v>0</v>
      </c>
      <c r="BJ277" s="19" t="s">
        <v>85</v>
      </c>
      <c r="BK277" s="207">
        <f>ROUND(I277*H277,2)</f>
        <v>0</v>
      </c>
      <c r="BL277" s="19" t="s">
        <v>141</v>
      </c>
      <c r="BM277" s="206" t="s">
        <v>1027</v>
      </c>
    </row>
    <row r="278" spans="1:65" s="2" customFormat="1" ht="86.4">
      <c r="A278" s="37"/>
      <c r="B278" s="38"/>
      <c r="C278" s="39"/>
      <c r="D278" s="208" t="s">
        <v>143</v>
      </c>
      <c r="E278" s="39"/>
      <c r="F278" s="209" t="s">
        <v>947</v>
      </c>
      <c r="G278" s="39"/>
      <c r="H278" s="39"/>
      <c r="I278" s="118"/>
      <c r="J278" s="39"/>
      <c r="K278" s="39"/>
      <c r="L278" s="42"/>
      <c r="M278" s="210"/>
      <c r="N278" s="211"/>
      <c r="O278" s="67"/>
      <c r="P278" s="67"/>
      <c r="Q278" s="67"/>
      <c r="R278" s="67"/>
      <c r="S278" s="67"/>
      <c r="T278" s="68"/>
      <c r="U278" s="37"/>
      <c r="V278" s="37"/>
      <c r="W278" s="37"/>
      <c r="X278" s="37"/>
      <c r="Y278" s="37"/>
      <c r="Z278" s="37"/>
      <c r="AA278" s="37"/>
      <c r="AB278" s="37"/>
      <c r="AC278" s="37"/>
      <c r="AD278" s="37"/>
      <c r="AE278" s="37"/>
      <c r="AT278" s="19" t="s">
        <v>143</v>
      </c>
      <c r="AU278" s="19" t="s">
        <v>85</v>
      </c>
    </row>
    <row r="279" spans="1:65" s="13" customFormat="1">
      <c r="B279" s="212"/>
      <c r="C279" s="213"/>
      <c r="D279" s="208" t="s">
        <v>148</v>
      </c>
      <c r="E279" s="214" t="s">
        <v>32</v>
      </c>
      <c r="F279" s="215" t="s">
        <v>1024</v>
      </c>
      <c r="G279" s="213"/>
      <c r="H279" s="216">
        <v>9.4849999999999994</v>
      </c>
      <c r="I279" s="217"/>
      <c r="J279" s="213"/>
      <c r="K279" s="213"/>
      <c r="L279" s="218"/>
      <c r="M279" s="219"/>
      <c r="N279" s="220"/>
      <c r="O279" s="220"/>
      <c r="P279" s="220"/>
      <c r="Q279" s="220"/>
      <c r="R279" s="220"/>
      <c r="S279" s="220"/>
      <c r="T279" s="221"/>
      <c r="AT279" s="222" t="s">
        <v>148</v>
      </c>
      <c r="AU279" s="222" t="s">
        <v>85</v>
      </c>
      <c r="AV279" s="13" t="s">
        <v>87</v>
      </c>
      <c r="AW279" s="13" t="s">
        <v>39</v>
      </c>
      <c r="AX279" s="13" t="s">
        <v>78</v>
      </c>
      <c r="AY279" s="222" t="s">
        <v>133</v>
      </c>
    </row>
    <row r="280" spans="1:65" s="16" customFormat="1">
      <c r="B280" s="244"/>
      <c r="C280" s="245"/>
      <c r="D280" s="208" t="s">
        <v>148</v>
      </c>
      <c r="E280" s="246" t="s">
        <v>32</v>
      </c>
      <c r="F280" s="247" t="s">
        <v>168</v>
      </c>
      <c r="G280" s="245"/>
      <c r="H280" s="248">
        <v>9.4849999999999994</v>
      </c>
      <c r="I280" s="249"/>
      <c r="J280" s="245"/>
      <c r="K280" s="245"/>
      <c r="L280" s="250"/>
      <c r="M280" s="251"/>
      <c r="N280" s="252"/>
      <c r="O280" s="252"/>
      <c r="P280" s="252"/>
      <c r="Q280" s="252"/>
      <c r="R280" s="252"/>
      <c r="S280" s="252"/>
      <c r="T280" s="253"/>
      <c r="AT280" s="254" t="s">
        <v>148</v>
      </c>
      <c r="AU280" s="254" t="s">
        <v>85</v>
      </c>
      <c r="AV280" s="16" t="s">
        <v>141</v>
      </c>
      <c r="AW280" s="16" t="s">
        <v>39</v>
      </c>
      <c r="AX280" s="16" t="s">
        <v>85</v>
      </c>
      <c r="AY280" s="254" t="s">
        <v>133</v>
      </c>
    </row>
    <row r="281" spans="1:65" s="2" customFormat="1" ht="21.75" customHeight="1">
      <c r="A281" s="37"/>
      <c r="B281" s="38"/>
      <c r="C281" s="195" t="s">
        <v>719</v>
      </c>
      <c r="D281" s="195" t="s">
        <v>136</v>
      </c>
      <c r="E281" s="196" t="s">
        <v>948</v>
      </c>
      <c r="F281" s="197" t="s">
        <v>949</v>
      </c>
      <c r="G281" s="198" t="s">
        <v>182</v>
      </c>
      <c r="H281" s="199">
        <v>0.6</v>
      </c>
      <c r="I281" s="200"/>
      <c r="J281" s="201">
        <f>ROUND(I281*H281,2)</f>
        <v>0</v>
      </c>
      <c r="K281" s="197" t="s">
        <v>32</v>
      </c>
      <c r="L281" s="42"/>
      <c r="M281" s="202" t="s">
        <v>32</v>
      </c>
      <c r="N281" s="203" t="s">
        <v>49</v>
      </c>
      <c r="O281" s="67"/>
      <c r="P281" s="204">
        <f>O281*H281</f>
        <v>0</v>
      </c>
      <c r="Q281" s="204">
        <v>2.5880000000000001</v>
      </c>
      <c r="R281" s="204">
        <f>Q281*H281</f>
        <v>1.5528</v>
      </c>
      <c r="S281" s="204">
        <v>1.95</v>
      </c>
      <c r="T281" s="205">
        <f>S281*H281</f>
        <v>1.17</v>
      </c>
      <c r="U281" s="37"/>
      <c r="V281" s="37"/>
      <c r="W281" s="37"/>
      <c r="X281" s="37"/>
      <c r="Y281" s="37"/>
      <c r="Z281" s="37"/>
      <c r="AA281" s="37"/>
      <c r="AB281" s="37"/>
      <c r="AC281" s="37"/>
      <c r="AD281" s="37"/>
      <c r="AE281" s="37"/>
      <c r="AR281" s="206" t="s">
        <v>141</v>
      </c>
      <c r="AT281" s="206" t="s">
        <v>136</v>
      </c>
      <c r="AU281" s="206" t="s">
        <v>85</v>
      </c>
      <c r="AY281" s="19" t="s">
        <v>133</v>
      </c>
      <c r="BE281" s="207">
        <f>IF(N281="základní",J281,0)</f>
        <v>0</v>
      </c>
      <c r="BF281" s="207">
        <f>IF(N281="snížená",J281,0)</f>
        <v>0</v>
      </c>
      <c r="BG281" s="207">
        <f>IF(N281="zákl. přenesená",J281,0)</f>
        <v>0</v>
      </c>
      <c r="BH281" s="207">
        <f>IF(N281="sníž. přenesená",J281,0)</f>
        <v>0</v>
      </c>
      <c r="BI281" s="207">
        <f>IF(N281="nulová",J281,0)</f>
        <v>0</v>
      </c>
      <c r="BJ281" s="19" t="s">
        <v>85</v>
      </c>
      <c r="BK281" s="207">
        <f>ROUND(I281*H281,2)</f>
        <v>0</v>
      </c>
      <c r="BL281" s="19" t="s">
        <v>141</v>
      </c>
      <c r="BM281" s="206" t="s">
        <v>1028</v>
      </c>
    </row>
    <row r="282" spans="1:65" s="2" customFormat="1" ht="124.8">
      <c r="A282" s="37"/>
      <c r="B282" s="38"/>
      <c r="C282" s="39"/>
      <c r="D282" s="208" t="s">
        <v>143</v>
      </c>
      <c r="E282" s="39"/>
      <c r="F282" s="209" t="s">
        <v>951</v>
      </c>
      <c r="G282" s="39"/>
      <c r="H282" s="39"/>
      <c r="I282" s="118"/>
      <c r="J282" s="39"/>
      <c r="K282" s="39"/>
      <c r="L282" s="42"/>
      <c r="M282" s="210"/>
      <c r="N282" s="211"/>
      <c r="O282" s="67"/>
      <c r="P282" s="67"/>
      <c r="Q282" s="67"/>
      <c r="R282" s="67"/>
      <c r="S282" s="67"/>
      <c r="T282" s="68"/>
      <c r="U282" s="37"/>
      <c r="V282" s="37"/>
      <c r="W282" s="37"/>
      <c r="X282" s="37"/>
      <c r="Y282" s="37"/>
      <c r="Z282" s="37"/>
      <c r="AA282" s="37"/>
      <c r="AB282" s="37"/>
      <c r="AC282" s="37"/>
      <c r="AD282" s="37"/>
      <c r="AE282" s="37"/>
      <c r="AT282" s="19" t="s">
        <v>143</v>
      </c>
      <c r="AU282" s="19" t="s">
        <v>85</v>
      </c>
    </row>
    <row r="283" spans="1:65" s="13" customFormat="1">
      <c r="B283" s="212"/>
      <c r="C283" s="213"/>
      <c r="D283" s="208" t="s">
        <v>148</v>
      </c>
      <c r="E283" s="214" t="s">
        <v>32</v>
      </c>
      <c r="F283" s="215" t="s">
        <v>1029</v>
      </c>
      <c r="G283" s="213"/>
      <c r="H283" s="216">
        <v>0.6</v>
      </c>
      <c r="I283" s="217"/>
      <c r="J283" s="213"/>
      <c r="K283" s="213"/>
      <c r="L283" s="218"/>
      <c r="M283" s="219"/>
      <c r="N283" s="220"/>
      <c r="O283" s="220"/>
      <c r="P283" s="220"/>
      <c r="Q283" s="220"/>
      <c r="R283" s="220"/>
      <c r="S283" s="220"/>
      <c r="T283" s="221"/>
      <c r="AT283" s="222" t="s">
        <v>148</v>
      </c>
      <c r="AU283" s="222" t="s">
        <v>85</v>
      </c>
      <c r="AV283" s="13" t="s">
        <v>87</v>
      </c>
      <c r="AW283" s="13" t="s">
        <v>39</v>
      </c>
      <c r="AX283" s="13" t="s">
        <v>78</v>
      </c>
      <c r="AY283" s="222" t="s">
        <v>133</v>
      </c>
    </row>
    <row r="284" spans="1:65" s="16" customFormat="1">
      <c r="B284" s="244"/>
      <c r="C284" s="245"/>
      <c r="D284" s="208" t="s">
        <v>148</v>
      </c>
      <c r="E284" s="246" t="s">
        <v>32</v>
      </c>
      <c r="F284" s="247" t="s">
        <v>168</v>
      </c>
      <c r="G284" s="245"/>
      <c r="H284" s="248">
        <v>0.6</v>
      </c>
      <c r="I284" s="249"/>
      <c r="J284" s="245"/>
      <c r="K284" s="245"/>
      <c r="L284" s="250"/>
      <c r="M284" s="251"/>
      <c r="N284" s="252"/>
      <c r="O284" s="252"/>
      <c r="P284" s="252"/>
      <c r="Q284" s="252"/>
      <c r="R284" s="252"/>
      <c r="S284" s="252"/>
      <c r="T284" s="253"/>
      <c r="AT284" s="254" t="s">
        <v>148</v>
      </c>
      <c r="AU284" s="254" t="s">
        <v>85</v>
      </c>
      <c r="AV284" s="16" t="s">
        <v>141</v>
      </c>
      <c r="AW284" s="16" t="s">
        <v>39</v>
      </c>
      <c r="AX284" s="16" t="s">
        <v>85</v>
      </c>
      <c r="AY284" s="254" t="s">
        <v>133</v>
      </c>
    </row>
    <row r="285" spans="1:65" s="2" customFormat="1" ht="33" customHeight="1">
      <c r="A285" s="37"/>
      <c r="B285" s="38"/>
      <c r="C285" s="195" t="s">
        <v>723</v>
      </c>
      <c r="D285" s="195" t="s">
        <v>136</v>
      </c>
      <c r="E285" s="196" t="s">
        <v>953</v>
      </c>
      <c r="F285" s="197" t="s">
        <v>954</v>
      </c>
      <c r="G285" s="198" t="s">
        <v>227</v>
      </c>
      <c r="H285" s="199">
        <v>7.1139999999999999</v>
      </c>
      <c r="I285" s="200"/>
      <c r="J285" s="201">
        <f>ROUND(I285*H285,2)</f>
        <v>0</v>
      </c>
      <c r="K285" s="197" t="s">
        <v>32</v>
      </c>
      <c r="L285" s="42"/>
      <c r="M285" s="202" t="s">
        <v>32</v>
      </c>
      <c r="N285" s="203" t="s">
        <v>49</v>
      </c>
      <c r="O285" s="67"/>
      <c r="P285" s="204">
        <f>O285*H285</f>
        <v>0</v>
      </c>
      <c r="Q285" s="204">
        <v>7.7999999999999999E-4</v>
      </c>
      <c r="R285" s="204">
        <f>Q285*H285</f>
        <v>5.5489199999999997E-3</v>
      </c>
      <c r="S285" s="204">
        <v>1E-3</v>
      </c>
      <c r="T285" s="205">
        <f>S285*H285</f>
        <v>7.1139999999999997E-3</v>
      </c>
      <c r="U285" s="37"/>
      <c r="V285" s="37"/>
      <c r="W285" s="37"/>
      <c r="X285" s="37"/>
      <c r="Y285" s="37"/>
      <c r="Z285" s="37"/>
      <c r="AA285" s="37"/>
      <c r="AB285" s="37"/>
      <c r="AC285" s="37"/>
      <c r="AD285" s="37"/>
      <c r="AE285" s="37"/>
      <c r="AR285" s="206" t="s">
        <v>141</v>
      </c>
      <c r="AT285" s="206" t="s">
        <v>136</v>
      </c>
      <c r="AU285" s="206" t="s">
        <v>85</v>
      </c>
      <c r="AY285" s="19" t="s">
        <v>133</v>
      </c>
      <c r="BE285" s="207">
        <f>IF(N285="základní",J285,0)</f>
        <v>0</v>
      </c>
      <c r="BF285" s="207">
        <f>IF(N285="snížená",J285,0)</f>
        <v>0</v>
      </c>
      <c r="BG285" s="207">
        <f>IF(N285="zákl. přenesená",J285,0)</f>
        <v>0</v>
      </c>
      <c r="BH285" s="207">
        <f>IF(N285="sníž. přenesená",J285,0)</f>
        <v>0</v>
      </c>
      <c r="BI285" s="207">
        <f>IF(N285="nulová",J285,0)</f>
        <v>0</v>
      </c>
      <c r="BJ285" s="19" t="s">
        <v>85</v>
      </c>
      <c r="BK285" s="207">
        <f>ROUND(I285*H285,2)</f>
        <v>0</v>
      </c>
      <c r="BL285" s="19" t="s">
        <v>141</v>
      </c>
      <c r="BM285" s="206" t="s">
        <v>1030</v>
      </c>
    </row>
    <row r="286" spans="1:65" s="2" customFormat="1" ht="115.2">
      <c r="A286" s="37"/>
      <c r="B286" s="38"/>
      <c r="C286" s="39"/>
      <c r="D286" s="208" t="s">
        <v>143</v>
      </c>
      <c r="E286" s="39"/>
      <c r="F286" s="209" t="s">
        <v>515</v>
      </c>
      <c r="G286" s="39"/>
      <c r="H286" s="39"/>
      <c r="I286" s="118"/>
      <c r="J286" s="39"/>
      <c r="K286" s="39"/>
      <c r="L286" s="42"/>
      <c r="M286" s="210"/>
      <c r="N286" s="211"/>
      <c r="O286" s="67"/>
      <c r="P286" s="67"/>
      <c r="Q286" s="67"/>
      <c r="R286" s="67"/>
      <c r="S286" s="67"/>
      <c r="T286" s="68"/>
      <c r="U286" s="37"/>
      <c r="V286" s="37"/>
      <c r="W286" s="37"/>
      <c r="X286" s="37"/>
      <c r="Y286" s="37"/>
      <c r="Z286" s="37"/>
      <c r="AA286" s="37"/>
      <c r="AB286" s="37"/>
      <c r="AC286" s="37"/>
      <c r="AD286" s="37"/>
      <c r="AE286" s="37"/>
      <c r="AT286" s="19" t="s">
        <v>143</v>
      </c>
      <c r="AU286" s="19" t="s">
        <v>85</v>
      </c>
    </row>
    <row r="287" spans="1:65" s="13" customFormat="1">
      <c r="B287" s="212"/>
      <c r="C287" s="213"/>
      <c r="D287" s="208" t="s">
        <v>148</v>
      </c>
      <c r="E287" s="214" t="s">
        <v>32</v>
      </c>
      <c r="F287" s="215" t="s">
        <v>1026</v>
      </c>
      <c r="G287" s="213"/>
      <c r="H287" s="216">
        <v>7.1139999999999999</v>
      </c>
      <c r="I287" s="217"/>
      <c r="J287" s="213"/>
      <c r="K287" s="213"/>
      <c r="L287" s="218"/>
      <c r="M287" s="219"/>
      <c r="N287" s="220"/>
      <c r="O287" s="220"/>
      <c r="P287" s="220"/>
      <c r="Q287" s="220"/>
      <c r="R287" s="220"/>
      <c r="S287" s="220"/>
      <c r="T287" s="221"/>
      <c r="AT287" s="222" t="s">
        <v>148</v>
      </c>
      <c r="AU287" s="222" t="s">
        <v>85</v>
      </c>
      <c r="AV287" s="13" t="s">
        <v>87</v>
      </c>
      <c r="AW287" s="13" t="s">
        <v>39</v>
      </c>
      <c r="AX287" s="13" t="s">
        <v>78</v>
      </c>
      <c r="AY287" s="222" t="s">
        <v>133</v>
      </c>
    </row>
    <row r="288" spans="1:65" s="16" customFormat="1">
      <c r="B288" s="244"/>
      <c r="C288" s="245"/>
      <c r="D288" s="208" t="s">
        <v>148</v>
      </c>
      <c r="E288" s="246" t="s">
        <v>32</v>
      </c>
      <c r="F288" s="247" t="s">
        <v>168</v>
      </c>
      <c r="G288" s="245"/>
      <c r="H288" s="248">
        <v>7.1139999999999999</v>
      </c>
      <c r="I288" s="249"/>
      <c r="J288" s="245"/>
      <c r="K288" s="245"/>
      <c r="L288" s="250"/>
      <c r="M288" s="251"/>
      <c r="N288" s="252"/>
      <c r="O288" s="252"/>
      <c r="P288" s="252"/>
      <c r="Q288" s="252"/>
      <c r="R288" s="252"/>
      <c r="S288" s="252"/>
      <c r="T288" s="253"/>
      <c r="AT288" s="254" t="s">
        <v>148</v>
      </c>
      <c r="AU288" s="254" t="s">
        <v>85</v>
      </c>
      <c r="AV288" s="16" t="s">
        <v>141</v>
      </c>
      <c r="AW288" s="16" t="s">
        <v>39</v>
      </c>
      <c r="AX288" s="16" t="s">
        <v>85</v>
      </c>
      <c r="AY288" s="254" t="s">
        <v>133</v>
      </c>
    </row>
    <row r="289" spans="1:65" s="2" customFormat="1" ht="21.75" customHeight="1">
      <c r="A289" s="37"/>
      <c r="B289" s="38"/>
      <c r="C289" s="255" t="s">
        <v>727</v>
      </c>
      <c r="D289" s="255" t="s">
        <v>198</v>
      </c>
      <c r="E289" s="256" t="s">
        <v>956</v>
      </c>
      <c r="F289" s="257" t="s">
        <v>957</v>
      </c>
      <c r="G289" s="258" t="s">
        <v>172</v>
      </c>
      <c r="H289" s="259">
        <v>2.5000000000000001E-2</v>
      </c>
      <c r="I289" s="260"/>
      <c r="J289" s="261">
        <f>ROUND(I289*H289,2)</f>
        <v>0</v>
      </c>
      <c r="K289" s="257" t="s">
        <v>32</v>
      </c>
      <c r="L289" s="262"/>
      <c r="M289" s="263" t="s">
        <v>32</v>
      </c>
      <c r="N289" s="264" t="s">
        <v>49</v>
      </c>
      <c r="O289" s="67"/>
      <c r="P289" s="204">
        <f>O289*H289</f>
        <v>0</v>
      </c>
      <c r="Q289" s="204">
        <v>1</v>
      </c>
      <c r="R289" s="204">
        <f>Q289*H289</f>
        <v>2.5000000000000001E-2</v>
      </c>
      <c r="S289" s="204">
        <v>0</v>
      </c>
      <c r="T289" s="205">
        <f>S289*H289</f>
        <v>0</v>
      </c>
      <c r="U289" s="37"/>
      <c r="V289" s="37"/>
      <c r="W289" s="37"/>
      <c r="X289" s="37"/>
      <c r="Y289" s="37"/>
      <c r="Z289" s="37"/>
      <c r="AA289" s="37"/>
      <c r="AB289" s="37"/>
      <c r="AC289" s="37"/>
      <c r="AD289" s="37"/>
      <c r="AE289" s="37"/>
      <c r="AR289" s="206" t="s">
        <v>194</v>
      </c>
      <c r="AT289" s="206" t="s">
        <v>198</v>
      </c>
      <c r="AU289" s="206" t="s">
        <v>85</v>
      </c>
      <c r="AY289" s="19" t="s">
        <v>133</v>
      </c>
      <c r="BE289" s="207">
        <f>IF(N289="základní",J289,0)</f>
        <v>0</v>
      </c>
      <c r="BF289" s="207">
        <f>IF(N289="snížená",J289,0)</f>
        <v>0</v>
      </c>
      <c r="BG289" s="207">
        <f>IF(N289="zákl. přenesená",J289,0)</f>
        <v>0</v>
      </c>
      <c r="BH289" s="207">
        <f>IF(N289="sníž. přenesená",J289,0)</f>
        <v>0</v>
      </c>
      <c r="BI289" s="207">
        <f>IF(N289="nulová",J289,0)</f>
        <v>0</v>
      </c>
      <c r="BJ289" s="19" t="s">
        <v>85</v>
      </c>
      <c r="BK289" s="207">
        <f>ROUND(I289*H289,2)</f>
        <v>0</v>
      </c>
      <c r="BL289" s="19" t="s">
        <v>141</v>
      </c>
      <c r="BM289" s="206" t="s">
        <v>1031</v>
      </c>
    </row>
    <row r="290" spans="1:65" s="13" customFormat="1">
      <c r="B290" s="212"/>
      <c r="C290" s="213"/>
      <c r="D290" s="208" t="s">
        <v>148</v>
      </c>
      <c r="E290" s="214" t="s">
        <v>32</v>
      </c>
      <c r="F290" s="215" t="s">
        <v>1032</v>
      </c>
      <c r="G290" s="213"/>
      <c r="H290" s="216">
        <v>2.5000000000000001E-2</v>
      </c>
      <c r="I290" s="217"/>
      <c r="J290" s="213"/>
      <c r="K290" s="213"/>
      <c r="L290" s="218"/>
      <c r="M290" s="219"/>
      <c r="N290" s="220"/>
      <c r="O290" s="220"/>
      <c r="P290" s="220"/>
      <c r="Q290" s="220"/>
      <c r="R290" s="220"/>
      <c r="S290" s="220"/>
      <c r="T290" s="221"/>
      <c r="AT290" s="222" t="s">
        <v>148</v>
      </c>
      <c r="AU290" s="222" t="s">
        <v>85</v>
      </c>
      <c r="AV290" s="13" t="s">
        <v>87</v>
      </c>
      <c r="AW290" s="13" t="s">
        <v>39</v>
      </c>
      <c r="AX290" s="13" t="s">
        <v>78</v>
      </c>
      <c r="AY290" s="222" t="s">
        <v>133</v>
      </c>
    </row>
    <row r="291" spans="1:65" s="16" customFormat="1">
      <c r="B291" s="244"/>
      <c r="C291" s="245"/>
      <c r="D291" s="208" t="s">
        <v>148</v>
      </c>
      <c r="E291" s="246" t="s">
        <v>32</v>
      </c>
      <c r="F291" s="247" t="s">
        <v>168</v>
      </c>
      <c r="G291" s="245"/>
      <c r="H291" s="248">
        <v>2.5000000000000001E-2</v>
      </c>
      <c r="I291" s="249"/>
      <c r="J291" s="245"/>
      <c r="K291" s="245"/>
      <c r="L291" s="250"/>
      <c r="M291" s="251"/>
      <c r="N291" s="252"/>
      <c r="O291" s="252"/>
      <c r="P291" s="252"/>
      <c r="Q291" s="252"/>
      <c r="R291" s="252"/>
      <c r="S291" s="252"/>
      <c r="T291" s="253"/>
      <c r="AT291" s="254" t="s">
        <v>148</v>
      </c>
      <c r="AU291" s="254" t="s">
        <v>85</v>
      </c>
      <c r="AV291" s="16" t="s">
        <v>141</v>
      </c>
      <c r="AW291" s="16" t="s">
        <v>39</v>
      </c>
      <c r="AX291" s="16" t="s">
        <v>85</v>
      </c>
      <c r="AY291" s="254" t="s">
        <v>133</v>
      </c>
    </row>
    <row r="292" spans="1:65" s="2" customFormat="1" ht="66.75" customHeight="1">
      <c r="A292" s="37"/>
      <c r="B292" s="38"/>
      <c r="C292" s="195" t="s">
        <v>731</v>
      </c>
      <c r="D292" s="195" t="s">
        <v>136</v>
      </c>
      <c r="E292" s="196" t="s">
        <v>960</v>
      </c>
      <c r="F292" s="197" t="s">
        <v>961</v>
      </c>
      <c r="G292" s="198" t="s">
        <v>172</v>
      </c>
      <c r="H292" s="199">
        <v>7.4779999999999998</v>
      </c>
      <c r="I292" s="200"/>
      <c r="J292" s="201">
        <f>ROUND(I292*H292,2)</f>
        <v>0</v>
      </c>
      <c r="K292" s="197" t="s">
        <v>32</v>
      </c>
      <c r="L292" s="42"/>
      <c r="M292" s="202" t="s">
        <v>32</v>
      </c>
      <c r="N292" s="203" t="s">
        <v>49</v>
      </c>
      <c r="O292" s="67"/>
      <c r="P292" s="204">
        <f>O292*H292</f>
        <v>0</v>
      </c>
      <c r="Q292" s="204">
        <v>0</v>
      </c>
      <c r="R292" s="204">
        <f>Q292*H292</f>
        <v>0</v>
      </c>
      <c r="S292" s="204">
        <v>0</v>
      </c>
      <c r="T292" s="205">
        <f>S292*H292</f>
        <v>0</v>
      </c>
      <c r="U292" s="37"/>
      <c r="V292" s="37"/>
      <c r="W292" s="37"/>
      <c r="X292" s="37"/>
      <c r="Y292" s="37"/>
      <c r="Z292" s="37"/>
      <c r="AA292" s="37"/>
      <c r="AB292" s="37"/>
      <c r="AC292" s="37"/>
      <c r="AD292" s="37"/>
      <c r="AE292" s="37"/>
      <c r="AR292" s="206" t="s">
        <v>141</v>
      </c>
      <c r="AT292" s="206" t="s">
        <v>136</v>
      </c>
      <c r="AU292" s="206" t="s">
        <v>85</v>
      </c>
      <c r="AY292" s="19" t="s">
        <v>133</v>
      </c>
      <c r="BE292" s="207">
        <f>IF(N292="základní",J292,0)</f>
        <v>0</v>
      </c>
      <c r="BF292" s="207">
        <f>IF(N292="snížená",J292,0)</f>
        <v>0</v>
      </c>
      <c r="BG292" s="207">
        <f>IF(N292="zákl. přenesená",J292,0)</f>
        <v>0</v>
      </c>
      <c r="BH292" s="207">
        <f>IF(N292="sníž. přenesená",J292,0)</f>
        <v>0</v>
      </c>
      <c r="BI292" s="207">
        <f>IF(N292="nulová",J292,0)</f>
        <v>0</v>
      </c>
      <c r="BJ292" s="19" t="s">
        <v>85</v>
      </c>
      <c r="BK292" s="207">
        <f>ROUND(I292*H292,2)</f>
        <v>0</v>
      </c>
      <c r="BL292" s="19" t="s">
        <v>141</v>
      </c>
      <c r="BM292" s="206" t="s">
        <v>1033</v>
      </c>
    </row>
    <row r="293" spans="1:65" s="2" customFormat="1" ht="86.4">
      <c r="A293" s="37"/>
      <c r="B293" s="38"/>
      <c r="C293" s="39"/>
      <c r="D293" s="208" t="s">
        <v>143</v>
      </c>
      <c r="E293" s="39"/>
      <c r="F293" s="209" t="s">
        <v>555</v>
      </c>
      <c r="G293" s="39"/>
      <c r="H293" s="39"/>
      <c r="I293" s="118"/>
      <c r="J293" s="39"/>
      <c r="K293" s="39"/>
      <c r="L293" s="42"/>
      <c r="M293" s="210"/>
      <c r="N293" s="211"/>
      <c r="O293" s="67"/>
      <c r="P293" s="67"/>
      <c r="Q293" s="67"/>
      <c r="R293" s="67"/>
      <c r="S293" s="67"/>
      <c r="T293" s="68"/>
      <c r="U293" s="37"/>
      <c r="V293" s="37"/>
      <c r="W293" s="37"/>
      <c r="X293" s="37"/>
      <c r="Y293" s="37"/>
      <c r="Z293" s="37"/>
      <c r="AA293" s="37"/>
      <c r="AB293" s="37"/>
      <c r="AC293" s="37"/>
      <c r="AD293" s="37"/>
      <c r="AE293" s="37"/>
      <c r="AT293" s="19" t="s">
        <v>143</v>
      </c>
      <c r="AU293" s="19" t="s">
        <v>85</v>
      </c>
    </row>
    <row r="294" spans="1:65" s="12" customFormat="1" ht="25.95" customHeight="1">
      <c r="B294" s="179"/>
      <c r="C294" s="180"/>
      <c r="D294" s="181" t="s">
        <v>77</v>
      </c>
      <c r="E294" s="182" t="s">
        <v>1034</v>
      </c>
      <c r="F294" s="182" t="s">
        <v>1035</v>
      </c>
      <c r="G294" s="180"/>
      <c r="H294" s="180"/>
      <c r="I294" s="183"/>
      <c r="J294" s="184">
        <f>BK294</f>
        <v>0</v>
      </c>
      <c r="K294" s="180"/>
      <c r="L294" s="185"/>
      <c r="M294" s="186"/>
      <c r="N294" s="187"/>
      <c r="O294" s="187"/>
      <c r="P294" s="188">
        <f>SUM(P295:P344)</f>
        <v>0</v>
      </c>
      <c r="Q294" s="187"/>
      <c r="R294" s="188">
        <f>SUM(R295:R344)</f>
        <v>1.6457819499999999</v>
      </c>
      <c r="S294" s="187"/>
      <c r="T294" s="189">
        <f>SUM(T295:T344)</f>
        <v>0.1985565</v>
      </c>
      <c r="AR294" s="190" t="s">
        <v>85</v>
      </c>
      <c r="AT294" s="191" t="s">
        <v>77</v>
      </c>
      <c r="AU294" s="191" t="s">
        <v>78</v>
      </c>
      <c r="AY294" s="190" t="s">
        <v>133</v>
      </c>
      <c r="BK294" s="192">
        <f>SUM(BK295:BK344)</f>
        <v>0</v>
      </c>
    </row>
    <row r="295" spans="1:65" s="2" customFormat="1" ht="44.25" customHeight="1">
      <c r="A295" s="37"/>
      <c r="B295" s="38"/>
      <c r="C295" s="195" t="s">
        <v>738</v>
      </c>
      <c r="D295" s="195" t="s">
        <v>136</v>
      </c>
      <c r="E295" s="196" t="s">
        <v>965</v>
      </c>
      <c r="F295" s="197" t="s">
        <v>966</v>
      </c>
      <c r="G295" s="198" t="s">
        <v>182</v>
      </c>
      <c r="H295" s="199">
        <v>1.37</v>
      </c>
      <c r="I295" s="200"/>
      <c r="J295" s="201">
        <f>ROUND(I295*H295,2)</f>
        <v>0</v>
      </c>
      <c r="K295" s="197" t="s">
        <v>140</v>
      </c>
      <c r="L295" s="42"/>
      <c r="M295" s="202" t="s">
        <v>32</v>
      </c>
      <c r="N295" s="203" t="s">
        <v>49</v>
      </c>
      <c r="O295" s="67"/>
      <c r="P295" s="204">
        <f>O295*H295</f>
        <v>0</v>
      </c>
      <c r="Q295" s="204">
        <v>0</v>
      </c>
      <c r="R295" s="204">
        <f>Q295*H295</f>
        <v>0</v>
      </c>
      <c r="S295" s="204">
        <v>0</v>
      </c>
      <c r="T295" s="205">
        <f>S295*H295</f>
        <v>0</v>
      </c>
      <c r="U295" s="37"/>
      <c r="V295" s="37"/>
      <c r="W295" s="37"/>
      <c r="X295" s="37"/>
      <c r="Y295" s="37"/>
      <c r="Z295" s="37"/>
      <c r="AA295" s="37"/>
      <c r="AB295" s="37"/>
      <c r="AC295" s="37"/>
      <c r="AD295" s="37"/>
      <c r="AE295" s="37"/>
      <c r="AR295" s="206" t="s">
        <v>141</v>
      </c>
      <c r="AT295" s="206" t="s">
        <v>136</v>
      </c>
      <c r="AU295" s="206" t="s">
        <v>85</v>
      </c>
      <c r="AY295" s="19" t="s">
        <v>133</v>
      </c>
      <c r="BE295" s="207">
        <f>IF(N295="základní",J295,0)</f>
        <v>0</v>
      </c>
      <c r="BF295" s="207">
        <f>IF(N295="snížená",J295,0)</f>
        <v>0</v>
      </c>
      <c r="BG295" s="207">
        <f>IF(N295="zákl. přenesená",J295,0)</f>
        <v>0</v>
      </c>
      <c r="BH295" s="207">
        <f>IF(N295="sníž. přenesená",J295,0)</f>
        <v>0</v>
      </c>
      <c r="BI295" s="207">
        <f>IF(N295="nulová",J295,0)</f>
        <v>0</v>
      </c>
      <c r="BJ295" s="19" t="s">
        <v>85</v>
      </c>
      <c r="BK295" s="207">
        <f>ROUND(I295*H295,2)</f>
        <v>0</v>
      </c>
      <c r="BL295" s="19" t="s">
        <v>141</v>
      </c>
      <c r="BM295" s="206" t="s">
        <v>1036</v>
      </c>
    </row>
    <row r="296" spans="1:65" s="2" customFormat="1" ht="48">
      <c r="A296" s="37"/>
      <c r="B296" s="38"/>
      <c r="C296" s="39"/>
      <c r="D296" s="208" t="s">
        <v>143</v>
      </c>
      <c r="E296" s="39"/>
      <c r="F296" s="209" t="s">
        <v>968</v>
      </c>
      <c r="G296" s="39"/>
      <c r="H296" s="39"/>
      <c r="I296" s="118"/>
      <c r="J296" s="39"/>
      <c r="K296" s="39"/>
      <c r="L296" s="42"/>
      <c r="M296" s="210"/>
      <c r="N296" s="211"/>
      <c r="O296" s="67"/>
      <c r="P296" s="67"/>
      <c r="Q296" s="67"/>
      <c r="R296" s="67"/>
      <c r="S296" s="67"/>
      <c r="T296" s="68"/>
      <c r="U296" s="37"/>
      <c r="V296" s="37"/>
      <c r="W296" s="37"/>
      <c r="X296" s="37"/>
      <c r="Y296" s="37"/>
      <c r="Z296" s="37"/>
      <c r="AA296" s="37"/>
      <c r="AB296" s="37"/>
      <c r="AC296" s="37"/>
      <c r="AD296" s="37"/>
      <c r="AE296" s="37"/>
      <c r="AT296" s="19" t="s">
        <v>143</v>
      </c>
      <c r="AU296" s="19" t="s">
        <v>85</v>
      </c>
    </row>
    <row r="297" spans="1:65" s="13" customFormat="1">
      <c r="B297" s="212"/>
      <c r="C297" s="213"/>
      <c r="D297" s="208" t="s">
        <v>148</v>
      </c>
      <c r="E297" s="214" t="s">
        <v>32</v>
      </c>
      <c r="F297" s="215" t="s">
        <v>1037</v>
      </c>
      <c r="G297" s="213"/>
      <c r="H297" s="216">
        <v>1.37</v>
      </c>
      <c r="I297" s="217"/>
      <c r="J297" s="213"/>
      <c r="K297" s="213"/>
      <c r="L297" s="218"/>
      <c r="M297" s="219"/>
      <c r="N297" s="220"/>
      <c r="O297" s="220"/>
      <c r="P297" s="220"/>
      <c r="Q297" s="220"/>
      <c r="R297" s="220"/>
      <c r="S297" s="220"/>
      <c r="T297" s="221"/>
      <c r="AT297" s="222" t="s">
        <v>148</v>
      </c>
      <c r="AU297" s="222" t="s">
        <v>85</v>
      </c>
      <c r="AV297" s="13" t="s">
        <v>87</v>
      </c>
      <c r="AW297" s="13" t="s">
        <v>39</v>
      </c>
      <c r="AX297" s="13" t="s">
        <v>78</v>
      </c>
      <c r="AY297" s="222" t="s">
        <v>133</v>
      </c>
    </row>
    <row r="298" spans="1:65" s="16" customFormat="1">
      <c r="B298" s="244"/>
      <c r="C298" s="245"/>
      <c r="D298" s="208" t="s">
        <v>148</v>
      </c>
      <c r="E298" s="246" t="s">
        <v>32</v>
      </c>
      <c r="F298" s="247" t="s">
        <v>168</v>
      </c>
      <c r="G298" s="245"/>
      <c r="H298" s="248">
        <v>1.37</v>
      </c>
      <c r="I298" s="249"/>
      <c r="J298" s="245"/>
      <c r="K298" s="245"/>
      <c r="L298" s="250"/>
      <c r="M298" s="251"/>
      <c r="N298" s="252"/>
      <c r="O298" s="252"/>
      <c r="P298" s="252"/>
      <c r="Q298" s="252"/>
      <c r="R298" s="252"/>
      <c r="S298" s="252"/>
      <c r="T298" s="253"/>
      <c r="AT298" s="254" t="s">
        <v>148</v>
      </c>
      <c r="AU298" s="254" t="s">
        <v>85</v>
      </c>
      <c r="AV298" s="16" t="s">
        <v>141</v>
      </c>
      <c r="AW298" s="16" t="s">
        <v>39</v>
      </c>
      <c r="AX298" s="16" t="s">
        <v>85</v>
      </c>
      <c r="AY298" s="254" t="s">
        <v>133</v>
      </c>
    </row>
    <row r="299" spans="1:65" s="2" customFormat="1" ht="55.5" customHeight="1">
      <c r="A299" s="37"/>
      <c r="B299" s="38"/>
      <c r="C299" s="195" t="s">
        <v>745</v>
      </c>
      <c r="D299" s="195" t="s">
        <v>136</v>
      </c>
      <c r="E299" s="196" t="s">
        <v>867</v>
      </c>
      <c r="F299" s="197" t="s">
        <v>868</v>
      </c>
      <c r="G299" s="198" t="s">
        <v>182</v>
      </c>
      <c r="H299" s="199">
        <v>0.189</v>
      </c>
      <c r="I299" s="200"/>
      <c r="J299" s="201">
        <f>ROUND(I299*H299,2)</f>
        <v>0</v>
      </c>
      <c r="K299" s="197" t="s">
        <v>140</v>
      </c>
      <c r="L299" s="42"/>
      <c r="M299" s="202" t="s">
        <v>32</v>
      </c>
      <c r="N299" s="203" t="s">
        <v>49</v>
      </c>
      <c r="O299" s="67"/>
      <c r="P299" s="204">
        <f>O299*H299</f>
        <v>0</v>
      </c>
      <c r="Q299" s="204">
        <v>0</v>
      </c>
      <c r="R299" s="204">
        <f>Q299*H299</f>
        <v>0</v>
      </c>
      <c r="S299" s="204">
        <v>0</v>
      </c>
      <c r="T299" s="205">
        <f>S299*H299</f>
        <v>0</v>
      </c>
      <c r="U299" s="37"/>
      <c r="V299" s="37"/>
      <c r="W299" s="37"/>
      <c r="X299" s="37"/>
      <c r="Y299" s="37"/>
      <c r="Z299" s="37"/>
      <c r="AA299" s="37"/>
      <c r="AB299" s="37"/>
      <c r="AC299" s="37"/>
      <c r="AD299" s="37"/>
      <c r="AE299" s="37"/>
      <c r="AR299" s="206" t="s">
        <v>141</v>
      </c>
      <c r="AT299" s="206" t="s">
        <v>136</v>
      </c>
      <c r="AU299" s="206" t="s">
        <v>85</v>
      </c>
      <c r="AY299" s="19" t="s">
        <v>133</v>
      </c>
      <c r="BE299" s="207">
        <f>IF(N299="základní",J299,0)</f>
        <v>0</v>
      </c>
      <c r="BF299" s="207">
        <f>IF(N299="snížená",J299,0)</f>
        <v>0</v>
      </c>
      <c r="BG299" s="207">
        <f>IF(N299="zákl. přenesená",J299,0)</f>
        <v>0</v>
      </c>
      <c r="BH299" s="207">
        <f>IF(N299="sníž. přenesená",J299,0)</f>
        <v>0</v>
      </c>
      <c r="BI299" s="207">
        <f>IF(N299="nulová",J299,0)</f>
        <v>0</v>
      </c>
      <c r="BJ299" s="19" t="s">
        <v>85</v>
      </c>
      <c r="BK299" s="207">
        <f>ROUND(I299*H299,2)</f>
        <v>0</v>
      </c>
      <c r="BL299" s="19" t="s">
        <v>141</v>
      </c>
      <c r="BM299" s="206" t="s">
        <v>1038</v>
      </c>
    </row>
    <row r="300" spans="1:65" s="2" customFormat="1" ht="76.8">
      <c r="A300" s="37"/>
      <c r="B300" s="38"/>
      <c r="C300" s="39"/>
      <c r="D300" s="208" t="s">
        <v>143</v>
      </c>
      <c r="E300" s="39"/>
      <c r="F300" s="209" t="s">
        <v>870</v>
      </c>
      <c r="G300" s="39"/>
      <c r="H300" s="39"/>
      <c r="I300" s="118"/>
      <c r="J300" s="39"/>
      <c r="K300" s="39"/>
      <c r="L300" s="42"/>
      <c r="M300" s="210"/>
      <c r="N300" s="211"/>
      <c r="O300" s="67"/>
      <c r="P300" s="67"/>
      <c r="Q300" s="67"/>
      <c r="R300" s="67"/>
      <c r="S300" s="67"/>
      <c r="T300" s="68"/>
      <c r="U300" s="37"/>
      <c r="V300" s="37"/>
      <c r="W300" s="37"/>
      <c r="X300" s="37"/>
      <c r="Y300" s="37"/>
      <c r="Z300" s="37"/>
      <c r="AA300" s="37"/>
      <c r="AB300" s="37"/>
      <c r="AC300" s="37"/>
      <c r="AD300" s="37"/>
      <c r="AE300" s="37"/>
      <c r="AT300" s="19" t="s">
        <v>143</v>
      </c>
      <c r="AU300" s="19" t="s">
        <v>85</v>
      </c>
    </row>
    <row r="301" spans="1:65" s="13" customFormat="1">
      <c r="B301" s="212"/>
      <c r="C301" s="213"/>
      <c r="D301" s="208" t="s">
        <v>148</v>
      </c>
      <c r="E301" s="214" t="s">
        <v>32</v>
      </c>
      <c r="F301" s="215" t="s">
        <v>1039</v>
      </c>
      <c r="G301" s="213"/>
      <c r="H301" s="216">
        <v>0.189</v>
      </c>
      <c r="I301" s="217"/>
      <c r="J301" s="213"/>
      <c r="K301" s="213"/>
      <c r="L301" s="218"/>
      <c r="M301" s="219"/>
      <c r="N301" s="220"/>
      <c r="O301" s="220"/>
      <c r="P301" s="220"/>
      <c r="Q301" s="220"/>
      <c r="R301" s="220"/>
      <c r="S301" s="220"/>
      <c r="T301" s="221"/>
      <c r="AT301" s="222" t="s">
        <v>148</v>
      </c>
      <c r="AU301" s="222" t="s">
        <v>85</v>
      </c>
      <c r="AV301" s="13" t="s">
        <v>87</v>
      </c>
      <c r="AW301" s="13" t="s">
        <v>39</v>
      </c>
      <c r="AX301" s="13" t="s">
        <v>78</v>
      </c>
      <c r="AY301" s="222" t="s">
        <v>133</v>
      </c>
    </row>
    <row r="302" spans="1:65" s="16" customFormat="1">
      <c r="B302" s="244"/>
      <c r="C302" s="245"/>
      <c r="D302" s="208" t="s">
        <v>148</v>
      </c>
      <c r="E302" s="246" t="s">
        <v>32</v>
      </c>
      <c r="F302" s="247" t="s">
        <v>168</v>
      </c>
      <c r="G302" s="245"/>
      <c r="H302" s="248">
        <v>0.189</v>
      </c>
      <c r="I302" s="249"/>
      <c r="J302" s="245"/>
      <c r="K302" s="245"/>
      <c r="L302" s="250"/>
      <c r="M302" s="251"/>
      <c r="N302" s="252"/>
      <c r="O302" s="252"/>
      <c r="P302" s="252"/>
      <c r="Q302" s="252"/>
      <c r="R302" s="252"/>
      <c r="S302" s="252"/>
      <c r="T302" s="253"/>
      <c r="AT302" s="254" t="s">
        <v>148</v>
      </c>
      <c r="AU302" s="254" t="s">
        <v>85</v>
      </c>
      <c r="AV302" s="16" t="s">
        <v>141</v>
      </c>
      <c r="AW302" s="16" t="s">
        <v>39</v>
      </c>
      <c r="AX302" s="16" t="s">
        <v>85</v>
      </c>
      <c r="AY302" s="254" t="s">
        <v>133</v>
      </c>
    </row>
    <row r="303" spans="1:65" s="2" customFormat="1" ht="33" customHeight="1">
      <c r="A303" s="37"/>
      <c r="B303" s="38"/>
      <c r="C303" s="195" t="s">
        <v>752</v>
      </c>
      <c r="D303" s="195" t="s">
        <v>136</v>
      </c>
      <c r="E303" s="196" t="s">
        <v>872</v>
      </c>
      <c r="F303" s="197" t="s">
        <v>873</v>
      </c>
      <c r="G303" s="198" t="s">
        <v>182</v>
      </c>
      <c r="H303" s="199">
        <v>0.189</v>
      </c>
      <c r="I303" s="200"/>
      <c r="J303" s="201">
        <f>ROUND(I303*H303,2)</f>
        <v>0</v>
      </c>
      <c r="K303" s="197" t="s">
        <v>32</v>
      </c>
      <c r="L303" s="42"/>
      <c r="M303" s="202" t="s">
        <v>32</v>
      </c>
      <c r="N303" s="203" t="s">
        <v>49</v>
      </c>
      <c r="O303" s="67"/>
      <c r="P303" s="204">
        <f>O303*H303</f>
        <v>0</v>
      </c>
      <c r="Q303" s="204">
        <v>0</v>
      </c>
      <c r="R303" s="204">
        <f>Q303*H303</f>
        <v>0</v>
      </c>
      <c r="S303" s="204">
        <v>0</v>
      </c>
      <c r="T303" s="205">
        <f>S303*H303</f>
        <v>0</v>
      </c>
      <c r="U303" s="37"/>
      <c r="V303" s="37"/>
      <c r="W303" s="37"/>
      <c r="X303" s="37"/>
      <c r="Y303" s="37"/>
      <c r="Z303" s="37"/>
      <c r="AA303" s="37"/>
      <c r="AB303" s="37"/>
      <c r="AC303" s="37"/>
      <c r="AD303" s="37"/>
      <c r="AE303" s="37"/>
      <c r="AR303" s="206" t="s">
        <v>141</v>
      </c>
      <c r="AT303" s="206" t="s">
        <v>136</v>
      </c>
      <c r="AU303" s="206" t="s">
        <v>85</v>
      </c>
      <c r="AY303" s="19" t="s">
        <v>133</v>
      </c>
      <c r="BE303" s="207">
        <f>IF(N303="základní",J303,0)</f>
        <v>0</v>
      </c>
      <c r="BF303" s="207">
        <f>IF(N303="snížená",J303,0)</f>
        <v>0</v>
      </c>
      <c r="BG303" s="207">
        <f>IF(N303="zákl. přenesená",J303,0)</f>
        <v>0</v>
      </c>
      <c r="BH303" s="207">
        <f>IF(N303="sníž. přenesená",J303,0)</f>
        <v>0</v>
      </c>
      <c r="BI303" s="207">
        <f>IF(N303="nulová",J303,0)</f>
        <v>0</v>
      </c>
      <c r="BJ303" s="19" t="s">
        <v>85</v>
      </c>
      <c r="BK303" s="207">
        <f>ROUND(I303*H303,2)</f>
        <v>0</v>
      </c>
      <c r="BL303" s="19" t="s">
        <v>141</v>
      </c>
      <c r="BM303" s="206" t="s">
        <v>1040</v>
      </c>
    </row>
    <row r="304" spans="1:65" s="2" customFormat="1" ht="172.8">
      <c r="A304" s="37"/>
      <c r="B304" s="38"/>
      <c r="C304" s="39"/>
      <c r="D304" s="208" t="s">
        <v>143</v>
      </c>
      <c r="E304" s="39"/>
      <c r="F304" s="209" t="s">
        <v>875</v>
      </c>
      <c r="G304" s="39"/>
      <c r="H304" s="39"/>
      <c r="I304" s="118"/>
      <c r="J304" s="39"/>
      <c r="K304" s="39"/>
      <c r="L304" s="42"/>
      <c r="M304" s="210"/>
      <c r="N304" s="211"/>
      <c r="O304" s="67"/>
      <c r="P304" s="67"/>
      <c r="Q304" s="67"/>
      <c r="R304" s="67"/>
      <c r="S304" s="67"/>
      <c r="T304" s="68"/>
      <c r="U304" s="37"/>
      <c r="V304" s="37"/>
      <c r="W304" s="37"/>
      <c r="X304" s="37"/>
      <c r="Y304" s="37"/>
      <c r="Z304" s="37"/>
      <c r="AA304" s="37"/>
      <c r="AB304" s="37"/>
      <c r="AC304" s="37"/>
      <c r="AD304" s="37"/>
      <c r="AE304" s="37"/>
      <c r="AT304" s="19" t="s">
        <v>143</v>
      </c>
      <c r="AU304" s="19" t="s">
        <v>85</v>
      </c>
    </row>
    <row r="305" spans="1:65" s="2" customFormat="1" ht="33" customHeight="1">
      <c r="A305" s="37"/>
      <c r="B305" s="38"/>
      <c r="C305" s="195" t="s">
        <v>758</v>
      </c>
      <c r="D305" s="195" t="s">
        <v>136</v>
      </c>
      <c r="E305" s="196" t="s">
        <v>876</v>
      </c>
      <c r="F305" s="197" t="s">
        <v>877</v>
      </c>
      <c r="G305" s="198" t="s">
        <v>172</v>
      </c>
      <c r="H305" s="199">
        <v>0.32100000000000001</v>
      </c>
      <c r="I305" s="200"/>
      <c r="J305" s="201">
        <f>ROUND(I305*H305,2)</f>
        <v>0</v>
      </c>
      <c r="K305" s="197" t="s">
        <v>140</v>
      </c>
      <c r="L305" s="42"/>
      <c r="M305" s="202" t="s">
        <v>32</v>
      </c>
      <c r="N305" s="203" t="s">
        <v>49</v>
      </c>
      <c r="O305" s="67"/>
      <c r="P305" s="204">
        <f>O305*H305</f>
        <v>0</v>
      </c>
      <c r="Q305" s="204">
        <v>0</v>
      </c>
      <c r="R305" s="204">
        <f>Q305*H305</f>
        <v>0</v>
      </c>
      <c r="S305" s="204">
        <v>0</v>
      </c>
      <c r="T305" s="205">
        <f>S305*H305</f>
        <v>0</v>
      </c>
      <c r="U305" s="37"/>
      <c r="V305" s="37"/>
      <c r="W305" s="37"/>
      <c r="X305" s="37"/>
      <c r="Y305" s="37"/>
      <c r="Z305" s="37"/>
      <c r="AA305" s="37"/>
      <c r="AB305" s="37"/>
      <c r="AC305" s="37"/>
      <c r="AD305" s="37"/>
      <c r="AE305" s="37"/>
      <c r="AR305" s="206" t="s">
        <v>141</v>
      </c>
      <c r="AT305" s="206" t="s">
        <v>136</v>
      </c>
      <c r="AU305" s="206" t="s">
        <v>85</v>
      </c>
      <c r="AY305" s="19" t="s">
        <v>133</v>
      </c>
      <c r="BE305" s="207">
        <f>IF(N305="základní",J305,0)</f>
        <v>0</v>
      </c>
      <c r="BF305" s="207">
        <f>IF(N305="snížená",J305,0)</f>
        <v>0</v>
      </c>
      <c r="BG305" s="207">
        <f>IF(N305="zákl. přenesená",J305,0)</f>
        <v>0</v>
      </c>
      <c r="BH305" s="207">
        <f>IF(N305="sníž. přenesená",J305,0)</f>
        <v>0</v>
      </c>
      <c r="BI305" s="207">
        <f>IF(N305="nulová",J305,0)</f>
        <v>0</v>
      </c>
      <c r="BJ305" s="19" t="s">
        <v>85</v>
      </c>
      <c r="BK305" s="207">
        <f>ROUND(I305*H305,2)</f>
        <v>0</v>
      </c>
      <c r="BL305" s="19" t="s">
        <v>141</v>
      </c>
      <c r="BM305" s="206" t="s">
        <v>1041</v>
      </c>
    </row>
    <row r="306" spans="1:65" s="13" customFormat="1">
      <c r="B306" s="212"/>
      <c r="C306" s="213"/>
      <c r="D306" s="208" t="s">
        <v>148</v>
      </c>
      <c r="E306" s="214" t="s">
        <v>32</v>
      </c>
      <c r="F306" s="215" t="s">
        <v>1042</v>
      </c>
      <c r="G306" s="213"/>
      <c r="H306" s="216">
        <v>0.32100000000000001</v>
      </c>
      <c r="I306" s="217"/>
      <c r="J306" s="213"/>
      <c r="K306" s="213"/>
      <c r="L306" s="218"/>
      <c r="M306" s="219"/>
      <c r="N306" s="220"/>
      <c r="O306" s="220"/>
      <c r="P306" s="220"/>
      <c r="Q306" s="220"/>
      <c r="R306" s="220"/>
      <c r="S306" s="220"/>
      <c r="T306" s="221"/>
      <c r="AT306" s="222" t="s">
        <v>148</v>
      </c>
      <c r="AU306" s="222" t="s">
        <v>85</v>
      </c>
      <c r="AV306" s="13" t="s">
        <v>87</v>
      </c>
      <c r="AW306" s="13" t="s">
        <v>39</v>
      </c>
      <c r="AX306" s="13" t="s">
        <v>78</v>
      </c>
      <c r="AY306" s="222" t="s">
        <v>133</v>
      </c>
    </row>
    <row r="307" spans="1:65" s="16" customFormat="1">
      <c r="B307" s="244"/>
      <c r="C307" s="245"/>
      <c r="D307" s="208" t="s">
        <v>148</v>
      </c>
      <c r="E307" s="246" t="s">
        <v>32</v>
      </c>
      <c r="F307" s="247" t="s">
        <v>168</v>
      </c>
      <c r="G307" s="245"/>
      <c r="H307" s="248">
        <v>0.32100000000000001</v>
      </c>
      <c r="I307" s="249"/>
      <c r="J307" s="245"/>
      <c r="K307" s="245"/>
      <c r="L307" s="250"/>
      <c r="M307" s="251"/>
      <c r="N307" s="252"/>
      <c r="O307" s="252"/>
      <c r="P307" s="252"/>
      <c r="Q307" s="252"/>
      <c r="R307" s="252"/>
      <c r="S307" s="252"/>
      <c r="T307" s="253"/>
      <c r="AT307" s="254" t="s">
        <v>148</v>
      </c>
      <c r="AU307" s="254" t="s">
        <v>85</v>
      </c>
      <c r="AV307" s="16" t="s">
        <v>141</v>
      </c>
      <c r="AW307" s="16" t="s">
        <v>39</v>
      </c>
      <c r="AX307" s="16" t="s">
        <v>85</v>
      </c>
      <c r="AY307" s="254" t="s">
        <v>133</v>
      </c>
    </row>
    <row r="308" spans="1:65" s="2" customFormat="1" ht="33" customHeight="1">
      <c r="A308" s="37"/>
      <c r="B308" s="38"/>
      <c r="C308" s="195" t="s">
        <v>765</v>
      </c>
      <c r="D308" s="195" t="s">
        <v>136</v>
      </c>
      <c r="E308" s="196" t="s">
        <v>880</v>
      </c>
      <c r="F308" s="197" t="s">
        <v>881</v>
      </c>
      <c r="G308" s="198" t="s">
        <v>182</v>
      </c>
      <c r="H308" s="199">
        <v>1.181</v>
      </c>
      <c r="I308" s="200"/>
      <c r="J308" s="201">
        <f>ROUND(I308*H308,2)</f>
        <v>0</v>
      </c>
      <c r="K308" s="197" t="s">
        <v>32</v>
      </c>
      <c r="L308" s="42"/>
      <c r="M308" s="202" t="s">
        <v>32</v>
      </c>
      <c r="N308" s="203" t="s">
        <v>49</v>
      </c>
      <c r="O308" s="67"/>
      <c r="P308" s="204">
        <f>O308*H308</f>
        <v>0</v>
      </c>
      <c r="Q308" s="204">
        <v>0</v>
      </c>
      <c r="R308" s="204">
        <f>Q308*H308</f>
        <v>0</v>
      </c>
      <c r="S308" s="204">
        <v>0</v>
      </c>
      <c r="T308" s="205">
        <f>S308*H308</f>
        <v>0</v>
      </c>
      <c r="U308" s="37"/>
      <c r="V308" s="37"/>
      <c r="W308" s="37"/>
      <c r="X308" s="37"/>
      <c r="Y308" s="37"/>
      <c r="Z308" s="37"/>
      <c r="AA308" s="37"/>
      <c r="AB308" s="37"/>
      <c r="AC308" s="37"/>
      <c r="AD308" s="37"/>
      <c r="AE308" s="37"/>
      <c r="AR308" s="206" t="s">
        <v>141</v>
      </c>
      <c r="AT308" s="206" t="s">
        <v>136</v>
      </c>
      <c r="AU308" s="206" t="s">
        <v>85</v>
      </c>
      <c r="AY308" s="19" t="s">
        <v>133</v>
      </c>
      <c r="BE308" s="207">
        <f>IF(N308="základní",J308,0)</f>
        <v>0</v>
      </c>
      <c r="BF308" s="207">
        <f>IF(N308="snížená",J308,0)</f>
        <v>0</v>
      </c>
      <c r="BG308" s="207">
        <f>IF(N308="zákl. přenesená",J308,0)</f>
        <v>0</v>
      </c>
      <c r="BH308" s="207">
        <f>IF(N308="sníž. přenesená",J308,0)</f>
        <v>0</v>
      </c>
      <c r="BI308" s="207">
        <f>IF(N308="nulová",J308,0)</f>
        <v>0</v>
      </c>
      <c r="BJ308" s="19" t="s">
        <v>85</v>
      </c>
      <c r="BK308" s="207">
        <f>ROUND(I308*H308,2)</f>
        <v>0</v>
      </c>
      <c r="BL308" s="19" t="s">
        <v>141</v>
      </c>
      <c r="BM308" s="206" t="s">
        <v>1043</v>
      </c>
    </row>
    <row r="309" spans="1:65" s="2" customFormat="1" ht="268.8">
      <c r="A309" s="37"/>
      <c r="B309" s="38"/>
      <c r="C309" s="39"/>
      <c r="D309" s="208" t="s">
        <v>143</v>
      </c>
      <c r="E309" s="39"/>
      <c r="F309" s="209" t="s">
        <v>883</v>
      </c>
      <c r="G309" s="39"/>
      <c r="H309" s="39"/>
      <c r="I309" s="118"/>
      <c r="J309" s="39"/>
      <c r="K309" s="39"/>
      <c r="L309" s="42"/>
      <c r="M309" s="210"/>
      <c r="N309" s="211"/>
      <c r="O309" s="67"/>
      <c r="P309" s="67"/>
      <c r="Q309" s="67"/>
      <c r="R309" s="67"/>
      <c r="S309" s="67"/>
      <c r="T309" s="68"/>
      <c r="U309" s="37"/>
      <c r="V309" s="37"/>
      <c r="W309" s="37"/>
      <c r="X309" s="37"/>
      <c r="Y309" s="37"/>
      <c r="Z309" s="37"/>
      <c r="AA309" s="37"/>
      <c r="AB309" s="37"/>
      <c r="AC309" s="37"/>
      <c r="AD309" s="37"/>
      <c r="AE309" s="37"/>
      <c r="AT309" s="19" t="s">
        <v>143</v>
      </c>
      <c r="AU309" s="19" t="s">
        <v>85</v>
      </c>
    </row>
    <row r="310" spans="1:65" s="13" customFormat="1">
      <c r="B310" s="212"/>
      <c r="C310" s="213"/>
      <c r="D310" s="208" t="s">
        <v>148</v>
      </c>
      <c r="E310" s="214" t="s">
        <v>32</v>
      </c>
      <c r="F310" s="215" t="s">
        <v>1044</v>
      </c>
      <c r="G310" s="213"/>
      <c r="H310" s="216">
        <v>1.181</v>
      </c>
      <c r="I310" s="217"/>
      <c r="J310" s="213"/>
      <c r="K310" s="213"/>
      <c r="L310" s="218"/>
      <c r="M310" s="219"/>
      <c r="N310" s="220"/>
      <c r="O310" s="220"/>
      <c r="P310" s="220"/>
      <c r="Q310" s="220"/>
      <c r="R310" s="220"/>
      <c r="S310" s="220"/>
      <c r="T310" s="221"/>
      <c r="AT310" s="222" t="s">
        <v>148</v>
      </c>
      <c r="AU310" s="222" t="s">
        <v>85</v>
      </c>
      <c r="AV310" s="13" t="s">
        <v>87</v>
      </c>
      <c r="AW310" s="13" t="s">
        <v>39</v>
      </c>
      <c r="AX310" s="13" t="s">
        <v>78</v>
      </c>
      <c r="AY310" s="222" t="s">
        <v>133</v>
      </c>
    </row>
    <row r="311" spans="1:65" s="16" customFormat="1">
      <c r="B311" s="244"/>
      <c r="C311" s="245"/>
      <c r="D311" s="208" t="s">
        <v>148</v>
      </c>
      <c r="E311" s="246" t="s">
        <v>32</v>
      </c>
      <c r="F311" s="247" t="s">
        <v>168</v>
      </c>
      <c r="G311" s="245"/>
      <c r="H311" s="248">
        <v>1.181</v>
      </c>
      <c r="I311" s="249"/>
      <c r="J311" s="245"/>
      <c r="K311" s="245"/>
      <c r="L311" s="250"/>
      <c r="M311" s="251"/>
      <c r="N311" s="252"/>
      <c r="O311" s="252"/>
      <c r="P311" s="252"/>
      <c r="Q311" s="252"/>
      <c r="R311" s="252"/>
      <c r="S311" s="252"/>
      <c r="T311" s="253"/>
      <c r="AT311" s="254" t="s">
        <v>148</v>
      </c>
      <c r="AU311" s="254" t="s">
        <v>85</v>
      </c>
      <c r="AV311" s="16" t="s">
        <v>141</v>
      </c>
      <c r="AW311" s="16" t="s">
        <v>39</v>
      </c>
      <c r="AX311" s="16" t="s">
        <v>85</v>
      </c>
      <c r="AY311" s="254" t="s">
        <v>133</v>
      </c>
    </row>
    <row r="312" spans="1:65" s="2" customFormat="1" ht="21.75" customHeight="1">
      <c r="A312" s="37"/>
      <c r="B312" s="38"/>
      <c r="C312" s="195" t="s">
        <v>770</v>
      </c>
      <c r="D312" s="195" t="s">
        <v>136</v>
      </c>
      <c r="E312" s="196" t="s">
        <v>885</v>
      </c>
      <c r="F312" s="197" t="s">
        <v>886</v>
      </c>
      <c r="G312" s="198" t="s">
        <v>285</v>
      </c>
      <c r="H312" s="199">
        <v>3.4249999999999998</v>
      </c>
      <c r="I312" s="200"/>
      <c r="J312" s="201">
        <f>ROUND(I312*H312,2)</f>
        <v>0</v>
      </c>
      <c r="K312" s="197" t="s">
        <v>140</v>
      </c>
      <c r="L312" s="42"/>
      <c r="M312" s="202" t="s">
        <v>32</v>
      </c>
      <c r="N312" s="203" t="s">
        <v>49</v>
      </c>
      <c r="O312" s="67"/>
      <c r="P312" s="204">
        <f>O312*H312</f>
        <v>0</v>
      </c>
      <c r="Q312" s="204">
        <v>0</v>
      </c>
      <c r="R312" s="204">
        <f>Q312*H312</f>
        <v>0</v>
      </c>
      <c r="S312" s="204">
        <v>0</v>
      </c>
      <c r="T312" s="205">
        <f>S312*H312</f>
        <v>0</v>
      </c>
      <c r="U312" s="37"/>
      <c r="V312" s="37"/>
      <c r="W312" s="37"/>
      <c r="X312" s="37"/>
      <c r="Y312" s="37"/>
      <c r="Z312" s="37"/>
      <c r="AA312" s="37"/>
      <c r="AB312" s="37"/>
      <c r="AC312" s="37"/>
      <c r="AD312" s="37"/>
      <c r="AE312" s="37"/>
      <c r="AR312" s="206" t="s">
        <v>141</v>
      </c>
      <c r="AT312" s="206" t="s">
        <v>136</v>
      </c>
      <c r="AU312" s="206" t="s">
        <v>85</v>
      </c>
      <c r="AY312" s="19" t="s">
        <v>133</v>
      </c>
      <c r="BE312" s="207">
        <f>IF(N312="základní",J312,0)</f>
        <v>0</v>
      </c>
      <c r="BF312" s="207">
        <f>IF(N312="snížená",J312,0)</f>
        <v>0</v>
      </c>
      <c r="BG312" s="207">
        <f>IF(N312="zákl. přenesená",J312,0)</f>
        <v>0</v>
      </c>
      <c r="BH312" s="207">
        <f>IF(N312="sníž. přenesená",J312,0)</f>
        <v>0</v>
      </c>
      <c r="BI312" s="207">
        <f>IF(N312="nulová",J312,0)</f>
        <v>0</v>
      </c>
      <c r="BJ312" s="19" t="s">
        <v>85</v>
      </c>
      <c r="BK312" s="207">
        <f>ROUND(I312*H312,2)</f>
        <v>0</v>
      </c>
      <c r="BL312" s="19" t="s">
        <v>141</v>
      </c>
      <c r="BM312" s="206" t="s">
        <v>1045</v>
      </c>
    </row>
    <row r="313" spans="1:65" s="2" customFormat="1" ht="163.19999999999999">
      <c r="A313" s="37"/>
      <c r="B313" s="38"/>
      <c r="C313" s="39"/>
      <c r="D313" s="208" t="s">
        <v>143</v>
      </c>
      <c r="E313" s="39"/>
      <c r="F313" s="209" t="s">
        <v>888</v>
      </c>
      <c r="G313" s="39"/>
      <c r="H313" s="39"/>
      <c r="I313" s="118"/>
      <c r="J313" s="39"/>
      <c r="K313" s="39"/>
      <c r="L313" s="42"/>
      <c r="M313" s="210"/>
      <c r="N313" s="211"/>
      <c r="O313" s="67"/>
      <c r="P313" s="67"/>
      <c r="Q313" s="67"/>
      <c r="R313" s="67"/>
      <c r="S313" s="67"/>
      <c r="T313" s="68"/>
      <c r="U313" s="37"/>
      <c r="V313" s="37"/>
      <c r="W313" s="37"/>
      <c r="X313" s="37"/>
      <c r="Y313" s="37"/>
      <c r="Z313" s="37"/>
      <c r="AA313" s="37"/>
      <c r="AB313" s="37"/>
      <c r="AC313" s="37"/>
      <c r="AD313" s="37"/>
      <c r="AE313" s="37"/>
      <c r="AT313" s="19" t="s">
        <v>143</v>
      </c>
      <c r="AU313" s="19" t="s">
        <v>85</v>
      </c>
    </row>
    <row r="314" spans="1:65" s="13" customFormat="1">
      <c r="B314" s="212"/>
      <c r="C314" s="213"/>
      <c r="D314" s="208" t="s">
        <v>148</v>
      </c>
      <c r="E314" s="214" t="s">
        <v>32</v>
      </c>
      <c r="F314" s="215" t="s">
        <v>1046</v>
      </c>
      <c r="G314" s="213"/>
      <c r="H314" s="216">
        <v>3.4249999999999998</v>
      </c>
      <c r="I314" s="217"/>
      <c r="J314" s="213"/>
      <c r="K314" s="213"/>
      <c r="L314" s="218"/>
      <c r="M314" s="219"/>
      <c r="N314" s="220"/>
      <c r="O314" s="220"/>
      <c r="P314" s="220"/>
      <c r="Q314" s="220"/>
      <c r="R314" s="220"/>
      <c r="S314" s="220"/>
      <c r="T314" s="221"/>
      <c r="AT314" s="222" t="s">
        <v>148</v>
      </c>
      <c r="AU314" s="222" t="s">
        <v>85</v>
      </c>
      <c r="AV314" s="13" t="s">
        <v>87</v>
      </c>
      <c r="AW314" s="13" t="s">
        <v>39</v>
      </c>
      <c r="AX314" s="13" t="s">
        <v>78</v>
      </c>
      <c r="AY314" s="222" t="s">
        <v>133</v>
      </c>
    </row>
    <row r="315" spans="1:65" s="16" customFormat="1">
      <c r="B315" s="244"/>
      <c r="C315" s="245"/>
      <c r="D315" s="208" t="s">
        <v>148</v>
      </c>
      <c r="E315" s="246" t="s">
        <v>32</v>
      </c>
      <c r="F315" s="247" t="s">
        <v>168</v>
      </c>
      <c r="G315" s="245"/>
      <c r="H315" s="248">
        <v>3.4249999999999998</v>
      </c>
      <c r="I315" s="249"/>
      <c r="J315" s="245"/>
      <c r="K315" s="245"/>
      <c r="L315" s="250"/>
      <c r="M315" s="251"/>
      <c r="N315" s="252"/>
      <c r="O315" s="252"/>
      <c r="P315" s="252"/>
      <c r="Q315" s="252"/>
      <c r="R315" s="252"/>
      <c r="S315" s="252"/>
      <c r="T315" s="253"/>
      <c r="AT315" s="254" t="s">
        <v>148</v>
      </c>
      <c r="AU315" s="254" t="s">
        <v>85</v>
      </c>
      <c r="AV315" s="16" t="s">
        <v>141</v>
      </c>
      <c r="AW315" s="16" t="s">
        <v>39</v>
      </c>
      <c r="AX315" s="16" t="s">
        <v>85</v>
      </c>
      <c r="AY315" s="254" t="s">
        <v>133</v>
      </c>
    </row>
    <row r="316" spans="1:65" s="2" customFormat="1" ht="21.75" customHeight="1">
      <c r="A316" s="37"/>
      <c r="B316" s="38"/>
      <c r="C316" s="195" t="s">
        <v>780</v>
      </c>
      <c r="D316" s="195" t="s">
        <v>136</v>
      </c>
      <c r="E316" s="196" t="s">
        <v>890</v>
      </c>
      <c r="F316" s="197" t="s">
        <v>891</v>
      </c>
      <c r="G316" s="198" t="s">
        <v>182</v>
      </c>
      <c r="H316" s="199">
        <v>0.20599999999999999</v>
      </c>
      <c r="I316" s="200"/>
      <c r="J316" s="201">
        <f>ROUND(I316*H316,2)</f>
        <v>0</v>
      </c>
      <c r="K316" s="197" t="s">
        <v>32</v>
      </c>
      <c r="L316" s="42"/>
      <c r="M316" s="202" t="s">
        <v>32</v>
      </c>
      <c r="N316" s="203" t="s">
        <v>49</v>
      </c>
      <c r="O316" s="67"/>
      <c r="P316" s="204">
        <f>O316*H316</f>
        <v>0</v>
      </c>
      <c r="Q316" s="204">
        <v>2.16</v>
      </c>
      <c r="R316" s="204">
        <f>Q316*H316</f>
        <v>0.44496000000000002</v>
      </c>
      <c r="S316" s="204">
        <v>0</v>
      </c>
      <c r="T316" s="205">
        <f>S316*H316</f>
        <v>0</v>
      </c>
      <c r="U316" s="37"/>
      <c r="V316" s="37"/>
      <c r="W316" s="37"/>
      <c r="X316" s="37"/>
      <c r="Y316" s="37"/>
      <c r="Z316" s="37"/>
      <c r="AA316" s="37"/>
      <c r="AB316" s="37"/>
      <c r="AC316" s="37"/>
      <c r="AD316" s="37"/>
      <c r="AE316" s="37"/>
      <c r="AR316" s="206" t="s">
        <v>141</v>
      </c>
      <c r="AT316" s="206" t="s">
        <v>136</v>
      </c>
      <c r="AU316" s="206" t="s">
        <v>85</v>
      </c>
      <c r="AY316" s="19" t="s">
        <v>133</v>
      </c>
      <c r="BE316" s="207">
        <f>IF(N316="základní",J316,0)</f>
        <v>0</v>
      </c>
      <c r="BF316" s="207">
        <f>IF(N316="snížená",J316,0)</f>
        <v>0</v>
      </c>
      <c r="BG316" s="207">
        <f>IF(N316="zákl. přenesená",J316,0)</f>
        <v>0</v>
      </c>
      <c r="BH316" s="207">
        <f>IF(N316="sníž. přenesená",J316,0)</f>
        <v>0</v>
      </c>
      <c r="BI316" s="207">
        <f>IF(N316="nulová",J316,0)</f>
        <v>0</v>
      </c>
      <c r="BJ316" s="19" t="s">
        <v>85</v>
      </c>
      <c r="BK316" s="207">
        <f>ROUND(I316*H316,2)</f>
        <v>0</v>
      </c>
      <c r="BL316" s="19" t="s">
        <v>141</v>
      </c>
      <c r="BM316" s="206" t="s">
        <v>1047</v>
      </c>
    </row>
    <row r="317" spans="1:65" s="2" customFormat="1" ht="48">
      <c r="A317" s="37"/>
      <c r="B317" s="38"/>
      <c r="C317" s="39"/>
      <c r="D317" s="208" t="s">
        <v>143</v>
      </c>
      <c r="E317" s="39"/>
      <c r="F317" s="209" t="s">
        <v>893</v>
      </c>
      <c r="G317" s="39"/>
      <c r="H317" s="39"/>
      <c r="I317" s="118"/>
      <c r="J317" s="39"/>
      <c r="K317" s="39"/>
      <c r="L317" s="42"/>
      <c r="M317" s="210"/>
      <c r="N317" s="211"/>
      <c r="O317" s="67"/>
      <c r="P317" s="67"/>
      <c r="Q317" s="67"/>
      <c r="R317" s="67"/>
      <c r="S317" s="67"/>
      <c r="T317" s="68"/>
      <c r="U317" s="37"/>
      <c r="V317" s="37"/>
      <c r="W317" s="37"/>
      <c r="X317" s="37"/>
      <c r="Y317" s="37"/>
      <c r="Z317" s="37"/>
      <c r="AA317" s="37"/>
      <c r="AB317" s="37"/>
      <c r="AC317" s="37"/>
      <c r="AD317" s="37"/>
      <c r="AE317" s="37"/>
      <c r="AT317" s="19" t="s">
        <v>143</v>
      </c>
      <c r="AU317" s="19" t="s">
        <v>85</v>
      </c>
    </row>
    <row r="318" spans="1:65" s="13" customFormat="1">
      <c r="B318" s="212"/>
      <c r="C318" s="213"/>
      <c r="D318" s="208" t="s">
        <v>148</v>
      </c>
      <c r="E318" s="214" t="s">
        <v>32</v>
      </c>
      <c r="F318" s="215" t="s">
        <v>1048</v>
      </c>
      <c r="G318" s="213"/>
      <c r="H318" s="216">
        <v>0.20599999999999999</v>
      </c>
      <c r="I318" s="217"/>
      <c r="J318" s="213"/>
      <c r="K318" s="213"/>
      <c r="L318" s="218"/>
      <c r="M318" s="219"/>
      <c r="N318" s="220"/>
      <c r="O318" s="220"/>
      <c r="P318" s="220"/>
      <c r="Q318" s="220"/>
      <c r="R318" s="220"/>
      <c r="S318" s="220"/>
      <c r="T318" s="221"/>
      <c r="AT318" s="222" t="s">
        <v>148</v>
      </c>
      <c r="AU318" s="222" t="s">
        <v>85</v>
      </c>
      <c r="AV318" s="13" t="s">
        <v>87</v>
      </c>
      <c r="AW318" s="13" t="s">
        <v>39</v>
      </c>
      <c r="AX318" s="13" t="s">
        <v>78</v>
      </c>
      <c r="AY318" s="222" t="s">
        <v>133</v>
      </c>
    </row>
    <row r="319" spans="1:65" s="16" customFormat="1">
      <c r="B319" s="244"/>
      <c r="C319" s="245"/>
      <c r="D319" s="208" t="s">
        <v>148</v>
      </c>
      <c r="E319" s="246" t="s">
        <v>32</v>
      </c>
      <c r="F319" s="247" t="s">
        <v>168</v>
      </c>
      <c r="G319" s="245"/>
      <c r="H319" s="248">
        <v>0.20599999999999999</v>
      </c>
      <c r="I319" s="249"/>
      <c r="J319" s="245"/>
      <c r="K319" s="245"/>
      <c r="L319" s="250"/>
      <c r="M319" s="251"/>
      <c r="N319" s="252"/>
      <c r="O319" s="252"/>
      <c r="P319" s="252"/>
      <c r="Q319" s="252"/>
      <c r="R319" s="252"/>
      <c r="S319" s="252"/>
      <c r="T319" s="253"/>
      <c r="AT319" s="254" t="s">
        <v>148</v>
      </c>
      <c r="AU319" s="254" t="s">
        <v>85</v>
      </c>
      <c r="AV319" s="16" t="s">
        <v>141</v>
      </c>
      <c r="AW319" s="16" t="s">
        <v>39</v>
      </c>
      <c r="AX319" s="16" t="s">
        <v>85</v>
      </c>
      <c r="AY319" s="254" t="s">
        <v>133</v>
      </c>
    </row>
    <row r="320" spans="1:65" s="2" customFormat="1" ht="33" customHeight="1">
      <c r="A320" s="37"/>
      <c r="B320" s="38"/>
      <c r="C320" s="195" t="s">
        <v>782</v>
      </c>
      <c r="D320" s="195" t="s">
        <v>136</v>
      </c>
      <c r="E320" s="196" t="s">
        <v>916</v>
      </c>
      <c r="F320" s="197" t="s">
        <v>917</v>
      </c>
      <c r="G320" s="198" t="s">
        <v>285</v>
      </c>
      <c r="H320" s="199">
        <v>11.17</v>
      </c>
      <c r="I320" s="200"/>
      <c r="J320" s="201">
        <f>ROUND(I320*H320,2)</f>
        <v>0</v>
      </c>
      <c r="K320" s="197" t="s">
        <v>32</v>
      </c>
      <c r="L320" s="42"/>
      <c r="M320" s="202" t="s">
        <v>32</v>
      </c>
      <c r="N320" s="203" t="s">
        <v>49</v>
      </c>
      <c r="O320" s="67"/>
      <c r="P320" s="204">
        <f>O320*H320</f>
        <v>0</v>
      </c>
      <c r="Q320" s="204">
        <v>8.3000000000000001E-3</v>
      </c>
      <c r="R320" s="204">
        <f>Q320*H320</f>
        <v>9.2711000000000002E-2</v>
      </c>
      <c r="S320" s="204">
        <v>0</v>
      </c>
      <c r="T320" s="205">
        <f>S320*H320</f>
        <v>0</v>
      </c>
      <c r="U320" s="37"/>
      <c r="V320" s="37"/>
      <c r="W320" s="37"/>
      <c r="X320" s="37"/>
      <c r="Y320" s="37"/>
      <c r="Z320" s="37"/>
      <c r="AA320" s="37"/>
      <c r="AB320" s="37"/>
      <c r="AC320" s="37"/>
      <c r="AD320" s="37"/>
      <c r="AE320" s="37"/>
      <c r="AR320" s="206" t="s">
        <v>141</v>
      </c>
      <c r="AT320" s="206" t="s">
        <v>136</v>
      </c>
      <c r="AU320" s="206" t="s">
        <v>85</v>
      </c>
      <c r="AY320" s="19" t="s">
        <v>133</v>
      </c>
      <c r="BE320" s="207">
        <f>IF(N320="základní",J320,0)</f>
        <v>0</v>
      </c>
      <c r="BF320" s="207">
        <f>IF(N320="snížená",J320,0)</f>
        <v>0</v>
      </c>
      <c r="BG320" s="207">
        <f>IF(N320="zákl. přenesená",J320,0)</f>
        <v>0</v>
      </c>
      <c r="BH320" s="207">
        <f>IF(N320="sníž. přenesená",J320,0)</f>
        <v>0</v>
      </c>
      <c r="BI320" s="207">
        <f>IF(N320="nulová",J320,0)</f>
        <v>0</v>
      </c>
      <c r="BJ320" s="19" t="s">
        <v>85</v>
      </c>
      <c r="BK320" s="207">
        <f>ROUND(I320*H320,2)</f>
        <v>0</v>
      </c>
      <c r="BL320" s="19" t="s">
        <v>141</v>
      </c>
      <c r="BM320" s="206" t="s">
        <v>1049</v>
      </c>
    </row>
    <row r="321" spans="1:65" s="13" customFormat="1">
      <c r="B321" s="212"/>
      <c r="C321" s="213"/>
      <c r="D321" s="208" t="s">
        <v>148</v>
      </c>
      <c r="E321" s="214" t="s">
        <v>32</v>
      </c>
      <c r="F321" s="215" t="s">
        <v>1050</v>
      </c>
      <c r="G321" s="213"/>
      <c r="H321" s="216">
        <v>11.17</v>
      </c>
      <c r="I321" s="217"/>
      <c r="J321" s="213"/>
      <c r="K321" s="213"/>
      <c r="L321" s="218"/>
      <c r="M321" s="219"/>
      <c r="N321" s="220"/>
      <c r="O321" s="220"/>
      <c r="P321" s="220"/>
      <c r="Q321" s="220"/>
      <c r="R321" s="220"/>
      <c r="S321" s="220"/>
      <c r="T321" s="221"/>
      <c r="AT321" s="222" t="s">
        <v>148</v>
      </c>
      <c r="AU321" s="222" t="s">
        <v>85</v>
      </c>
      <c r="AV321" s="13" t="s">
        <v>87</v>
      </c>
      <c r="AW321" s="13" t="s">
        <v>39</v>
      </c>
      <c r="AX321" s="13" t="s">
        <v>78</v>
      </c>
      <c r="AY321" s="222" t="s">
        <v>133</v>
      </c>
    </row>
    <row r="322" spans="1:65" s="16" customFormat="1">
      <c r="B322" s="244"/>
      <c r="C322" s="245"/>
      <c r="D322" s="208" t="s">
        <v>148</v>
      </c>
      <c r="E322" s="246" t="s">
        <v>32</v>
      </c>
      <c r="F322" s="247" t="s">
        <v>168</v>
      </c>
      <c r="G322" s="245"/>
      <c r="H322" s="248">
        <v>11.17</v>
      </c>
      <c r="I322" s="249"/>
      <c r="J322" s="245"/>
      <c r="K322" s="245"/>
      <c r="L322" s="250"/>
      <c r="M322" s="251"/>
      <c r="N322" s="252"/>
      <c r="O322" s="252"/>
      <c r="P322" s="252"/>
      <c r="Q322" s="252"/>
      <c r="R322" s="252"/>
      <c r="S322" s="252"/>
      <c r="T322" s="253"/>
      <c r="AT322" s="254" t="s">
        <v>148</v>
      </c>
      <c r="AU322" s="254" t="s">
        <v>85</v>
      </c>
      <c r="AV322" s="16" t="s">
        <v>141</v>
      </c>
      <c r="AW322" s="16" t="s">
        <v>39</v>
      </c>
      <c r="AX322" s="16" t="s">
        <v>85</v>
      </c>
      <c r="AY322" s="254" t="s">
        <v>133</v>
      </c>
    </row>
    <row r="323" spans="1:65" s="2" customFormat="1" ht="21.75" customHeight="1">
      <c r="A323" s="37"/>
      <c r="B323" s="38"/>
      <c r="C323" s="255" t="s">
        <v>784</v>
      </c>
      <c r="D323" s="255" t="s">
        <v>198</v>
      </c>
      <c r="E323" s="256" t="s">
        <v>920</v>
      </c>
      <c r="F323" s="257" t="s">
        <v>921</v>
      </c>
      <c r="G323" s="258" t="s">
        <v>285</v>
      </c>
      <c r="H323" s="259">
        <v>12.287000000000001</v>
      </c>
      <c r="I323" s="260"/>
      <c r="J323" s="261">
        <f>ROUND(I323*H323,2)</f>
        <v>0</v>
      </c>
      <c r="K323" s="257" t="s">
        <v>32</v>
      </c>
      <c r="L323" s="262"/>
      <c r="M323" s="263" t="s">
        <v>32</v>
      </c>
      <c r="N323" s="264" t="s">
        <v>49</v>
      </c>
      <c r="O323" s="67"/>
      <c r="P323" s="204">
        <f>O323*H323</f>
        <v>0</v>
      </c>
      <c r="Q323" s="204">
        <v>6.8750000000000006E-2</v>
      </c>
      <c r="R323" s="204">
        <f>Q323*H323</f>
        <v>0.84473125000000016</v>
      </c>
      <c r="S323" s="204">
        <v>0</v>
      </c>
      <c r="T323" s="205">
        <f>S323*H323</f>
        <v>0</v>
      </c>
      <c r="U323" s="37"/>
      <c r="V323" s="37"/>
      <c r="W323" s="37"/>
      <c r="X323" s="37"/>
      <c r="Y323" s="37"/>
      <c r="Z323" s="37"/>
      <c r="AA323" s="37"/>
      <c r="AB323" s="37"/>
      <c r="AC323" s="37"/>
      <c r="AD323" s="37"/>
      <c r="AE323" s="37"/>
      <c r="AR323" s="206" t="s">
        <v>194</v>
      </c>
      <c r="AT323" s="206" t="s">
        <v>198</v>
      </c>
      <c r="AU323" s="206" t="s">
        <v>85</v>
      </c>
      <c r="AY323" s="19" t="s">
        <v>133</v>
      </c>
      <c r="BE323" s="207">
        <f>IF(N323="základní",J323,0)</f>
        <v>0</v>
      </c>
      <c r="BF323" s="207">
        <f>IF(N323="snížená",J323,0)</f>
        <v>0</v>
      </c>
      <c r="BG323" s="207">
        <f>IF(N323="zákl. přenesená",J323,0)</f>
        <v>0</v>
      </c>
      <c r="BH323" s="207">
        <f>IF(N323="sníž. přenesená",J323,0)</f>
        <v>0</v>
      </c>
      <c r="BI323" s="207">
        <f>IF(N323="nulová",J323,0)</f>
        <v>0</v>
      </c>
      <c r="BJ323" s="19" t="s">
        <v>85</v>
      </c>
      <c r="BK323" s="207">
        <f>ROUND(I323*H323,2)</f>
        <v>0</v>
      </c>
      <c r="BL323" s="19" t="s">
        <v>141</v>
      </c>
      <c r="BM323" s="206" t="s">
        <v>1051</v>
      </c>
    </row>
    <row r="324" spans="1:65" s="13" customFormat="1">
      <c r="B324" s="212"/>
      <c r="C324" s="213"/>
      <c r="D324" s="208" t="s">
        <v>148</v>
      </c>
      <c r="E324" s="214" t="s">
        <v>32</v>
      </c>
      <c r="F324" s="215" t="s">
        <v>1052</v>
      </c>
      <c r="G324" s="213"/>
      <c r="H324" s="216">
        <v>12.287000000000001</v>
      </c>
      <c r="I324" s="217"/>
      <c r="J324" s="213"/>
      <c r="K324" s="213"/>
      <c r="L324" s="218"/>
      <c r="M324" s="219"/>
      <c r="N324" s="220"/>
      <c r="O324" s="220"/>
      <c r="P324" s="220"/>
      <c r="Q324" s="220"/>
      <c r="R324" s="220"/>
      <c r="S324" s="220"/>
      <c r="T324" s="221"/>
      <c r="AT324" s="222" t="s">
        <v>148</v>
      </c>
      <c r="AU324" s="222" t="s">
        <v>85</v>
      </c>
      <c r="AV324" s="13" t="s">
        <v>87</v>
      </c>
      <c r="AW324" s="13" t="s">
        <v>39</v>
      </c>
      <c r="AX324" s="13" t="s">
        <v>78</v>
      </c>
      <c r="AY324" s="222" t="s">
        <v>133</v>
      </c>
    </row>
    <row r="325" spans="1:65" s="16" customFormat="1">
      <c r="B325" s="244"/>
      <c r="C325" s="245"/>
      <c r="D325" s="208" t="s">
        <v>148</v>
      </c>
      <c r="E325" s="246" t="s">
        <v>32</v>
      </c>
      <c r="F325" s="247" t="s">
        <v>168</v>
      </c>
      <c r="G325" s="245"/>
      <c r="H325" s="248">
        <v>12.287000000000001</v>
      </c>
      <c r="I325" s="249"/>
      <c r="J325" s="245"/>
      <c r="K325" s="245"/>
      <c r="L325" s="250"/>
      <c r="M325" s="251"/>
      <c r="N325" s="252"/>
      <c r="O325" s="252"/>
      <c r="P325" s="252"/>
      <c r="Q325" s="252"/>
      <c r="R325" s="252"/>
      <c r="S325" s="252"/>
      <c r="T325" s="253"/>
      <c r="AT325" s="254" t="s">
        <v>148</v>
      </c>
      <c r="AU325" s="254" t="s">
        <v>85</v>
      </c>
      <c r="AV325" s="16" t="s">
        <v>141</v>
      </c>
      <c r="AW325" s="16" t="s">
        <v>39</v>
      </c>
      <c r="AX325" s="16" t="s">
        <v>85</v>
      </c>
      <c r="AY325" s="254" t="s">
        <v>133</v>
      </c>
    </row>
    <row r="326" spans="1:65" s="2" customFormat="1" ht="21.75" customHeight="1">
      <c r="A326" s="37"/>
      <c r="B326" s="38"/>
      <c r="C326" s="195" t="s">
        <v>788</v>
      </c>
      <c r="D326" s="195" t="s">
        <v>136</v>
      </c>
      <c r="E326" s="196" t="s">
        <v>924</v>
      </c>
      <c r="F326" s="197" t="s">
        <v>925</v>
      </c>
      <c r="G326" s="198" t="s">
        <v>285</v>
      </c>
      <c r="H326" s="199">
        <v>11.17</v>
      </c>
      <c r="I326" s="200"/>
      <c r="J326" s="201">
        <f>ROUND(I326*H326,2)</f>
        <v>0</v>
      </c>
      <c r="K326" s="197" t="s">
        <v>140</v>
      </c>
      <c r="L326" s="42"/>
      <c r="M326" s="202" t="s">
        <v>32</v>
      </c>
      <c r="N326" s="203" t="s">
        <v>49</v>
      </c>
      <c r="O326" s="67"/>
      <c r="P326" s="204">
        <f>O326*H326</f>
        <v>0</v>
      </c>
      <c r="Q326" s="204">
        <v>0</v>
      </c>
      <c r="R326" s="204">
        <f>Q326*H326</f>
        <v>0</v>
      </c>
      <c r="S326" s="204">
        <v>0</v>
      </c>
      <c r="T326" s="205">
        <f>S326*H326</f>
        <v>0</v>
      </c>
      <c r="U326" s="37"/>
      <c r="V326" s="37"/>
      <c r="W326" s="37"/>
      <c r="X326" s="37"/>
      <c r="Y326" s="37"/>
      <c r="Z326" s="37"/>
      <c r="AA326" s="37"/>
      <c r="AB326" s="37"/>
      <c r="AC326" s="37"/>
      <c r="AD326" s="37"/>
      <c r="AE326" s="37"/>
      <c r="AR326" s="206" t="s">
        <v>141</v>
      </c>
      <c r="AT326" s="206" t="s">
        <v>136</v>
      </c>
      <c r="AU326" s="206" t="s">
        <v>85</v>
      </c>
      <c r="AY326" s="19" t="s">
        <v>133</v>
      </c>
      <c r="BE326" s="207">
        <f>IF(N326="základní",J326,0)</f>
        <v>0</v>
      </c>
      <c r="BF326" s="207">
        <f>IF(N326="snížená",J326,0)</f>
        <v>0</v>
      </c>
      <c r="BG326" s="207">
        <f>IF(N326="zákl. přenesená",J326,0)</f>
        <v>0</v>
      </c>
      <c r="BH326" s="207">
        <f>IF(N326="sníž. přenesená",J326,0)</f>
        <v>0</v>
      </c>
      <c r="BI326" s="207">
        <f>IF(N326="nulová",J326,0)</f>
        <v>0</v>
      </c>
      <c r="BJ326" s="19" t="s">
        <v>85</v>
      </c>
      <c r="BK326" s="207">
        <f>ROUND(I326*H326,2)</f>
        <v>0</v>
      </c>
      <c r="BL326" s="19" t="s">
        <v>141</v>
      </c>
      <c r="BM326" s="206" t="s">
        <v>1053</v>
      </c>
    </row>
    <row r="327" spans="1:65" s="2" customFormat="1" ht="16.5" customHeight="1">
      <c r="A327" s="37"/>
      <c r="B327" s="38"/>
      <c r="C327" s="195" t="s">
        <v>792</v>
      </c>
      <c r="D327" s="195" t="s">
        <v>136</v>
      </c>
      <c r="E327" s="196" t="s">
        <v>927</v>
      </c>
      <c r="F327" s="197" t="s">
        <v>928</v>
      </c>
      <c r="G327" s="198" t="s">
        <v>285</v>
      </c>
      <c r="H327" s="199">
        <v>11.17</v>
      </c>
      <c r="I327" s="200"/>
      <c r="J327" s="201">
        <f>ROUND(I327*H327,2)</f>
        <v>0</v>
      </c>
      <c r="K327" s="197" t="s">
        <v>140</v>
      </c>
      <c r="L327" s="42"/>
      <c r="M327" s="202" t="s">
        <v>32</v>
      </c>
      <c r="N327" s="203" t="s">
        <v>49</v>
      </c>
      <c r="O327" s="67"/>
      <c r="P327" s="204">
        <f>O327*H327</f>
        <v>0</v>
      </c>
      <c r="Q327" s="204">
        <v>4.0000000000000002E-4</v>
      </c>
      <c r="R327" s="204">
        <f>Q327*H327</f>
        <v>4.4680000000000006E-3</v>
      </c>
      <c r="S327" s="204">
        <v>0</v>
      </c>
      <c r="T327" s="205">
        <f>S327*H327</f>
        <v>0</v>
      </c>
      <c r="U327" s="37"/>
      <c r="V327" s="37"/>
      <c r="W327" s="37"/>
      <c r="X327" s="37"/>
      <c r="Y327" s="37"/>
      <c r="Z327" s="37"/>
      <c r="AA327" s="37"/>
      <c r="AB327" s="37"/>
      <c r="AC327" s="37"/>
      <c r="AD327" s="37"/>
      <c r="AE327" s="37"/>
      <c r="AR327" s="206" t="s">
        <v>141</v>
      </c>
      <c r="AT327" s="206" t="s">
        <v>136</v>
      </c>
      <c r="AU327" s="206" t="s">
        <v>85</v>
      </c>
      <c r="AY327" s="19" t="s">
        <v>133</v>
      </c>
      <c r="BE327" s="207">
        <f>IF(N327="základní",J327,0)</f>
        <v>0</v>
      </c>
      <c r="BF327" s="207">
        <f>IF(N327="snížená",J327,0)</f>
        <v>0</v>
      </c>
      <c r="BG327" s="207">
        <f>IF(N327="zákl. přenesená",J327,0)</f>
        <v>0</v>
      </c>
      <c r="BH327" s="207">
        <f>IF(N327="sníž. přenesená",J327,0)</f>
        <v>0</v>
      </c>
      <c r="BI327" s="207">
        <f>IF(N327="nulová",J327,0)</f>
        <v>0</v>
      </c>
      <c r="BJ327" s="19" t="s">
        <v>85</v>
      </c>
      <c r="BK327" s="207">
        <f>ROUND(I327*H327,2)</f>
        <v>0</v>
      </c>
      <c r="BL327" s="19" t="s">
        <v>141</v>
      </c>
      <c r="BM327" s="206" t="s">
        <v>1054</v>
      </c>
    </row>
    <row r="328" spans="1:65" s="2" customFormat="1" ht="48">
      <c r="A328" s="37"/>
      <c r="B328" s="38"/>
      <c r="C328" s="39"/>
      <c r="D328" s="208" t="s">
        <v>143</v>
      </c>
      <c r="E328" s="39"/>
      <c r="F328" s="209" t="s">
        <v>930</v>
      </c>
      <c r="G328" s="39"/>
      <c r="H328" s="39"/>
      <c r="I328" s="118"/>
      <c r="J328" s="39"/>
      <c r="K328" s="39"/>
      <c r="L328" s="42"/>
      <c r="M328" s="210"/>
      <c r="N328" s="211"/>
      <c r="O328" s="67"/>
      <c r="P328" s="67"/>
      <c r="Q328" s="67"/>
      <c r="R328" s="67"/>
      <c r="S328" s="67"/>
      <c r="T328" s="68"/>
      <c r="U328" s="37"/>
      <c r="V328" s="37"/>
      <c r="W328" s="37"/>
      <c r="X328" s="37"/>
      <c r="Y328" s="37"/>
      <c r="Z328" s="37"/>
      <c r="AA328" s="37"/>
      <c r="AB328" s="37"/>
      <c r="AC328" s="37"/>
      <c r="AD328" s="37"/>
      <c r="AE328" s="37"/>
      <c r="AT328" s="19" t="s">
        <v>143</v>
      </c>
      <c r="AU328" s="19" t="s">
        <v>85</v>
      </c>
    </row>
    <row r="329" spans="1:65" s="2" customFormat="1" ht="21.75" customHeight="1">
      <c r="A329" s="37"/>
      <c r="B329" s="38"/>
      <c r="C329" s="195" t="s">
        <v>797</v>
      </c>
      <c r="D329" s="195" t="s">
        <v>136</v>
      </c>
      <c r="E329" s="196" t="s">
        <v>931</v>
      </c>
      <c r="F329" s="197" t="s">
        <v>932</v>
      </c>
      <c r="G329" s="198" t="s">
        <v>285</v>
      </c>
      <c r="H329" s="199">
        <v>11.17</v>
      </c>
      <c r="I329" s="200"/>
      <c r="J329" s="201">
        <f>ROUND(I329*H329,2)</f>
        <v>0</v>
      </c>
      <c r="K329" s="197" t="s">
        <v>140</v>
      </c>
      <c r="L329" s="42"/>
      <c r="M329" s="202" t="s">
        <v>32</v>
      </c>
      <c r="N329" s="203" t="s">
        <v>49</v>
      </c>
      <c r="O329" s="67"/>
      <c r="P329" s="204">
        <f>O329*H329</f>
        <v>0</v>
      </c>
      <c r="Q329" s="204">
        <v>1.0000000000000001E-5</v>
      </c>
      <c r="R329" s="204">
        <f>Q329*H329</f>
        <v>1.117E-4</v>
      </c>
      <c r="S329" s="204">
        <v>0</v>
      </c>
      <c r="T329" s="205">
        <f>S329*H329</f>
        <v>0</v>
      </c>
      <c r="U329" s="37"/>
      <c r="V329" s="37"/>
      <c r="W329" s="37"/>
      <c r="X329" s="37"/>
      <c r="Y329" s="37"/>
      <c r="Z329" s="37"/>
      <c r="AA329" s="37"/>
      <c r="AB329" s="37"/>
      <c r="AC329" s="37"/>
      <c r="AD329" s="37"/>
      <c r="AE329" s="37"/>
      <c r="AR329" s="206" t="s">
        <v>141</v>
      </c>
      <c r="AT329" s="206" t="s">
        <v>136</v>
      </c>
      <c r="AU329" s="206" t="s">
        <v>85</v>
      </c>
      <c r="AY329" s="19" t="s">
        <v>133</v>
      </c>
      <c r="BE329" s="207">
        <f>IF(N329="základní",J329,0)</f>
        <v>0</v>
      </c>
      <c r="BF329" s="207">
        <f>IF(N329="snížená",J329,0)</f>
        <v>0</v>
      </c>
      <c r="BG329" s="207">
        <f>IF(N329="zákl. přenesená",J329,0)</f>
        <v>0</v>
      </c>
      <c r="BH329" s="207">
        <f>IF(N329="sníž. přenesená",J329,0)</f>
        <v>0</v>
      </c>
      <c r="BI329" s="207">
        <f>IF(N329="nulová",J329,0)</f>
        <v>0</v>
      </c>
      <c r="BJ329" s="19" t="s">
        <v>85</v>
      </c>
      <c r="BK329" s="207">
        <f>ROUND(I329*H329,2)</f>
        <v>0</v>
      </c>
      <c r="BL329" s="19" t="s">
        <v>141</v>
      </c>
      <c r="BM329" s="206" t="s">
        <v>1055</v>
      </c>
    </row>
    <row r="330" spans="1:65" s="2" customFormat="1" ht="48">
      <c r="A330" s="37"/>
      <c r="B330" s="38"/>
      <c r="C330" s="39"/>
      <c r="D330" s="208" t="s">
        <v>143</v>
      </c>
      <c r="E330" s="39"/>
      <c r="F330" s="209" t="s">
        <v>930</v>
      </c>
      <c r="G330" s="39"/>
      <c r="H330" s="39"/>
      <c r="I330" s="118"/>
      <c r="J330" s="39"/>
      <c r="K330" s="39"/>
      <c r="L330" s="42"/>
      <c r="M330" s="210"/>
      <c r="N330" s="211"/>
      <c r="O330" s="67"/>
      <c r="P330" s="67"/>
      <c r="Q330" s="67"/>
      <c r="R330" s="67"/>
      <c r="S330" s="67"/>
      <c r="T330" s="68"/>
      <c r="U330" s="37"/>
      <c r="V330" s="37"/>
      <c r="W330" s="37"/>
      <c r="X330" s="37"/>
      <c r="Y330" s="37"/>
      <c r="Z330" s="37"/>
      <c r="AA330" s="37"/>
      <c r="AB330" s="37"/>
      <c r="AC330" s="37"/>
      <c r="AD330" s="37"/>
      <c r="AE330" s="37"/>
      <c r="AT330" s="19" t="s">
        <v>143</v>
      </c>
      <c r="AU330" s="19" t="s">
        <v>85</v>
      </c>
    </row>
    <row r="331" spans="1:65" s="2" customFormat="1" ht="21.75" customHeight="1">
      <c r="A331" s="37"/>
      <c r="B331" s="38"/>
      <c r="C331" s="195" t="s">
        <v>802</v>
      </c>
      <c r="D331" s="195" t="s">
        <v>136</v>
      </c>
      <c r="E331" s="196" t="s">
        <v>934</v>
      </c>
      <c r="F331" s="197" t="s">
        <v>935</v>
      </c>
      <c r="G331" s="198" t="s">
        <v>285</v>
      </c>
      <c r="H331" s="199">
        <v>11.855</v>
      </c>
      <c r="I331" s="200"/>
      <c r="J331" s="201">
        <f>ROUND(I331*H331,2)</f>
        <v>0</v>
      </c>
      <c r="K331" s="197" t="s">
        <v>32</v>
      </c>
      <c r="L331" s="42"/>
      <c r="M331" s="202" t="s">
        <v>32</v>
      </c>
      <c r="N331" s="203" t="s">
        <v>49</v>
      </c>
      <c r="O331" s="67"/>
      <c r="P331" s="204">
        <f>O331*H331</f>
        <v>0</v>
      </c>
      <c r="Q331" s="204">
        <v>0</v>
      </c>
      <c r="R331" s="204">
        <f>Q331*H331</f>
        <v>0</v>
      </c>
      <c r="S331" s="204">
        <v>2.9999999999999997E-4</v>
      </c>
      <c r="T331" s="205">
        <f>S331*H331</f>
        <v>3.5564999999999998E-3</v>
      </c>
      <c r="U331" s="37"/>
      <c r="V331" s="37"/>
      <c r="W331" s="37"/>
      <c r="X331" s="37"/>
      <c r="Y331" s="37"/>
      <c r="Z331" s="37"/>
      <c r="AA331" s="37"/>
      <c r="AB331" s="37"/>
      <c r="AC331" s="37"/>
      <c r="AD331" s="37"/>
      <c r="AE331" s="37"/>
      <c r="AR331" s="206" t="s">
        <v>141</v>
      </c>
      <c r="AT331" s="206" t="s">
        <v>136</v>
      </c>
      <c r="AU331" s="206" t="s">
        <v>85</v>
      </c>
      <c r="AY331" s="19" t="s">
        <v>133</v>
      </c>
      <c r="BE331" s="207">
        <f>IF(N331="základní",J331,0)</f>
        <v>0</v>
      </c>
      <c r="BF331" s="207">
        <f>IF(N331="snížená",J331,0)</f>
        <v>0</v>
      </c>
      <c r="BG331" s="207">
        <f>IF(N331="zákl. přenesená",J331,0)</f>
        <v>0</v>
      </c>
      <c r="BH331" s="207">
        <f>IF(N331="sníž. přenesená",J331,0)</f>
        <v>0</v>
      </c>
      <c r="BI331" s="207">
        <f>IF(N331="nulová",J331,0)</f>
        <v>0</v>
      </c>
      <c r="BJ331" s="19" t="s">
        <v>85</v>
      </c>
      <c r="BK331" s="207">
        <f>ROUND(I331*H331,2)</f>
        <v>0</v>
      </c>
      <c r="BL331" s="19" t="s">
        <v>141</v>
      </c>
      <c r="BM331" s="206" t="s">
        <v>1056</v>
      </c>
    </row>
    <row r="332" spans="1:65" s="2" customFormat="1" ht="48">
      <c r="A332" s="37"/>
      <c r="B332" s="38"/>
      <c r="C332" s="39"/>
      <c r="D332" s="208" t="s">
        <v>143</v>
      </c>
      <c r="E332" s="39"/>
      <c r="F332" s="209" t="s">
        <v>937</v>
      </c>
      <c r="G332" s="39"/>
      <c r="H332" s="39"/>
      <c r="I332" s="118"/>
      <c r="J332" s="39"/>
      <c r="K332" s="39"/>
      <c r="L332" s="42"/>
      <c r="M332" s="210"/>
      <c r="N332" s="211"/>
      <c r="O332" s="67"/>
      <c r="P332" s="67"/>
      <c r="Q332" s="67"/>
      <c r="R332" s="67"/>
      <c r="S332" s="67"/>
      <c r="T332" s="68"/>
      <c r="U332" s="37"/>
      <c r="V332" s="37"/>
      <c r="W332" s="37"/>
      <c r="X332" s="37"/>
      <c r="Y332" s="37"/>
      <c r="Z332" s="37"/>
      <c r="AA332" s="37"/>
      <c r="AB332" s="37"/>
      <c r="AC332" s="37"/>
      <c r="AD332" s="37"/>
      <c r="AE332" s="37"/>
      <c r="AT332" s="19" t="s">
        <v>143</v>
      </c>
      <c r="AU332" s="19" t="s">
        <v>85</v>
      </c>
    </row>
    <row r="333" spans="1:65" s="13" customFormat="1">
      <c r="B333" s="212"/>
      <c r="C333" s="213"/>
      <c r="D333" s="208" t="s">
        <v>148</v>
      </c>
      <c r="E333" s="214" t="s">
        <v>32</v>
      </c>
      <c r="F333" s="215" t="s">
        <v>1057</v>
      </c>
      <c r="G333" s="213"/>
      <c r="H333" s="216">
        <v>11.855</v>
      </c>
      <c r="I333" s="217"/>
      <c r="J333" s="213"/>
      <c r="K333" s="213"/>
      <c r="L333" s="218"/>
      <c r="M333" s="219"/>
      <c r="N333" s="220"/>
      <c r="O333" s="220"/>
      <c r="P333" s="220"/>
      <c r="Q333" s="220"/>
      <c r="R333" s="220"/>
      <c r="S333" s="220"/>
      <c r="T333" s="221"/>
      <c r="AT333" s="222" t="s">
        <v>148</v>
      </c>
      <c r="AU333" s="222" t="s">
        <v>85</v>
      </c>
      <c r="AV333" s="13" t="s">
        <v>87</v>
      </c>
      <c r="AW333" s="13" t="s">
        <v>39</v>
      </c>
      <c r="AX333" s="13" t="s">
        <v>78</v>
      </c>
      <c r="AY333" s="222" t="s">
        <v>133</v>
      </c>
    </row>
    <row r="334" spans="1:65" s="16" customFormat="1">
      <c r="B334" s="244"/>
      <c r="C334" s="245"/>
      <c r="D334" s="208" t="s">
        <v>148</v>
      </c>
      <c r="E334" s="246" t="s">
        <v>32</v>
      </c>
      <c r="F334" s="247" t="s">
        <v>168</v>
      </c>
      <c r="G334" s="245"/>
      <c r="H334" s="248">
        <v>11.855</v>
      </c>
      <c r="I334" s="249"/>
      <c r="J334" s="245"/>
      <c r="K334" s="245"/>
      <c r="L334" s="250"/>
      <c r="M334" s="251"/>
      <c r="N334" s="252"/>
      <c r="O334" s="252"/>
      <c r="P334" s="252"/>
      <c r="Q334" s="252"/>
      <c r="R334" s="252"/>
      <c r="S334" s="252"/>
      <c r="T334" s="253"/>
      <c r="AT334" s="254" t="s">
        <v>148</v>
      </c>
      <c r="AU334" s="254" t="s">
        <v>85</v>
      </c>
      <c r="AV334" s="16" t="s">
        <v>141</v>
      </c>
      <c r="AW334" s="16" t="s">
        <v>39</v>
      </c>
      <c r="AX334" s="16" t="s">
        <v>85</v>
      </c>
      <c r="AY334" s="254" t="s">
        <v>133</v>
      </c>
    </row>
    <row r="335" spans="1:65" s="2" customFormat="1" ht="21.75" customHeight="1">
      <c r="A335" s="37"/>
      <c r="B335" s="38"/>
      <c r="C335" s="195" t="s">
        <v>806</v>
      </c>
      <c r="D335" s="195" t="s">
        <v>136</v>
      </c>
      <c r="E335" s="196" t="s">
        <v>944</v>
      </c>
      <c r="F335" s="197" t="s">
        <v>945</v>
      </c>
      <c r="G335" s="198" t="s">
        <v>285</v>
      </c>
      <c r="H335" s="199">
        <v>11.855</v>
      </c>
      <c r="I335" s="200"/>
      <c r="J335" s="201">
        <f>ROUND(I335*H335,2)</f>
        <v>0</v>
      </c>
      <c r="K335" s="197" t="s">
        <v>140</v>
      </c>
      <c r="L335" s="42"/>
      <c r="M335" s="202" t="s">
        <v>32</v>
      </c>
      <c r="N335" s="203" t="s">
        <v>49</v>
      </c>
      <c r="O335" s="67"/>
      <c r="P335" s="204">
        <f>O335*H335</f>
        <v>0</v>
      </c>
      <c r="Q335" s="204">
        <v>0</v>
      </c>
      <c r="R335" s="204">
        <f>Q335*H335</f>
        <v>0</v>
      </c>
      <c r="S335" s="204">
        <v>0</v>
      </c>
      <c r="T335" s="205">
        <f>S335*H335</f>
        <v>0</v>
      </c>
      <c r="U335" s="37"/>
      <c r="V335" s="37"/>
      <c r="W335" s="37"/>
      <c r="X335" s="37"/>
      <c r="Y335" s="37"/>
      <c r="Z335" s="37"/>
      <c r="AA335" s="37"/>
      <c r="AB335" s="37"/>
      <c r="AC335" s="37"/>
      <c r="AD335" s="37"/>
      <c r="AE335" s="37"/>
      <c r="AR335" s="206" t="s">
        <v>141</v>
      </c>
      <c r="AT335" s="206" t="s">
        <v>136</v>
      </c>
      <c r="AU335" s="206" t="s">
        <v>85</v>
      </c>
      <c r="AY335" s="19" t="s">
        <v>133</v>
      </c>
      <c r="BE335" s="207">
        <f>IF(N335="základní",J335,0)</f>
        <v>0</v>
      </c>
      <c r="BF335" s="207">
        <f>IF(N335="snížená",J335,0)</f>
        <v>0</v>
      </c>
      <c r="BG335" s="207">
        <f>IF(N335="zákl. přenesená",J335,0)</f>
        <v>0</v>
      </c>
      <c r="BH335" s="207">
        <f>IF(N335="sníž. přenesená",J335,0)</f>
        <v>0</v>
      </c>
      <c r="BI335" s="207">
        <f>IF(N335="nulová",J335,0)</f>
        <v>0</v>
      </c>
      <c r="BJ335" s="19" t="s">
        <v>85</v>
      </c>
      <c r="BK335" s="207">
        <f>ROUND(I335*H335,2)</f>
        <v>0</v>
      </c>
      <c r="BL335" s="19" t="s">
        <v>141</v>
      </c>
      <c r="BM335" s="206" t="s">
        <v>1058</v>
      </c>
    </row>
    <row r="336" spans="1:65" s="2" customFormat="1" ht="86.4">
      <c r="A336" s="37"/>
      <c r="B336" s="38"/>
      <c r="C336" s="39"/>
      <c r="D336" s="208" t="s">
        <v>143</v>
      </c>
      <c r="E336" s="39"/>
      <c r="F336" s="209" t="s">
        <v>947</v>
      </c>
      <c r="G336" s="39"/>
      <c r="H336" s="39"/>
      <c r="I336" s="118"/>
      <c r="J336" s="39"/>
      <c r="K336" s="39"/>
      <c r="L336" s="42"/>
      <c r="M336" s="210"/>
      <c r="N336" s="211"/>
      <c r="O336" s="67"/>
      <c r="P336" s="67"/>
      <c r="Q336" s="67"/>
      <c r="R336" s="67"/>
      <c r="S336" s="67"/>
      <c r="T336" s="68"/>
      <c r="U336" s="37"/>
      <c r="V336" s="37"/>
      <c r="W336" s="37"/>
      <c r="X336" s="37"/>
      <c r="Y336" s="37"/>
      <c r="Z336" s="37"/>
      <c r="AA336" s="37"/>
      <c r="AB336" s="37"/>
      <c r="AC336" s="37"/>
      <c r="AD336" s="37"/>
      <c r="AE336" s="37"/>
      <c r="AT336" s="19" t="s">
        <v>143</v>
      </c>
      <c r="AU336" s="19" t="s">
        <v>85</v>
      </c>
    </row>
    <row r="337" spans="1:65" s="13" customFormat="1">
      <c r="B337" s="212"/>
      <c r="C337" s="213"/>
      <c r="D337" s="208" t="s">
        <v>148</v>
      </c>
      <c r="E337" s="214" t="s">
        <v>32</v>
      </c>
      <c r="F337" s="215" t="s">
        <v>1057</v>
      </c>
      <c r="G337" s="213"/>
      <c r="H337" s="216">
        <v>11.855</v>
      </c>
      <c r="I337" s="217"/>
      <c r="J337" s="213"/>
      <c r="K337" s="213"/>
      <c r="L337" s="218"/>
      <c r="M337" s="219"/>
      <c r="N337" s="220"/>
      <c r="O337" s="220"/>
      <c r="P337" s="220"/>
      <c r="Q337" s="220"/>
      <c r="R337" s="220"/>
      <c r="S337" s="220"/>
      <c r="T337" s="221"/>
      <c r="AT337" s="222" t="s">
        <v>148</v>
      </c>
      <c r="AU337" s="222" t="s">
        <v>85</v>
      </c>
      <c r="AV337" s="13" t="s">
        <v>87</v>
      </c>
      <c r="AW337" s="13" t="s">
        <v>39</v>
      </c>
      <c r="AX337" s="13" t="s">
        <v>78</v>
      </c>
      <c r="AY337" s="222" t="s">
        <v>133</v>
      </c>
    </row>
    <row r="338" spans="1:65" s="16" customFormat="1">
      <c r="B338" s="244"/>
      <c r="C338" s="245"/>
      <c r="D338" s="208" t="s">
        <v>148</v>
      </c>
      <c r="E338" s="246" t="s">
        <v>32</v>
      </c>
      <c r="F338" s="247" t="s">
        <v>168</v>
      </c>
      <c r="G338" s="245"/>
      <c r="H338" s="248">
        <v>11.855</v>
      </c>
      <c r="I338" s="249"/>
      <c r="J338" s="245"/>
      <c r="K338" s="245"/>
      <c r="L338" s="250"/>
      <c r="M338" s="251"/>
      <c r="N338" s="252"/>
      <c r="O338" s="252"/>
      <c r="P338" s="252"/>
      <c r="Q338" s="252"/>
      <c r="R338" s="252"/>
      <c r="S338" s="252"/>
      <c r="T338" s="253"/>
      <c r="AT338" s="254" t="s">
        <v>148</v>
      </c>
      <c r="AU338" s="254" t="s">
        <v>85</v>
      </c>
      <c r="AV338" s="16" t="s">
        <v>141</v>
      </c>
      <c r="AW338" s="16" t="s">
        <v>39</v>
      </c>
      <c r="AX338" s="16" t="s">
        <v>85</v>
      </c>
      <c r="AY338" s="254" t="s">
        <v>133</v>
      </c>
    </row>
    <row r="339" spans="1:65" s="2" customFormat="1" ht="21.75" customHeight="1">
      <c r="A339" s="37"/>
      <c r="B339" s="38"/>
      <c r="C339" s="195" t="s">
        <v>810</v>
      </c>
      <c r="D339" s="195" t="s">
        <v>136</v>
      </c>
      <c r="E339" s="196" t="s">
        <v>948</v>
      </c>
      <c r="F339" s="197" t="s">
        <v>949</v>
      </c>
      <c r="G339" s="198" t="s">
        <v>182</v>
      </c>
      <c r="H339" s="199">
        <v>0.1</v>
      </c>
      <c r="I339" s="200"/>
      <c r="J339" s="201">
        <f>ROUND(I339*H339,2)</f>
        <v>0</v>
      </c>
      <c r="K339" s="197" t="s">
        <v>32</v>
      </c>
      <c r="L339" s="42"/>
      <c r="M339" s="202" t="s">
        <v>32</v>
      </c>
      <c r="N339" s="203" t="s">
        <v>49</v>
      </c>
      <c r="O339" s="67"/>
      <c r="P339" s="204">
        <f>O339*H339</f>
        <v>0</v>
      </c>
      <c r="Q339" s="204">
        <v>2.5880000000000001</v>
      </c>
      <c r="R339" s="204">
        <f>Q339*H339</f>
        <v>0.25880000000000003</v>
      </c>
      <c r="S339" s="204">
        <v>1.95</v>
      </c>
      <c r="T339" s="205">
        <f>S339*H339</f>
        <v>0.19500000000000001</v>
      </c>
      <c r="U339" s="37"/>
      <c r="V339" s="37"/>
      <c r="W339" s="37"/>
      <c r="X339" s="37"/>
      <c r="Y339" s="37"/>
      <c r="Z339" s="37"/>
      <c r="AA339" s="37"/>
      <c r="AB339" s="37"/>
      <c r="AC339" s="37"/>
      <c r="AD339" s="37"/>
      <c r="AE339" s="37"/>
      <c r="AR339" s="206" t="s">
        <v>141</v>
      </c>
      <c r="AT339" s="206" t="s">
        <v>136</v>
      </c>
      <c r="AU339" s="206" t="s">
        <v>85</v>
      </c>
      <c r="AY339" s="19" t="s">
        <v>133</v>
      </c>
      <c r="BE339" s="207">
        <f>IF(N339="základní",J339,0)</f>
        <v>0</v>
      </c>
      <c r="BF339" s="207">
        <f>IF(N339="snížená",J339,0)</f>
        <v>0</v>
      </c>
      <c r="BG339" s="207">
        <f>IF(N339="zákl. přenesená",J339,0)</f>
        <v>0</v>
      </c>
      <c r="BH339" s="207">
        <f>IF(N339="sníž. přenesená",J339,0)</f>
        <v>0</v>
      </c>
      <c r="BI339" s="207">
        <f>IF(N339="nulová",J339,0)</f>
        <v>0</v>
      </c>
      <c r="BJ339" s="19" t="s">
        <v>85</v>
      </c>
      <c r="BK339" s="207">
        <f>ROUND(I339*H339,2)</f>
        <v>0</v>
      </c>
      <c r="BL339" s="19" t="s">
        <v>141</v>
      </c>
      <c r="BM339" s="206" t="s">
        <v>1059</v>
      </c>
    </row>
    <row r="340" spans="1:65" s="2" customFormat="1" ht="124.8">
      <c r="A340" s="37"/>
      <c r="B340" s="38"/>
      <c r="C340" s="39"/>
      <c r="D340" s="208" t="s">
        <v>143</v>
      </c>
      <c r="E340" s="39"/>
      <c r="F340" s="209" t="s">
        <v>951</v>
      </c>
      <c r="G340" s="39"/>
      <c r="H340" s="39"/>
      <c r="I340" s="118"/>
      <c r="J340" s="39"/>
      <c r="K340" s="39"/>
      <c r="L340" s="42"/>
      <c r="M340" s="210"/>
      <c r="N340" s="211"/>
      <c r="O340" s="67"/>
      <c r="P340" s="67"/>
      <c r="Q340" s="67"/>
      <c r="R340" s="67"/>
      <c r="S340" s="67"/>
      <c r="T340" s="68"/>
      <c r="U340" s="37"/>
      <c r="V340" s="37"/>
      <c r="W340" s="37"/>
      <c r="X340" s="37"/>
      <c r="Y340" s="37"/>
      <c r="Z340" s="37"/>
      <c r="AA340" s="37"/>
      <c r="AB340" s="37"/>
      <c r="AC340" s="37"/>
      <c r="AD340" s="37"/>
      <c r="AE340" s="37"/>
      <c r="AT340" s="19" t="s">
        <v>143</v>
      </c>
      <c r="AU340" s="19" t="s">
        <v>85</v>
      </c>
    </row>
    <row r="341" spans="1:65" s="13" customFormat="1">
      <c r="B341" s="212"/>
      <c r="C341" s="213"/>
      <c r="D341" s="208" t="s">
        <v>148</v>
      </c>
      <c r="E341" s="214" t="s">
        <v>32</v>
      </c>
      <c r="F341" s="215" t="s">
        <v>1060</v>
      </c>
      <c r="G341" s="213"/>
      <c r="H341" s="216">
        <v>0.1</v>
      </c>
      <c r="I341" s="217"/>
      <c r="J341" s="213"/>
      <c r="K341" s="213"/>
      <c r="L341" s="218"/>
      <c r="M341" s="219"/>
      <c r="N341" s="220"/>
      <c r="O341" s="220"/>
      <c r="P341" s="220"/>
      <c r="Q341" s="220"/>
      <c r="R341" s="220"/>
      <c r="S341" s="220"/>
      <c r="T341" s="221"/>
      <c r="AT341" s="222" t="s">
        <v>148</v>
      </c>
      <c r="AU341" s="222" t="s">
        <v>85</v>
      </c>
      <c r="AV341" s="13" t="s">
        <v>87</v>
      </c>
      <c r="AW341" s="13" t="s">
        <v>39</v>
      </c>
      <c r="AX341" s="13" t="s">
        <v>78</v>
      </c>
      <c r="AY341" s="222" t="s">
        <v>133</v>
      </c>
    </row>
    <row r="342" spans="1:65" s="16" customFormat="1">
      <c r="B342" s="244"/>
      <c r="C342" s="245"/>
      <c r="D342" s="208" t="s">
        <v>148</v>
      </c>
      <c r="E342" s="246" t="s">
        <v>32</v>
      </c>
      <c r="F342" s="247" t="s">
        <v>168</v>
      </c>
      <c r="G342" s="245"/>
      <c r="H342" s="248">
        <v>0.1</v>
      </c>
      <c r="I342" s="249"/>
      <c r="J342" s="245"/>
      <c r="K342" s="245"/>
      <c r="L342" s="250"/>
      <c r="M342" s="251"/>
      <c r="N342" s="252"/>
      <c r="O342" s="252"/>
      <c r="P342" s="252"/>
      <c r="Q342" s="252"/>
      <c r="R342" s="252"/>
      <c r="S342" s="252"/>
      <c r="T342" s="253"/>
      <c r="AT342" s="254" t="s">
        <v>148</v>
      </c>
      <c r="AU342" s="254" t="s">
        <v>85</v>
      </c>
      <c r="AV342" s="16" t="s">
        <v>141</v>
      </c>
      <c r="AW342" s="16" t="s">
        <v>39</v>
      </c>
      <c r="AX342" s="16" t="s">
        <v>85</v>
      </c>
      <c r="AY342" s="254" t="s">
        <v>133</v>
      </c>
    </row>
    <row r="343" spans="1:65" s="2" customFormat="1" ht="66.75" customHeight="1">
      <c r="A343" s="37"/>
      <c r="B343" s="38"/>
      <c r="C343" s="195" t="s">
        <v>814</v>
      </c>
      <c r="D343" s="195" t="s">
        <v>136</v>
      </c>
      <c r="E343" s="196" t="s">
        <v>960</v>
      </c>
      <c r="F343" s="197" t="s">
        <v>961</v>
      </c>
      <c r="G343" s="198" t="s">
        <v>172</v>
      </c>
      <c r="H343" s="199">
        <v>1.641</v>
      </c>
      <c r="I343" s="200"/>
      <c r="J343" s="201">
        <f>ROUND(I343*H343,2)</f>
        <v>0</v>
      </c>
      <c r="K343" s="197" t="s">
        <v>32</v>
      </c>
      <c r="L343" s="42"/>
      <c r="M343" s="202" t="s">
        <v>32</v>
      </c>
      <c r="N343" s="203" t="s">
        <v>49</v>
      </c>
      <c r="O343" s="67"/>
      <c r="P343" s="204">
        <f>O343*H343</f>
        <v>0</v>
      </c>
      <c r="Q343" s="204">
        <v>0</v>
      </c>
      <c r="R343" s="204">
        <f>Q343*H343</f>
        <v>0</v>
      </c>
      <c r="S343" s="204">
        <v>0</v>
      </c>
      <c r="T343" s="205">
        <f>S343*H343</f>
        <v>0</v>
      </c>
      <c r="U343" s="37"/>
      <c r="V343" s="37"/>
      <c r="W343" s="37"/>
      <c r="X343" s="37"/>
      <c r="Y343" s="37"/>
      <c r="Z343" s="37"/>
      <c r="AA343" s="37"/>
      <c r="AB343" s="37"/>
      <c r="AC343" s="37"/>
      <c r="AD343" s="37"/>
      <c r="AE343" s="37"/>
      <c r="AR343" s="206" t="s">
        <v>141</v>
      </c>
      <c r="AT343" s="206" t="s">
        <v>136</v>
      </c>
      <c r="AU343" s="206" t="s">
        <v>85</v>
      </c>
      <c r="AY343" s="19" t="s">
        <v>133</v>
      </c>
      <c r="BE343" s="207">
        <f>IF(N343="základní",J343,0)</f>
        <v>0</v>
      </c>
      <c r="BF343" s="207">
        <f>IF(N343="snížená",J343,0)</f>
        <v>0</v>
      </c>
      <c r="BG343" s="207">
        <f>IF(N343="zákl. přenesená",J343,0)</f>
        <v>0</v>
      </c>
      <c r="BH343" s="207">
        <f>IF(N343="sníž. přenesená",J343,0)</f>
        <v>0</v>
      </c>
      <c r="BI343" s="207">
        <f>IF(N343="nulová",J343,0)</f>
        <v>0</v>
      </c>
      <c r="BJ343" s="19" t="s">
        <v>85</v>
      </c>
      <c r="BK343" s="207">
        <f>ROUND(I343*H343,2)</f>
        <v>0</v>
      </c>
      <c r="BL343" s="19" t="s">
        <v>141</v>
      </c>
      <c r="BM343" s="206" t="s">
        <v>1061</v>
      </c>
    </row>
    <row r="344" spans="1:65" s="2" customFormat="1" ht="86.4">
      <c r="A344" s="37"/>
      <c r="B344" s="38"/>
      <c r="C344" s="39"/>
      <c r="D344" s="208" t="s">
        <v>143</v>
      </c>
      <c r="E344" s="39"/>
      <c r="F344" s="209" t="s">
        <v>555</v>
      </c>
      <c r="G344" s="39"/>
      <c r="H344" s="39"/>
      <c r="I344" s="118"/>
      <c r="J344" s="39"/>
      <c r="K344" s="39"/>
      <c r="L344" s="42"/>
      <c r="M344" s="210"/>
      <c r="N344" s="211"/>
      <c r="O344" s="67"/>
      <c r="P344" s="67"/>
      <c r="Q344" s="67"/>
      <c r="R344" s="67"/>
      <c r="S344" s="67"/>
      <c r="T344" s="68"/>
      <c r="U344" s="37"/>
      <c r="V344" s="37"/>
      <c r="W344" s="37"/>
      <c r="X344" s="37"/>
      <c r="Y344" s="37"/>
      <c r="Z344" s="37"/>
      <c r="AA344" s="37"/>
      <c r="AB344" s="37"/>
      <c r="AC344" s="37"/>
      <c r="AD344" s="37"/>
      <c r="AE344" s="37"/>
      <c r="AT344" s="19" t="s">
        <v>143</v>
      </c>
      <c r="AU344" s="19" t="s">
        <v>85</v>
      </c>
    </row>
    <row r="345" spans="1:65" s="12" customFormat="1" ht="25.95" customHeight="1">
      <c r="B345" s="179"/>
      <c r="C345" s="180"/>
      <c r="D345" s="181" t="s">
        <v>77</v>
      </c>
      <c r="E345" s="182" t="s">
        <v>1062</v>
      </c>
      <c r="F345" s="182" t="s">
        <v>1063</v>
      </c>
      <c r="G345" s="180"/>
      <c r="H345" s="180"/>
      <c r="I345" s="183"/>
      <c r="J345" s="184">
        <f>BK345</f>
        <v>0</v>
      </c>
      <c r="K345" s="180"/>
      <c r="L345" s="185"/>
      <c r="M345" s="186"/>
      <c r="N345" s="187"/>
      <c r="O345" s="187"/>
      <c r="P345" s="188">
        <f>SUM(P346:P398)</f>
        <v>0</v>
      </c>
      <c r="Q345" s="187"/>
      <c r="R345" s="188">
        <f>SUM(R346:R398)</f>
        <v>2.4754900000000002</v>
      </c>
      <c r="S345" s="187"/>
      <c r="T345" s="189">
        <f>SUM(T346:T398)</f>
        <v>0.59534999999999993</v>
      </c>
      <c r="AR345" s="190" t="s">
        <v>85</v>
      </c>
      <c r="AT345" s="191" t="s">
        <v>77</v>
      </c>
      <c r="AU345" s="191" t="s">
        <v>78</v>
      </c>
      <c r="AY345" s="190" t="s">
        <v>133</v>
      </c>
      <c r="BK345" s="192">
        <f>SUM(BK346:BK398)</f>
        <v>0</v>
      </c>
    </row>
    <row r="346" spans="1:65" s="2" customFormat="1" ht="44.25" customHeight="1">
      <c r="A346" s="37"/>
      <c r="B346" s="38"/>
      <c r="C346" s="195" t="s">
        <v>818</v>
      </c>
      <c r="D346" s="195" t="s">
        <v>136</v>
      </c>
      <c r="E346" s="196" t="s">
        <v>965</v>
      </c>
      <c r="F346" s="197" t="s">
        <v>966</v>
      </c>
      <c r="G346" s="198" t="s">
        <v>182</v>
      </c>
      <c r="H346" s="199">
        <v>1.6</v>
      </c>
      <c r="I346" s="200"/>
      <c r="J346" s="201">
        <f>ROUND(I346*H346,2)</f>
        <v>0</v>
      </c>
      <c r="K346" s="197" t="s">
        <v>140</v>
      </c>
      <c r="L346" s="42"/>
      <c r="M346" s="202" t="s">
        <v>32</v>
      </c>
      <c r="N346" s="203" t="s">
        <v>49</v>
      </c>
      <c r="O346" s="67"/>
      <c r="P346" s="204">
        <f>O346*H346</f>
        <v>0</v>
      </c>
      <c r="Q346" s="204">
        <v>0</v>
      </c>
      <c r="R346" s="204">
        <f>Q346*H346</f>
        <v>0</v>
      </c>
      <c r="S346" s="204">
        <v>0</v>
      </c>
      <c r="T346" s="205">
        <f>S346*H346</f>
        <v>0</v>
      </c>
      <c r="U346" s="37"/>
      <c r="V346" s="37"/>
      <c r="W346" s="37"/>
      <c r="X346" s="37"/>
      <c r="Y346" s="37"/>
      <c r="Z346" s="37"/>
      <c r="AA346" s="37"/>
      <c r="AB346" s="37"/>
      <c r="AC346" s="37"/>
      <c r="AD346" s="37"/>
      <c r="AE346" s="37"/>
      <c r="AR346" s="206" t="s">
        <v>141</v>
      </c>
      <c r="AT346" s="206" t="s">
        <v>136</v>
      </c>
      <c r="AU346" s="206" t="s">
        <v>85</v>
      </c>
      <c r="AY346" s="19" t="s">
        <v>133</v>
      </c>
      <c r="BE346" s="207">
        <f>IF(N346="základní",J346,0)</f>
        <v>0</v>
      </c>
      <c r="BF346" s="207">
        <f>IF(N346="snížená",J346,0)</f>
        <v>0</v>
      </c>
      <c r="BG346" s="207">
        <f>IF(N346="zákl. přenesená",J346,0)</f>
        <v>0</v>
      </c>
      <c r="BH346" s="207">
        <f>IF(N346="sníž. přenesená",J346,0)</f>
        <v>0</v>
      </c>
      <c r="BI346" s="207">
        <f>IF(N346="nulová",J346,0)</f>
        <v>0</v>
      </c>
      <c r="BJ346" s="19" t="s">
        <v>85</v>
      </c>
      <c r="BK346" s="207">
        <f>ROUND(I346*H346,2)</f>
        <v>0</v>
      </c>
      <c r="BL346" s="19" t="s">
        <v>141</v>
      </c>
      <c r="BM346" s="206" t="s">
        <v>1064</v>
      </c>
    </row>
    <row r="347" spans="1:65" s="2" customFormat="1" ht="48">
      <c r="A347" s="37"/>
      <c r="B347" s="38"/>
      <c r="C347" s="39"/>
      <c r="D347" s="208" t="s">
        <v>143</v>
      </c>
      <c r="E347" s="39"/>
      <c r="F347" s="209" t="s">
        <v>968</v>
      </c>
      <c r="G347" s="39"/>
      <c r="H347" s="39"/>
      <c r="I347" s="118"/>
      <c r="J347" s="39"/>
      <c r="K347" s="39"/>
      <c r="L347" s="42"/>
      <c r="M347" s="210"/>
      <c r="N347" s="211"/>
      <c r="O347" s="67"/>
      <c r="P347" s="67"/>
      <c r="Q347" s="67"/>
      <c r="R347" s="67"/>
      <c r="S347" s="67"/>
      <c r="T347" s="68"/>
      <c r="U347" s="37"/>
      <c r="V347" s="37"/>
      <c r="W347" s="37"/>
      <c r="X347" s="37"/>
      <c r="Y347" s="37"/>
      <c r="Z347" s="37"/>
      <c r="AA347" s="37"/>
      <c r="AB347" s="37"/>
      <c r="AC347" s="37"/>
      <c r="AD347" s="37"/>
      <c r="AE347" s="37"/>
      <c r="AT347" s="19" t="s">
        <v>143</v>
      </c>
      <c r="AU347" s="19" t="s">
        <v>85</v>
      </c>
    </row>
    <row r="348" spans="1:65" s="13" customFormat="1">
      <c r="B348" s="212"/>
      <c r="C348" s="213"/>
      <c r="D348" s="208" t="s">
        <v>148</v>
      </c>
      <c r="E348" s="214" t="s">
        <v>32</v>
      </c>
      <c r="F348" s="215" t="s">
        <v>1065</v>
      </c>
      <c r="G348" s="213"/>
      <c r="H348" s="216">
        <v>1.6</v>
      </c>
      <c r="I348" s="217"/>
      <c r="J348" s="213"/>
      <c r="K348" s="213"/>
      <c r="L348" s="218"/>
      <c r="M348" s="219"/>
      <c r="N348" s="220"/>
      <c r="O348" s="220"/>
      <c r="P348" s="220"/>
      <c r="Q348" s="220"/>
      <c r="R348" s="220"/>
      <c r="S348" s="220"/>
      <c r="T348" s="221"/>
      <c r="AT348" s="222" t="s">
        <v>148</v>
      </c>
      <c r="AU348" s="222" t="s">
        <v>85</v>
      </c>
      <c r="AV348" s="13" t="s">
        <v>87</v>
      </c>
      <c r="AW348" s="13" t="s">
        <v>39</v>
      </c>
      <c r="AX348" s="13" t="s">
        <v>78</v>
      </c>
      <c r="AY348" s="222" t="s">
        <v>133</v>
      </c>
    </row>
    <row r="349" spans="1:65" s="16" customFormat="1">
      <c r="B349" s="244"/>
      <c r="C349" s="245"/>
      <c r="D349" s="208" t="s">
        <v>148</v>
      </c>
      <c r="E349" s="246" t="s">
        <v>32</v>
      </c>
      <c r="F349" s="247" t="s">
        <v>168</v>
      </c>
      <c r="G349" s="245"/>
      <c r="H349" s="248">
        <v>1.6</v>
      </c>
      <c r="I349" s="249"/>
      <c r="J349" s="245"/>
      <c r="K349" s="245"/>
      <c r="L349" s="250"/>
      <c r="M349" s="251"/>
      <c r="N349" s="252"/>
      <c r="O349" s="252"/>
      <c r="P349" s="252"/>
      <c r="Q349" s="252"/>
      <c r="R349" s="252"/>
      <c r="S349" s="252"/>
      <c r="T349" s="253"/>
      <c r="AT349" s="254" t="s">
        <v>148</v>
      </c>
      <c r="AU349" s="254" t="s">
        <v>85</v>
      </c>
      <c r="AV349" s="16" t="s">
        <v>141</v>
      </c>
      <c r="AW349" s="16" t="s">
        <v>39</v>
      </c>
      <c r="AX349" s="16" t="s">
        <v>85</v>
      </c>
      <c r="AY349" s="254" t="s">
        <v>133</v>
      </c>
    </row>
    <row r="350" spans="1:65" s="2" customFormat="1" ht="55.5" customHeight="1">
      <c r="A350" s="37"/>
      <c r="B350" s="38"/>
      <c r="C350" s="195" t="s">
        <v>822</v>
      </c>
      <c r="D350" s="195" t="s">
        <v>136</v>
      </c>
      <c r="E350" s="196" t="s">
        <v>867</v>
      </c>
      <c r="F350" s="197" t="s">
        <v>868</v>
      </c>
      <c r="G350" s="198" t="s">
        <v>182</v>
      </c>
      <c r="H350" s="199">
        <v>0.24</v>
      </c>
      <c r="I350" s="200"/>
      <c r="J350" s="201">
        <f>ROUND(I350*H350,2)</f>
        <v>0</v>
      </c>
      <c r="K350" s="197" t="s">
        <v>140</v>
      </c>
      <c r="L350" s="42"/>
      <c r="M350" s="202" t="s">
        <v>32</v>
      </c>
      <c r="N350" s="203" t="s">
        <v>49</v>
      </c>
      <c r="O350" s="67"/>
      <c r="P350" s="204">
        <f>O350*H350</f>
        <v>0</v>
      </c>
      <c r="Q350" s="204">
        <v>0</v>
      </c>
      <c r="R350" s="204">
        <f>Q350*H350</f>
        <v>0</v>
      </c>
      <c r="S350" s="204">
        <v>0</v>
      </c>
      <c r="T350" s="205">
        <f>S350*H350</f>
        <v>0</v>
      </c>
      <c r="U350" s="37"/>
      <c r="V350" s="37"/>
      <c r="W350" s="37"/>
      <c r="X350" s="37"/>
      <c r="Y350" s="37"/>
      <c r="Z350" s="37"/>
      <c r="AA350" s="37"/>
      <c r="AB350" s="37"/>
      <c r="AC350" s="37"/>
      <c r="AD350" s="37"/>
      <c r="AE350" s="37"/>
      <c r="AR350" s="206" t="s">
        <v>141</v>
      </c>
      <c r="AT350" s="206" t="s">
        <v>136</v>
      </c>
      <c r="AU350" s="206" t="s">
        <v>85</v>
      </c>
      <c r="AY350" s="19" t="s">
        <v>133</v>
      </c>
      <c r="BE350" s="207">
        <f>IF(N350="základní",J350,0)</f>
        <v>0</v>
      </c>
      <c r="BF350" s="207">
        <f>IF(N350="snížená",J350,0)</f>
        <v>0</v>
      </c>
      <c r="BG350" s="207">
        <f>IF(N350="zákl. přenesená",J350,0)</f>
        <v>0</v>
      </c>
      <c r="BH350" s="207">
        <f>IF(N350="sníž. přenesená",J350,0)</f>
        <v>0</v>
      </c>
      <c r="BI350" s="207">
        <f>IF(N350="nulová",J350,0)</f>
        <v>0</v>
      </c>
      <c r="BJ350" s="19" t="s">
        <v>85</v>
      </c>
      <c r="BK350" s="207">
        <f>ROUND(I350*H350,2)</f>
        <v>0</v>
      </c>
      <c r="BL350" s="19" t="s">
        <v>141</v>
      </c>
      <c r="BM350" s="206" t="s">
        <v>1066</v>
      </c>
    </row>
    <row r="351" spans="1:65" s="2" customFormat="1" ht="76.8">
      <c r="A351" s="37"/>
      <c r="B351" s="38"/>
      <c r="C351" s="39"/>
      <c r="D351" s="208" t="s">
        <v>143</v>
      </c>
      <c r="E351" s="39"/>
      <c r="F351" s="209" t="s">
        <v>870</v>
      </c>
      <c r="G351" s="39"/>
      <c r="H351" s="39"/>
      <c r="I351" s="118"/>
      <c r="J351" s="39"/>
      <c r="K351" s="39"/>
      <c r="L351" s="42"/>
      <c r="M351" s="210"/>
      <c r="N351" s="211"/>
      <c r="O351" s="67"/>
      <c r="P351" s="67"/>
      <c r="Q351" s="67"/>
      <c r="R351" s="67"/>
      <c r="S351" s="67"/>
      <c r="T351" s="68"/>
      <c r="U351" s="37"/>
      <c r="V351" s="37"/>
      <c r="W351" s="37"/>
      <c r="X351" s="37"/>
      <c r="Y351" s="37"/>
      <c r="Z351" s="37"/>
      <c r="AA351" s="37"/>
      <c r="AB351" s="37"/>
      <c r="AC351" s="37"/>
      <c r="AD351" s="37"/>
      <c r="AE351" s="37"/>
      <c r="AT351" s="19" t="s">
        <v>143</v>
      </c>
      <c r="AU351" s="19" t="s">
        <v>85</v>
      </c>
    </row>
    <row r="352" spans="1:65" s="13" customFormat="1">
      <c r="B352" s="212"/>
      <c r="C352" s="213"/>
      <c r="D352" s="208" t="s">
        <v>148</v>
      </c>
      <c r="E352" s="214" t="s">
        <v>32</v>
      </c>
      <c r="F352" s="215" t="s">
        <v>1067</v>
      </c>
      <c r="G352" s="213"/>
      <c r="H352" s="216">
        <v>0.24</v>
      </c>
      <c r="I352" s="217"/>
      <c r="J352" s="213"/>
      <c r="K352" s="213"/>
      <c r="L352" s="218"/>
      <c r="M352" s="219"/>
      <c r="N352" s="220"/>
      <c r="O352" s="220"/>
      <c r="P352" s="220"/>
      <c r="Q352" s="220"/>
      <c r="R352" s="220"/>
      <c r="S352" s="220"/>
      <c r="T352" s="221"/>
      <c r="AT352" s="222" t="s">
        <v>148</v>
      </c>
      <c r="AU352" s="222" t="s">
        <v>85</v>
      </c>
      <c r="AV352" s="13" t="s">
        <v>87</v>
      </c>
      <c r="AW352" s="13" t="s">
        <v>39</v>
      </c>
      <c r="AX352" s="13" t="s">
        <v>78</v>
      </c>
      <c r="AY352" s="222" t="s">
        <v>133</v>
      </c>
    </row>
    <row r="353" spans="1:65" s="16" customFormat="1">
      <c r="B353" s="244"/>
      <c r="C353" s="245"/>
      <c r="D353" s="208" t="s">
        <v>148</v>
      </c>
      <c r="E353" s="246" t="s">
        <v>32</v>
      </c>
      <c r="F353" s="247" t="s">
        <v>168</v>
      </c>
      <c r="G353" s="245"/>
      <c r="H353" s="248">
        <v>0.24</v>
      </c>
      <c r="I353" s="249"/>
      <c r="J353" s="245"/>
      <c r="K353" s="245"/>
      <c r="L353" s="250"/>
      <c r="M353" s="251"/>
      <c r="N353" s="252"/>
      <c r="O353" s="252"/>
      <c r="P353" s="252"/>
      <c r="Q353" s="252"/>
      <c r="R353" s="252"/>
      <c r="S353" s="252"/>
      <c r="T353" s="253"/>
      <c r="AT353" s="254" t="s">
        <v>148</v>
      </c>
      <c r="AU353" s="254" t="s">
        <v>85</v>
      </c>
      <c r="AV353" s="16" t="s">
        <v>141</v>
      </c>
      <c r="AW353" s="16" t="s">
        <v>39</v>
      </c>
      <c r="AX353" s="16" t="s">
        <v>85</v>
      </c>
      <c r="AY353" s="254" t="s">
        <v>133</v>
      </c>
    </row>
    <row r="354" spans="1:65" s="2" customFormat="1" ht="33" customHeight="1">
      <c r="A354" s="37"/>
      <c r="B354" s="38"/>
      <c r="C354" s="195" t="s">
        <v>826</v>
      </c>
      <c r="D354" s="195" t="s">
        <v>136</v>
      </c>
      <c r="E354" s="196" t="s">
        <v>872</v>
      </c>
      <c r="F354" s="197" t="s">
        <v>873</v>
      </c>
      <c r="G354" s="198" t="s">
        <v>182</v>
      </c>
      <c r="H354" s="199">
        <v>0.24</v>
      </c>
      <c r="I354" s="200"/>
      <c r="J354" s="201">
        <f>ROUND(I354*H354,2)</f>
        <v>0</v>
      </c>
      <c r="K354" s="197" t="s">
        <v>32</v>
      </c>
      <c r="L354" s="42"/>
      <c r="M354" s="202" t="s">
        <v>32</v>
      </c>
      <c r="N354" s="203" t="s">
        <v>49</v>
      </c>
      <c r="O354" s="67"/>
      <c r="P354" s="204">
        <f>O354*H354</f>
        <v>0</v>
      </c>
      <c r="Q354" s="204">
        <v>0</v>
      </c>
      <c r="R354" s="204">
        <f>Q354*H354</f>
        <v>0</v>
      </c>
      <c r="S354" s="204">
        <v>0</v>
      </c>
      <c r="T354" s="205">
        <f>S354*H354</f>
        <v>0</v>
      </c>
      <c r="U354" s="37"/>
      <c r="V354" s="37"/>
      <c r="W354" s="37"/>
      <c r="X354" s="37"/>
      <c r="Y354" s="37"/>
      <c r="Z354" s="37"/>
      <c r="AA354" s="37"/>
      <c r="AB354" s="37"/>
      <c r="AC354" s="37"/>
      <c r="AD354" s="37"/>
      <c r="AE354" s="37"/>
      <c r="AR354" s="206" t="s">
        <v>141</v>
      </c>
      <c r="AT354" s="206" t="s">
        <v>136</v>
      </c>
      <c r="AU354" s="206" t="s">
        <v>85</v>
      </c>
      <c r="AY354" s="19" t="s">
        <v>133</v>
      </c>
      <c r="BE354" s="207">
        <f>IF(N354="základní",J354,0)</f>
        <v>0</v>
      </c>
      <c r="BF354" s="207">
        <f>IF(N354="snížená",J354,0)</f>
        <v>0</v>
      </c>
      <c r="BG354" s="207">
        <f>IF(N354="zákl. přenesená",J354,0)</f>
        <v>0</v>
      </c>
      <c r="BH354" s="207">
        <f>IF(N354="sníž. přenesená",J354,0)</f>
        <v>0</v>
      </c>
      <c r="BI354" s="207">
        <f>IF(N354="nulová",J354,0)</f>
        <v>0</v>
      </c>
      <c r="BJ354" s="19" t="s">
        <v>85</v>
      </c>
      <c r="BK354" s="207">
        <f>ROUND(I354*H354,2)</f>
        <v>0</v>
      </c>
      <c r="BL354" s="19" t="s">
        <v>141</v>
      </c>
      <c r="BM354" s="206" t="s">
        <v>1068</v>
      </c>
    </row>
    <row r="355" spans="1:65" s="2" customFormat="1" ht="172.8">
      <c r="A355" s="37"/>
      <c r="B355" s="38"/>
      <c r="C355" s="39"/>
      <c r="D355" s="208" t="s">
        <v>143</v>
      </c>
      <c r="E355" s="39"/>
      <c r="F355" s="209" t="s">
        <v>875</v>
      </c>
      <c r="G355" s="39"/>
      <c r="H355" s="39"/>
      <c r="I355" s="118"/>
      <c r="J355" s="39"/>
      <c r="K355" s="39"/>
      <c r="L355" s="42"/>
      <c r="M355" s="210"/>
      <c r="N355" s="211"/>
      <c r="O355" s="67"/>
      <c r="P355" s="67"/>
      <c r="Q355" s="67"/>
      <c r="R355" s="67"/>
      <c r="S355" s="67"/>
      <c r="T355" s="68"/>
      <c r="U355" s="37"/>
      <c r="V355" s="37"/>
      <c r="W355" s="37"/>
      <c r="X355" s="37"/>
      <c r="Y355" s="37"/>
      <c r="Z355" s="37"/>
      <c r="AA355" s="37"/>
      <c r="AB355" s="37"/>
      <c r="AC355" s="37"/>
      <c r="AD355" s="37"/>
      <c r="AE355" s="37"/>
      <c r="AT355" s="19" t="s">
        <v>143</v>
      </c>
      <c r="AU355" s="19" t="s">
        <v>85</v>
      </c>
    </row>
    <row r="356" spans="1:65" s="2" customFormat="1" ht="33" customHeight="1">
      <c r="A356" s="37"/>
      <c r="B356" s="38"/>
      <c r="C356" s="195" t="s">
        <v>830</v>
      </c>
      <c r="D356" s="195" t="s">
        <v>136</v>
      </c>
      <c r="E356" s="196" t="s">
        <v>1069</v>
      </c>
      <c r="F356" s="197" t="s">
        <v>1070</v>
      </c>
      <c r="G356" s="198" t="s">
        <v>172</v>
      </c>
      <c r="H356" s="199">
        <v>0.40799999999999997</v>
      </c>
      <c r="I356" s="200"/>
      <c r="J356" s="201">
        <f>ROUND(I356*H356,2)</f>
        <v>0</v>
      </c>
      <c r="K356" s="197" t="s">
        <v>140</v>
      </c>
      <c r="L356" s="42"/>
      <c r="M356" s="202" t="s">
        <v>32</v>
      </c>
      <c r="N356" s="203" t="s">
        <v>49</v>
      </c>
      <c r="O356" s="67"/>
      <c r="P356" s="204">
        <f>O356*H356</f>
        <v>0</v>
      </c>
      <c r="Q356" s="204">
        <v>0</v>
      </c>
      <c r="R356" s="204">
        <f>Q356*H356</f>
        <v>0</v>
      </c>
      <c r="S356" s="204">
        <v>0</v>
      </c>
      <c r="T356" s="205">
        <f>S356*H356</f>
        <v>0</v>
      </c>
      <c r="U356" s="37"/>
      <c r="V356" s="37"/>
      <c r="W356" s="37"/>
      <c r="X356" s="37"/>
      <c r="Y356" s="37"/>
      <c r="Z356" s="37"/>
      <c r="AA356" s="37"/>
      <c r="AB356" s="37"/>
      <c r="AC356" s="37"/>
      <c r="AD356" s="37"/>
      <c r="AE356" s="37"/>
      <c r="AR356" s="206" t="s">
        <v>141</v>
      </c>
      <c r="AT356" s="206" t="s">
        <v>136</v>
      </c>
      <c r="AU356" s="206" t="s">
        <v>85</v>
      </c>
      <c r="AY356" s="19" t="s">
        <v>133</v>
      </c>
      <c r="BE356" s="207">
        <f>IF(N356="základní",J356,0)</f>
        <v>0</v>
      </c>
      <c r="BF356" s="207">
        <f>IF(N356="snížená",J356,0)</f>
        <v>0</v>
      </c>
      <c r="BG356" s="207">
        <f>IF(N356="zákl. přenesená",J356,0)</f>
        <v>0</v>
      </c>
      <c r="BH356" s="207">
        <f>IF(N356="sníž. přenesená",J356,0)</f>
        <v>0</v>
      </c>
      <c r="BI356" s="207">
        <f>IF(N356="nulová",J356,0)</f>
        <v>0</v>
      </c>
      <c r="BJ356" s="19" t="s">
        <v>85</v>
      </c>
      <c r="BK356" s="207">
        <f>ROUND(I356*H356,2)</f>
        <v>0</v>
      </c>
      <c r="BL356" s="19" t="s">
        <v>141</v>
      </c>
      <c r="BM356" s="206" t="s">
        <v>1071</v>
      </c>
    </row>
    <row r="357" spans="1:65" s="2" customFormat="1" ht="57.6">
      <c r="A357" s="37"/>
      <c r="B357" s="38"/>
      <c r="C357" s="39"/>
      <c r="D357" s="208" t="s">
        <v>143</v>
      </c>
      <c r="E357" s="39"/>
      <c r="F357" s="209" t="s">
        <v>1072</v>
      </c>
      <c r="G357" s="39"/>
      <c r="H357" s="39"/>
      <c r="I357" s="118"/>
      <c r="J357" s="39"/>
      <c r="K357" s="39"/>
      <c r="L357" s="42"/>
      <c r="M357" s="210"/>
      <c r="N357" s="211"/>
      <c r="O357" s="67"/>
      <c r="P357" s="67"/>
      <c r="Q357" s="67"/>
      <c r="R357" s="67"/>
      <c r="S357" s="67"/>
      <c r="T357" s="68"/>
      <c r="U357" s="37"/>
      <c r="V357" s="37"/>
      <c r="W357" s="37"/>
      <c r="X357" s="37"/>
      <c r="Y357" s="37"/>
      <c r="Z357" s="37"/>
      <c r="AA357" s="37"/>
      <c r="AB357" s="37"/>
      <c r="AC357" s="37"/>
      <c r="AD357" s="37"/>
      <c r="AE357" s="37"/>
      <c r="AT357" s="19" t="s">
        <v>143</v>
      </c>
      <c r="AU357" s="19" t="s">
        <v>85</v>
      </c>
    </row>
    <row r="358" spans="1:65" s="13" customFormat="1">
      <c r="B358" s="212"/>
      <c r="C358" s="213"/>
      <c r="D358" s="208" t="s">
        <v>148</v>
      </c>
      <c r="E358" s="214" t="s">
        <v>32</v>
      </c>
      <c r="F358" s="215" t="s">
        <v>1073</v>
      </c>
      <c r="G358" s="213"/>
      <c r="H358" s="216">
        <v>0.40799999999999997</v>
      </c>
      <c r="I358" s="217"/>
      <c r="J358" s="213"/>
      <c r="K358" s="213"/>
      <c r="L358" s="218"/>
      <c r="M358" s="219"/>
      <c r="N358" s="220"/>
      <c r="O358" s="220"/>
      <c r="P358" s="220"/>
      <c r="Q358" s="220"/>
      <c r="R358" s="220"/>
      <c r="S358" s="220"/>
      <c r="T358" s="221"/>
      <c r="AT358" s="222" t="s">
        <v>148</v>
      </c>
      <c r="AU358" s="222" t="s">
        <v>85</v>
      </c>
      <c r="AV358" s="13" t="s">
        <v>87</v>
      </c>
      <c r="AW358" s="13" t="s">
        <v>39</v>
      </c>
      <c r="AX358" s="13" t="s">
        <v>78</v>
      </c>
      <c r="AY358" s="222" t="s">
        <v>133</v>
      </c>
    </row>
    <row r="359" spans="1:65" s="16" customFormat="1">
      <c r="B359" s="244"/>
      <c r="C359" s="245"/>
      <c r="D359" s="208" t="s">
        <v>148</v>
      </c>
      <c r="E359" s="246" t="s">
        <v>32</v>
      </c>
      <c r="F359" s="247" t="s">
        <v>168</v>
      </c>
      <c r="G359" s="245"/>
      <c r="H359" s="248">
        <v>0.40799999999999997</v>
      </c>
      <c r="I359" s="249"/>
      <c r="J359" s="245"/>
      <c r="K359" s="245"/>
      <c r="L359" s="250"/>
      <c r="M359" s="251"/>
      <c r="N359" s="252"/>
      <c r="O359" s="252"/>
      <c r="P359" s="252"/>
      <c r="Q359" s="252"/>
      <c r="R359" s="252"/>
      <c r="S359" s="252"/>
      <c r="T359" s="253"/>
      <c r="AT359" s="254" t="s">
        <v>148</v>
      </c>
      <c r="AU359" s="254" t="s">
        <v>85</v>
      </c>
      <c r="AV359" s="16" t="s">
        <v>141</v>
      </c>
      <c r="AW359" s="16" t="s">
        <v>39</v>
      </c>
      <c r="AX359" s="16" t="s">
        <v>85</v>
      </c>
      <c r="AY359" s="254" t="s">
        <v>133</v>
      </c>
    </row>
    <row r="360" spans="1:65" s="2" customFormat="1" ht="33" customHeight="1">
      <c r="A360" s="37"/>
      <c r="B360" s="38"/>
      <c r="C360" s="195" t="s">
        <v>834</v>
      </c>
      <c r="D360" s="195" t="s">
        <v>136</v>
      </c>
      <c r="E360" s="196" t="s">
        <v>880</v>
      </c>
      <c r="F360" s="197" t="s">
        <v>881</v>
      </c>
      <c r="G360" s="198" t="s">
        <v>182</v>
      </c>
      <c r="H360" s="199">
        <v>1.36</v>
      </c>
      <c r="I360" s="200"/>
      <c r="J360" s="201">
        <f>ROUND(I360*H360,2)</f>
        <v>0</v>
      </c>
      <c r="K360" s="197" t="s">
        <v>32</v>
      </c>
      <c r="L360" s="42"/>
      <c r="M360" s="202" t="s">
        <v>32</v>
      </c>
      <c r="N360" s="203" t="s">
        <v>49</v>
      </c>
      <c r="O360" s="67"/>
      <c r="P360" s="204">
        <f>O360*H360</f>
        <v>0</v>
      </c>
      <c r="Q360" s="204">
        <v>0</v>
      </c>
      <c r="R360" s="204">
        <f>Q360*H360</f>
        <v>0</v>
      </c>
      <c r="S360" s="204">
        <v>0</v>
      </c>
      <c r="T360" s="205">
        <f>S360*H360</f>
        <v>0</v>
      </c>
      <c r="U360" s="37"/>
      <c r="V360" s="37"/>
      <c r="W360" s="37"/>
      <c r="X360" s="37"/>
      <c r="Y360" s="37"/>
      <c r="Z360" s="37"/>
      <c r="AA360" s="37"/>
      <c r="AB360" s="37"/>
      <c r="AC360" s="37"/>
      <c r="AD360" s="37"/>
      <c r="AE360" s="37"/>
      <c r="AR360" s="206" t="s">
        <v>141</v>
      </c>
      <c r="AT360" s="206" t="s">
        <v>136</v>
      </c>
      <c r="AU360" s="206" t="s">
        <v>85</v>
      </c>
      <c r="AY360" s="19" t="s">
        <v>133</v>
      </c>
      <c r="BE360" s="207">
        <f>IF(N360="základní",J360,0)</f>
        <v>0</v>
      </c>
      <c r="BF360" s="207">
        <f>IF(N360="snížená",J360,0)</f>
        <v>0</v>
      </c>
      <c r="BG360" s="207">
        <f>IF(N360="zákl. přenesená",J360,0)</f>
        <v>0</v>
      </c>
      <c r="BH360" s="207">
        <f>IF(N360="sníž. přenesená",J360,0)</f>
        <v>0</v>
      </c>
      <c r="BI360" s="207">
        <f>IF(N360="nulová",J360,0)</f>
        <v>0</v>
      </c>
      <c r="BJ360" s="19" t="s">
        <v>85</v>
      </c>
      <c r="BK360" s="207">
        <f>ROUND(I360*H360,2)</f>
        <v>0</v>
      </c>
      <c r="BL360" s="19" t="s">
        <v>141</v>
      </c>
      <c r="BM360" s="206" t="s">
        <v>1074</v>
      </c>
    </row>
    <row r="361" spans="1:65" s="2" customFormat="1" ht="268.8">
      <c r="A361" s="37"/>
      <c r="B361" s="38"/>
      <c r="C361" s="39"/>
      <c r="D361" s="208" t="s">
        <v>143</v>
      </c>
      <c r="E361" s="39"/>
      <c r="F361" s="209" t="s">
        <v>883</v>
      </c>
      <c r="G361" s="39"/>
      <c r="H361" s="39"/>
      <c r="I361" s="118"/>
      <c r="J361" s="39"/>
      <c r="K361" s="39"/>
      <c r="L361" s="42"/>
      <c r="M361" s="210"/>
      <c r="N361" s="211"/>
      <c r="O361" s="67"/>
      <c r="P361" s="67"/>
      <c r="Q361" s="67"/>
      <c r="R361" s="67"/>
      <c r="S361" s="67"/>
      <c r="T361" s="68"/>
      <c r="U361" s="37"/>
      <c r="V361" s="37"/>
      <c r="W361" s="37"/>
      <c r="X361" s="37"/>
      <c r="Y361" s="37"/>
      <c r="Z361" s="37"/>
      <c r="AA361" s="37"/>
      <c r="AB361" s="37"/>
      <c r="AC361" s="37"/>
      <c r="AD361" s="37"/>
      <c r="AE361" s="37"/>
      <c r="AT361" s="19" t="s">
        <v>143</v>
      </c>
      <c r="AU361" s="19" t="s">
        <v>85</v>
      </c>
    </row>
    <row r="362" spans="1:65" s="13" customFormat="1">
      <c r="B362" s="212"/>
      <c r="C362" s="213"/>
      <c r="D362" s="208" t="s">
        <v>148</v>
      </c>
      <c r="E362" s="214" t="s">
        <v>32</v>
      </c>
      <c r="F362" s="215" t="s">
        <v>1075</v>
      </c>
      <c r="G362" s="213"/>
      <c r="H362" s="216">
        <v>1.36</v>
      </c>
      <c r="I362" s="217"/>
      <c r="J362" s="213"/>
      <c r="K362" s="213"/>
      <c r="L362" s="218"/>
      <c r="M362" s="219"/>
      <c r="N362" s="220"/>
      <c r="O362" s="220"/>
      <c r="P362" s="220"/>
      <c r="Q362" s="220"/>
      <c r="R362" s="220"/>
      <c r="S362" s="220"/>
      <c r="T362" s="221"/>
      <c r="AT362" s="222" t="s">
        <v>148</v>
      </c>
      <c r="AU362" s="222" t="s">
        <v>85</v>
      </c>
      <c r="AV362" s="13" t="s">
        <v>87</v>
      </c>
      <c r="AW362" s="13" t="s">
        <v>39</v>
      </c>
      <c r="AX362" s="13" t="s">
        <v>78</v>
      </c>
      <c r="AY362" s="222" t="s">
        <v>133</v>
      </c>
    </row>
    <row r="363" spans="1:65" s="16" customFormat="1">
      <c r="B363" s="244"/>
      <c r="C363" s="245"/>
      <c r="D363" s="208" t="s">
        <v>148</v>
      </c>
      <c r="E363" s="246" t="s">
        <v>32</v>
      </c>
      <c r="F363" s="247" t="s">
        <v>168</v>
      </c>
      <c r="G363" s="245"/>
      <c r="H363" s="248">
        <v>1.36</v>
      </c>
      <c r="I363" s="249"/>
      <c r="J363" s="245"/>
      <c r="K363" s="245"/>
      <c r="L363" s="250"/>
      <c r="M363" s="251"/>
      <c r="N363" s="252"/>
      <c r="O363" s="252"/>
      <c r="P363" s="252"/>
      <c r="Q363" s="252"/>
      <c r="R363" s="252"/>
      <c r="S363" s="252"/>
      <c r="T363" s="253"/>
      <c r="AT363" s="254" t="s">
        <v>148</v>
      </c>
      <c r="AU363" s="254" t="s">
        <v>85</v>
      </c>
      <c r="AV363" s="16" t="s">
        <v>141</v>
      </c>
      <c r="AW363" s="16" t="s">
        <v>39</v>
      </c>
      <c r="AX363" s="16" t="s">
        <v>85</v>
      </c>
      <c r="AY363" s="254" t="s">
        <v>133</v>
      </c>
    </row>
    <row r="364" spans="1:65" s="2" customFormat="1" ht="21.75" customHeight="1">
      <c r="A364" s="37"/>
      <c r="B364" s="38"/>
      <c r="C364" s="195" t="s">
        <v>838</v>
      </c>
      <c r="D364" s="195" t="s">
        <v>136</v>
      </c>
      <c r="E364" s="196" t="s">
        <v>885</v>
      </c>
      <c r="F364" s="197" t="s">
        <v>886</v>
      </c>
      <c r="G364" s="198" t="s">
        <v>285</v>
      </c>
      <c r="H364" s="199">
        <v>4</v>
      </c>
      <c r="I364" s="200"/>
      <c r="J364" s="201">
        <f>ROUND(I364*H364,2)</f>
        <v>0</v>
      </c>
      <c r="K364" s="197" t="s">
        <v>140</v>
      </c>
      <c r="L364" s="42"/>
      <c r="M364" s="202" t="s">
        <v>32</v>
      </c>
      <c r="N364" s="203" t="s">
        <v>49</v>
      </c>
      <c r="O364" s="67"/>
      <c r="P364" s="204">
        <f>O364*H364</f>
        <v>0</v>
      </c>
      <c r="Q364" s="204">
        <v>0</v>
      </c>
      <c r="R364" s="204">
        <f>Q364*H364</f>
        <v>0</v>
      </c>
      <c r="S364" s="204">
        <v>0</v>
      </c>
      <c r="T364" s="205">
        <f>S364*H364</f>
        <v>0</v>
      </c>
      <c r="U364" s="37"/>
      <c r="V364" s="37"/>
      <c r="W364" s="37"/>
      <c r="X364" s="37"/>
      <c r="Y364" s="37"/>
      <c r="Z364" s="37"/>
      <c r="AA364" s="37"/>
      <c r="AB364" s="37"/>
      <c r="AC364" s="37"/>
      <c r="AD364" s="37"/>
      <c r="AE364" s="37"/>
      <c r="AR364" s="206" t="s">
        <v>141</v>
      </c>
      <c r="AT364" s="206" t="s">
        <v>136</v>
      </c>
      <c r="AU364" s="206" t="s">
        <v>85</v>
      </c>
      <c r="AY364" s="19" t="s">
        <v>133</v>
      </c>
      <c r="BE364" s="207">
        <f>IF(N364="základní",J364,0)</f>
        <v>0</v>
      </c>
      <c r="BF364" s="207">
        <f>IF(N364="snížená",J364,0)</f>
        <v>0</v>
      </c>
      <c r="BG364" s="207">
        <f>IF(N364="zákl. přenesená",J364,0)</f>
        <v>0</v>
      </c>
      <c r="BH364" s="207">
        <f>IF(N364="sníž. přenesená",J364,0)</f>
        <v>0</v>
      </c>
      <c r="BI364" s="207">
        <f>IF(N364="nulová",J364,0)</f>
        <v>0</v>
      </c>
      <c r="BJ364" s="19" t="s">
        <v>85</v>
      </c>
      <c r="BK364" s="207">
        <f>ROUND(I364*H364,2)</f>
        <v>0</v>
      </c>
      <c r="BL364" s="19" t="s">
        <v>141</v>
      </c>
      <c r="BM364" s="206" t="s">
        <v>1076</v>
      </c>
    </row>
    <row r="365" spans="1:65" s="2" customFormat="1" ht="163.19999999999999">
      <c r="A365" s="37"/>
      <c r="B365" s="38"/>
      <c r="C365" s="39"/>
      <c r="D365" s="208" t="s">
        <v>143</v>
      </c>
      <c r="E365" s="39"/>
      <c r="F365" s="209" t="s">
        <v>888</v>
      </c>
      <c r="G365" s="39"/>
      <c r="H365" s="39"/>
      <c r="I365" s="118"/>
      <c r="J365" s="39"/>
      <c r="K365" s="39"/>
      <c r="L365" s="42"/>
      <c r="M365" s="210"/>
      <c r="N365" s="211"/>
      <c r="O365" s="67"/>
      <c r="P365" s="67"/>
      <c r="Q365" s="67"/>
      <c r="R365" s="67"/>
      <c r="S365" s="67"/>
      <c r="T365" s="68"/>
      <c r="U365" s="37"/>
      <c r="V365" s="37"/>
      <c r="W365" s="37"/>
      <c r="X365" s="37"/>
      <c r="Y365" s="37"/>
      <c r="Z365" s="37"/>
      <c r="AA365" s="37"/>
      <c r="AB365" s="37"/>
      <c r="AC365" s="37"/>
      <c r="AD365" s="37"/>
      <c r="AE365" s="37"/>
      <c r="AT365" s="19" t="s">
        <v>143</v>
      </c>
      <c r="AU365" s="19" t="s">
        <v>85</v>
      </c>
    </row>
    <row r="366" spans="1:65" s="13" customFormat="1">
      <c r="B366" s="212"/>
      <c r="C366" s="213"/>
      <c r="D366" s="208" t="s">
        <v>148</v>
      </c>
      <c r="E366" s="214" t="s">
        <v>32</v>
      </c>
      <c r="F366" s="215" t="s">
        <v>1077</v>
      </c>
      <c r="G366" s="213"/>
      <c r="H366" s="216">
        <v>4</v>
      </c>
      <c r="I366" s="217"/>
      <c r="J366" s="213"/>
      <c r="K366" s="213"/>
      <c r="L366" s="218"/>
      <c r="M366" s="219"/>
      <c r="N366" s="220"/>
      <c r="O366" s="220"/>
      <c r="P366" s="220"/>
      <c r="Q366" s="220"/>
      <c r="R366" s="220"/>
      <c r="S366" s="220"/>
      <c r="T366" s="221"/>
      <c r="AT366" s="222" t="s">
        <v>148</v>
      </c>
      <c r="AU366" s="222" t="s">
        <v>85</v>
      </c>
      <c r="AV366" s="13" t="s">
        <v>87</v>
      </c>
      <c r="AW366" s="13" t="s">
        <v>39</v>
      </c>
      <c r="AX366" s="13" t="s">
        <v>78</v>
      </c>
      <c r="AY366" s="222" t="s">
        <v>133</v>
      </c>
    </row>
    <row r="367" spans="1:65" s="16" customFormat="1">
      <c r="B367" s="244"/>
      <c r="C367" s="245"/>
      <c r="D367" s="208" t="s">
        <v>148</v>
      </c>
      <c r="E367" s="246" t="s">
        <v>32</v>
      </c>
      <c r="F367" s="247" t="s">
        <v>168</v>
      </c>
      <c r="G367" s="245"/>
      <c r="H367" s="248">
        <v>4</v>
      </c>
      <c r="I367" s="249"/>
      <c r="J367" s="245"/>
      <c r="K367" s="245"/>
      <c r="L367" s="250"/>
      <c r="M367" s="251"/>
      <c r="N367" s="252"/>
      <c r="O367" s="252"/>
      <c r="P367" s="252"/>
      <c r="Q367" s="252"/>
      <c r="R367" s="252"/>
      <c r="S367" s="252"/>
      <c r="T367" s="253"/>
      <c r="AT367" s="254" t="s">
        <v>148</v>
      </c>
      <c r="AU367" s="254" t="s">
        <v>85</v>
      </c>
      <c r="AV367" s="16" t="s">
        <v>141</v>
      </c>
      <c r="AW367" s="16" t="s">
        <v>39</v>
      </c>
      <c r="AX367" s="16" t="s">
        <v>85</v>
      </c>
      <c r="AY367" s="254" t="s">
        <v>133</v>
      </c>
    </row>
    <row r="368" spans="1:65" s="2" customFormat="1" ht="21.75" customHeight="1">
      <c r="A368" s="37"/>
      <c r="B368" s="38"/>
      <c r="C368" s="195" t="s">
        <v>842</v>
      </c>
      <c r="D368" s="195" t="s">
        <v>136</v>
      </c>
      <c r="E368" s="196" t="s">
        <v>890</v>
      </c>
      <c r="F368" s="197" t="s">
        <v>891</v>
      </c>
      <c r="G368" s="198" t="s">
        <v>182</v>
      </c>
      <c r="H368" s="199">
        <v>0.24</v>
      </c>
      <c r="I368" s="200"/>
      <c r="J368" s="201">
        <f>ROUND(I368*H368,2)</f>
        <v>0</v>
      </c>
      <c r="K368" s="197" t="s">
        <v>32</v>
      </c>
      <c r="L368" s="42"/>
      <c r="M368" s="202" t="s">
        <v>32</v>
      </c>
      <c r="N368" s="203" t="s">
        <v>49</v>
      </c>
      <c r="O368" s="67"/>
      <c r="P368" s="204">
        <f>O368*H368</f>
        <v>0</v>
      </c>
      <c r="Q368" s="204">
        <v>2.16</v>
      </c>
      <c r="R368" s="204">
        <f>Q368*H368</f>
        <v>0.51839999999999997</v>
      </c>
      <c r="S368" s="204">
        <v>0</v>
      </c>
      <c r="T368" s="205">
        <f>S368*H368</f>
        <v>0</v>
      </c>
      <c r="U368" s="37"/>
      <c r="V368" s="37"/>
      <c r="W368" s="37"/>
      <c r="X368" s="37"/>
      <c r="Y368" s="37"/>
      <c r="Z368" s="37"/>
      <c r="AA368" s="37"/>
      <c r="AB368" s="37"/>
      <c r="AC368" s="37"/>
      <c r="AD368" s="37"/>
      <c r="AE368" s="37"/>
      <c r="AR368" s="206" t="s">
        <v>141</v>
      </c>
      <c r="AT368" s="206" t="s">
        <v>136</v>
      </c>
      <c r="AU368" s="206" t="s">
        <v>85</v>
      </c>
      <c r="AY368" s="19" t="s">
        <v>133</v>
      </c>
      <c r="BE368" s="207">
        <f>IF(N368="základní",J368,0)</f>
        <v>0</v>
      </c>
      <c r="BF368" s="207">
        <f>IF(N368="snížená",J368,0)</f>
        <v>0</v>
      </c>
      <c r="BG368" s="207">
        <f>IF(N368="zákl. přenesená",J368,0)</f>
        <v>0</v>
      </c>
      <c r="BH368" s="207">
        <f>IF(N368="sníž. přenesená",J368,0)</f>
        <v>0</v>
      </c>
      <c r="BI368" s="207">
        <f>IF(N368="nulová",J368,0)</f>
        <v>0</v>
      </c>
      <c r="BJ368" s="19" t="s">
        <v>85</v>
      </c>
      <c r="BK368" s="207">
        <f>ROUND(I368*H368,2)</f>
        <v>0</v>
      </c>
      <c r="BL368" s="19" t="s">
        <v>141</v>
      </c>
      <c r="BM368" s="206" t="s">
        <v>1078</v>
      </c>
    </row>
    <row r="369" spans="1:65" s="2" customFormat="1" ht="48">
      <c r="A369" s="37"/>
      <c r="B369" s="38"/>
      <c r="C369" s="39"/>
      <c r="D369" s="208" t="s">
        <v>143</v>
      </c>
      <c r="E369" s="39"/>
      <c r="F369" s="209" t="s">
        <v>893</v>
      </c>
      <c r="G369" s="39"/>
      <c r="H369" s="39"/>
      <c r="I369" s="118"/>
      <c r="J369" s="39"/>
      <c r="K369" s="39"/>
      <c r="L369" s="42"/>
      <c r="M369" s="210"/>
      <c r="N369" s="211"/>
      <c r="O369" s="67"/>
      <c r="P369" s="67"/>
      <c r="Q369" s="67"/>
      <c r="R369" s="67"/>
      <c r="S369" s="67"/>
      <c r="T369" s="68"/>
      <c r="U369" s="37"/>
      <c r="V369" s="37"/>
      <c r="W369" s="37"/>
      <c r="X369" s="37"/>
      <c r="Y369" s="37"/>
      <c r="Z369" s="37"/>
      <c r="AA369" s="37"/>
      <c r="AB369" s="37"/>
      <c r="AC369" s="37"/>
      <c r="AD369" s="37"/>
      <c r="AE369" s="37"/>
      <c r="AT369" s="19" t="s">
        <v>143</v>
      </c>
      <c r="AU369" s="19" t="s">
        <v>85</v>
      </c>
    </row>
    <row r="370" spans="1:65" s="13" customFormat="1">
      <c r="B370" s="212"/>
      <c r="C370" s="213"/>
      <c r="D370" s="208" t="s">
        <v>148</v>
      </c>
      <c r="E370" s="214" t="s">
        <v>32</v>
      </c>
      <c r="F370" s="215" t="s">
        <v>1079</v>
      </c>
      <c r="G370" s="213"/>
      <c r="H370" s="216">
        <v>0.24</v>
      </c>
      <c r="I370" s="217"/>
      <c r="J370" s="213"/>
      <c r="K370" s="213"/>
      <c r="L370" s="218"/>
      <c r="M370" s="219"/>
      <c r="N370" s="220"/>
      <c r="O370" s="220"/>
      <c r="P370" s="220"/>
      <c r="Q370" s="220"/>
      <c r="R370" s="220"/>
      <c r="S370" s="220"/>
      <c r="T370" s="221"/>
      <c r="AT370" s="222" t="s">
        <v>148</v>
      </c>
      <c r="AU370" s="222" t="s">
        <v>85</v>
      </c>
      <c r="AV370" s="13" t="s">
        <v>87</v>
      </c>
      <c r="AW370" s="13" t="s">
        <v>39</v>
      </c>
      <c r="AX370" s="13" t="s">
        <v>78</v>
      </c>
      <c r="AY370" s="222" t="s">
        <v>133</v>
      </c>
    </row>
    <row r="371" spans="1:65" s="16" customFormat="1">
      <c r="B371" s="244"/>
      <c r="C371" s="245"/>
      <c r="D371" s="208" t="s">
        <v>148</v>
      </c>
      <c r="E371" s="246" t="s">
        <v>32</v>
      </c>
      <c r="F371" s="247" t="s">
        <v>168</v>
      </c>
      <c r="G371" s="245"/>
      <c r="H371" s="248">
        <v>0.24</v>
      </c>
      <c r="I371" s="249"/>
      <c r="J371" s="245"/>
      <c r="K371" s="245"/>
      <c r="L371" s="250"/>
      <c r="M371" s="251"/>
      <c r="N371" s="252"/>
      <c r="O371" s="252"/>
      <c r="P371" s="252"/>
      <c r="Q371" s="252"/>
      <c r="R371" s="252"/>
      <c r="S371" s="252"/>
      <c r="T371" s="253"/>
      <c r="AT371" s="254" t="s">
        <v>148</v>
      </c>
      <c r="AU371" s="254" t="s">
        <v>85</v>
      </c>
      <c r="AV371" s="16" t="s">
        <v>141</v>
      </c>
      <c r="AW371" s="16" t="s">
        <v>39</v>
      </c>
      <c r="AX371" s="16" t="s">
        <v>85</v>
      </c>
      <c r="AY371" s="254" t="s">
        <v>133</v>
      </c>
    </row>
    <row r="372" spans="1:65" s="2" customFormat="1" ht="21.75" customHeight="1">
      <c r="A372" s="37"/>
      <c r="B372" s="38"/>
      <c r="C372" s="195" t="s">
        <v>846</v>
      </c>
      <c r="D372" s="195" t="s">
        <v>136</v>
      </c>
      <c r="E372" s="196" t="s">
        <v>912</v>
      </c>
      <c r="F372" s="197" t="s">
        <v>913</v>
      </c>
      <c r="G372" s="198" t="s">
        <v>227</v>
      </c>
      <c r="H372" s="199">
        <v>1.5</v>
      </c>
      <c r="I372" s="200"/>
      <c r="J372" s="201">
        <f>ROUND(I372*H372,2)</f>
        <v>0</v>
      </c>
      <c r="K372" s="197" t="s">
        <v>32</v>
      </c>
      <c r="L372" s="42"/>
      <c r="M372" s="202" t="s">
        <v>32</v>
      </c>
      <c r="N372" s="203" t="s">
        <v>49</v>
      </c>
      <c r="O372" s="67"/>
      <c r="P372" s="204">
        <f>O372*H372</f>
        <v>0</v>
      </c>
      <c r="Q372" s="204">
        <v>0</v>
      </c>
      <c r="R372" s="204">
        <f>Q372*H372</f>
        <v>0</v>
      </c>
      <c r="S372" s="204">
        <v>0</v>
      </c>
      <c r="T372" s="205">
        <f>S372*H372</f>
        <v>0</v>
      </c>
      <c r="U372" s="37"/>
      <c r="V372" s="37"/>
      <c r="W372" s="37"/>
      <c r="X372" s="37"/>
      <c r="Y372" s="37"/>
      <c r="Z372" s="37"/>
      <c r="AA372" s="37"/>
      <c r="AB372" s="37"/>
      <c r="AC372" s="37"/>
      <c r="AD372" s="37"/>
      <c r="AE372" s="37"/>
      <c r="AR372" s="206" t="s">
        <v>141</v>
      </c>
      <c r="AT372" s="206" t="s">
        <v>136</v>
      </c>
      <c r="AU372" s="206" t="s">
        <v>85</v>
      </c>
      <c r="AY372" s="19" t="s">
        <v>133</v>
      </c>
      <c r="BE372" s="207">
        <f>IF(N372="základní",J372,0)</f>
        <v>0</v>
      </c>
      <c r="BF372" s="207">
        <f>IF(N372="snížená",J372,0)</f>
        <v>0</v>
      </c>
      <c r="BG372" s="207">
        <f>IF(N372="zákl. přenesená",J372,0)</f>
        <v>0</v>
      </c>
      <c r="BH372" s="207">
        <f>IF(N372="sníž. přenesená",J372,0)</f>
        <v>0</v>
      </c>
      <c r="BI372" s="207">
        <f>IF(N372="nulová",J372,0)</f>
        <v>0</v>
      </c>
      <c r="BJ372" s="19" t="s">
        <v>85</v>
      </c>
      <c r="BK372" s="207">
        <f>ROUND(I372*H372,2)</f>
        <v>0</v>
      </c>
      <c r="BL372" s="19" t="s">
        <v>141</v>
      </c>
      <c r="BM372" s="206" t="s">
        <v>1080</v>
      </c>
    </row>
    <row r="373" spans="1:65" s="2" customFormat="1" ht="21.75" customHeight="1">
      <c r="A373" s="37"/>
      <c r="B373" s="38"/>
      <c r="C373" s="195" t="s">
        <v>850</v>
      </c>
      <c r="D373" s="195" t="s">
        <v>136</v>
      </c>
      <c r="E373" s="196" t="s">
        <v>683</v>
      </c>
      <c r="F373" s="197" t="s">
        <v>684</v>
      </c>
      <c r="G373" s="198" t="s">
        <v>227</v>
      </c>
      <c r="H373" s="199">
        <v>1.5</v>
      </c>
      <c r="I373" s="200"/>
      <c r="J373" s="201">
        <f>ROUND(I373*H373,2)</f>
        <v>0</v>
      </c>
      <c r="K373" s="197" t="s">
        <v>32</v>
      </c>
      <c r="L373" s="42"/>
      <c r="M373" s="202" t="s">
        <v>32</v>
      </c>
      <c r="N373" s="203" t="s">
        <v>49</v>
      </c>
      <c r="O373" s="67"/>
      <c r="P373" s="204">
        <f>O373*H373</f>
        <v>0</v>
      </c>
      <c r="Q373" s="204">
        <v>0</v>
      </c>
      <c r="R373" s="204">
        <f>Q373*H373</f>
        <v>0</v>
      </c>
      <c r="S373" s="204">
        <v>3.9399999999999999E-3</v>
      </c>
      <c r="T373" s="205">
        <f>S373*H373</f>
        <v>5.9100000000000003E-3</v>
      </c>
      <c r="U373" s="37"/>
      <c r="V373" s="37"/>
      <c r="W373" s="37"/>
      <c r="X373" s="37"/>
      <c r="Y373" s="37"/>
      <c r="Z373" s="37"/>
      <c r="AA373" s="37"/>
      <c r="AB373" s="37"/>
      <c r="AC373" s="37"/>
      <c r="AD373" s="37"/>
      <c r="AE373" s="37"/>
      <c r="AR373" s="206" t="s">
        <v>141</v>
      </c>
      <c r="AT373" s="206" t="s">
        <v>136</v>
      </c>
      <c r="AU373" s="206" t="s">
        <v>85</v>
      </c>
      <c r="AY373" s="19" t="s">
        <v>133</v>
      </c>
      <c r="BE373" s="207">
        <f>IF(N373="základní",J373,0)</f>
        <v>0</v>
      </c>
      <c r="BF373" s="207">
        <f>IF(N373="snížená",J373,0)</f>
        <v>0</v>
      </c>
      <c r="BG373" s="207">
        <f>IF(N373="zákl. přenesená",J373,0)</f>
        <v>0</v>
      </c>
      <c r="BH373" s="207">
        <f>IF(N373="sníž. přenesená",J373,0)</f>
        <v>0</v>
      </c>
      <c r="BI373" s="207">
        <f>IF(N373="nulová",J373,0)</f>
        <v>0</v>
      </c>
      <c r="BJ373" s="19" t="s">
        <v>85</v>
      </c>
      <c r="BK373" s="207">
        <f>ROUND(I373*H373,2)</f>
        <v>0</v>
      </c>
      <c r="BL373" s="19" t="s">
        <v>141</v>
      </c>
      <c r="BM373" s="206" t="s">
        <v>1081</v>
      </c>
    </row>
    <row r="374" spans="1:65" s="2" customFormat="1" ht="33" customHeight="1">
      <c r="A374" s="37"/>
      <c r="B374" s="38"/>
      <c r="C374" s="195" t="s">
        <v>1082</v>
      </c>
      <c r="D374" s="195" t="s">
        <v>136</v>
      </c>
      <c r="E374" s="196" t="s">
        <v>916</v>
      </c>
      <c r="F374" s="197" t="s">
        <v>917</v>
      </c>
      <c r="G374" s="198" t="s">
        <v>285</v>
      </c>
      <c r="H374" s="199">
        <v>14</v>
      </c>
      <c r="I374" s="200"/>
      <c r="J374" s="201">
        <f>ROUND(I374*H374,2)</f>
        <v>0</v>
      </c>
      <c r="K374" s="197" t="s">
        <v>32</v>
      </c>
      <c r="L374" s="42"/>
      <c r="M374" s="202" t="s">
        <v>32</v>
      </c>
      <c r="N374" s="203" t="s">
        <v>49</v>
      </c>
      <c r="O374" s="67"/>
      <c r="P374" s="204">
        <f>O374*H374</f>
        <v>0</v>
      </c>
      <c r="Q374" s="204">
        <v>8.3000000000000001E-3</v>
      </c>
      <c r="R374" s="204">
        <f>Q374*H374</f>
        <v>0.1162</v>
      </c>
      <c r="S374" s="204">
        <v>0</v>
      </c>
      <c r="T374" s="205">
        <f>S374*H374</f>
        <v>0</v>
      </c>
      <c r="U374" s="37"/>
      <c r="V374" s="37"/>
      <c r="W374" s="37"/>
      <c r="X374" s="37"/>
      <c r="Y374" s="37"/>
      <c r="Z374" s="37"/>
      <c r="AA374" s="37"/>
      <c r="AB374" s="37"/>
      <c r="AC374" s="37"/>
      <c r="AD374" s="37"/>
      <c r="AE374" s="37"/>
      <c r="AR374" s="206" t="s">
        <v>141</v>
      </c>
      <c r="AT374" s="206" t="s">
        <v>136</v>
      </c>
      <c r="AU374" s="206" t="s">
        <v>85</v>
      </c>
      <c r="AY374" s="19" t="s">
        <v>133</v>
      </c>
      <c r="BE374" s="207">
        <f>IF(N374="základní",J374,0)</f>
        <v>0</v>
      </c>
      <c r="BF374" s="207">
        <f>IF(N374="snížená",J374,0)</f>
        <v>0</v>
      </c>
      <c r="BG374" s="207">
        <f>IF(N374="zákl. přenesená",J374,0)</f>
        <v>0</v>
      </c>
      <c r="BH374" s="207">
        <f>IF(N374="sníž. přenesená",J374,0)</f>
        <v>0</v>
      </c>
      <c r="BI374" s="207">
        <f>IF(N374="nulová",J374,0)</f>
        <v>0</v>
      </c>
      <c r="BJ374" s="19" t="s">
        <v>85</v>
      </c>
      <c r="BK374" s="207">
        <f>ROUND(I374*H374,2)</f>
        <v>0</v>
      </c>
      <c r="BL374" s="19" t="s">
        <v>141</v>
      </c>
      <c r="BM374" s="206" t="s">
        <v>1083</v>
      </c>
    </row>
    <row r="375" spans="1:65" s="13" customFormat="1">
      <c r="B375" s="212"/>
      <c r="C375" s="213"/>
      <c r="D375" s="208" t="s">
        <v>148</v>
      </c>
      <c r="E375" s="214" t="s">
        <v>32</v>
      </c>
      <c r="F375" s="215" t="s">
        <v>1084</v>
      </c>
      <c r="G375" s="213"/>
      <c r="H375" s="216">
        <v>14</v>
      </c>
      <c r="I375" s="217"/>
      <c r="J375" s="213"/>
      <c r="K375" s="213"/>
      <c r="L375" s="218"/>
      <c r="M375" s="219"/>
      <c r="N375" s="220"/>
      <c r="O375" s="220"/>
      <c r="P375" s="220"/>
      <c r="Q375" s="220"/>
      <c r="R375" s="220"/>
      <c r="S375" s="220"/>
      <c r="T375" s="221"/>
      <c r="AT375" s="222" t="s">
        <v>148</v>
      </c>
      <c r="AU375" s="222" t="s">
        <v>85</v>
      </c>
      <c r="AV375" s="13" t="s">
        <v>87</v>
      </c>
      <c r="AW375" s="13" t="s">
        <v>39</v>
      </c>
      <c r="AX375" s="13" t="s">
        <v>78</v>
      </c>
      <c r="AY375" s="222" t="s">
        <v>133</v>
      </c>
    </row>
    <row r="376" spans="1:65" s="16" customFormat="1">
      <c r="B376" s="244"/>
      <c r="C376" s="245"/>
      <c r="D376" s="208" t="s">
        <v>148</v>
      </c>
      <c r="E376" s="246" t="s">
        <v>32</v>
      </c>
      <c r="F376" s="247" t="s">
        <v>168</v>
      </c>
      <c r="G376" s="245"/>
      <c r="H376" s="248">
        <v>14</v>
      </c>
      <c r="I376" s="249"/>
      <c r="J376" s="245"/>
      <c r="K376" s="245"/>
      <c r="L376" s="250"/>
      <c r="M376" s="251"/>
      <c r="N376" s="252"/>
      <c r="O376" s="252"/>
      <c r="P376" s="252"/>
      <c r="Q376" s="252"/>
      <c r="R376" s="252"/>
      <c r="S376" s="252"/>
      <c r="T376" s="253"/>
      <c r="AT376" s="254" t="s">
        <v>148</v>
      </c>
      <c r="AU376" s="254" t="s">
        <v>85</v>
      </c>
      <c r="AV376" s="16" t="s">
        <v>141</v>
      </c>
      <c r="AW376" s="16" t="s">
        <v>39</v>
      </c>
      <c r="AX376" s="16" t="s">
        <v>85</v>
      </c>
      <c r="AY376" s="254" t="s">
        <v>133</v>
      </c>
    </row>
    <row r="377" spans="1:65" s="2" customFormat="1" ht="21.75" customHeight="1">
      <c r="A377" s="37"/>
      <c r="B377" s="38"/>
      <c r="C377" s="255" t="s">
        <v>1085</v>
      </c>
      <c r="D377" s="255" t="s">
        <v>198</v>
      </c>
      <c r="E377" s="256" t="s">
        <v>920</v>
      </c>
      <c r="F377" s="257" t="s">
        <v>921</v>
      </c>
      <c r="G377" s="258" t="s">
        <v>285</v>
      </c>
      <c r="H377" s="259">
        <v>15.4</v>
      </c>
      <c r="I377" s="260"/>
      <c r="J377" s="261">
        <f>ROUND(I377*H377,2)</f>
        <v>0</v>
      </c>
      <c r="K377" s="257" t="s">
        <v>32</v>
      </c>
      <c r="L377" s="262"/>
      <c r="M377" s="263" t="s">
        <v>32</v>
      </c>
      <c r="N377" s="264" t="s">
        <v>49</v>
      </c>
      <c r="O377" s="67"/>
      <c r="P377" s="204">
        <f>O377*H377</f>
        <v>0</v>
      </c>
      <c r="Q377" s="204">
        <v>6.8750000000000006E-2</v>
      </c>
      <c r="R377" s="204">
        <f>Q377*H377</f>
        <v>1.0587500000000001</v>
      </c>
      <c r="S377" s="204">
        <v>0</v>
      </c>
      <c r="T377" s="205">
        <f>S377*H377</f>
        <v>0</v>
      </c>
      <c r="U377" s="37"/>
      <c r="V377" s="37"/>
      <c r="W377" s="37"/>
      <c r="X377" s="37"/>
      <c r="Y377" s="37"/>
      <c r="Z377" s="37"/>
      <c r="AA377" s="37"/>
      <c r="AB377" s="37"/>
      <c r="AC377" s="37"/>
      <c r="AD377" s="37"/>
      <c r="AE377" s="37"/>
      <c r="AR377" s="206" t="s">
        <v>194</v>
      </c>
      <c r="AT377" s="206" t="s">
        <v>198</v>
      </c>
      <c r="AU377" s="206" t="s">
        <v>85</v>
      </c>
      <c r="AY377" s="19" t="s">
        <v>133</v>
      </c>
      <c r="BE377" s="207">
        <f>IF(N377="základní",J377,0)</f>
        <v>0</v>
      </c>
      <c r="BF377" s="207">
        <f>IF(N377="snížená",J377,0)</f>
        <v>0</v>
      </c>
      <c r="BG377" s="207">
        <f>IF(N377="zákl. přenesená",J377,0)</f>
        <v>0</v>
      </c>
      <c r="BH377" s="207">
        <f>IF(N377="sníž. přenesená",J377,0)</f>
        <v>0</v>
      </c>
      <c r="BI377" s="207">
        <f>IF(N377="nulová",J377,0)</f>
        <v>0</v>
      </c>
      <c r="BJ377" s="19" t="s">
        <v>85</v>
      </c>
      <c r="BK377" s="207">
        <f>ROUND(I377*H377,2)</f>
        <v>0</v>
      </c>
      <c r="BL377" s="19" t="s">
        <v>141</v>
      </c>
      <c r="BM377" s="206" t="s">
        <v>1086</v>
      </c>
    </row>
    <row r="378" spans="1:65" s="13" customFormat="1">
      <c r="B378" s="212"/>
      <c r="C378" s="213"/>
      <c r="D378" s="208" t="s">
        <v>148</v>
      </c>
      <c r="E378" s="214" t="s">
        <v>32</v>
      </c>
      <c r="F378" s="215" t="s">
        <v>1087</v>
      </c>
      <c r="G378" s="213"/>
      <c r="H378" s="216">
        <v>15.4</v>
      </c>
      <c r="I378" s="217"/>
      <c r="J378" s="213"/>
      <c r="K378" s="213"/>
      <c r="L378" s="218"/>
      <c r="M378" s="219"/>
      <c r="N378" s="220"/>
      <c r="O378" s="220"/>
      <c r="P378" s="220"/>
      <c r="Q378" s="220"/>
      <c r="R378" s="220"/>
      <c r="S378" s="220"/>
      <c r="T378" s="221"/>
      <c r="AT378" s="222" t="s">
        <v>148</v>
      </c>
      <c r="AU378" s="222" t="s">
        <v>85</v>
      </c>
      <c r="AV378" s="13" t="s">
        <v>87</v>
      </c>
      <c r="AW378" s="13" t="s">
        <v>39</v>
      </c>
      <c r="AX378" s="13" t="s">
        <v>78</v>
      </c>
      <c r="AY378" s="222" t="s">
        <v>133</v>
      </c>
    </row>
    <row r="379" spans="1:65" s="16" customFormat="1">
      <c r="B379" s="244"/>
      <c r="C379" s="245"/>
      <c r="D379" s="208" t="s">
        <v>148</v>
      </c>
      <c r="E379" s="246" t="s">
        <v>32</v>
      </c>
      <c r="F379" s="247" t="s">
        <v>168</v>
      </c>
      <c r="G379" s="245"/>
      <c r="H379" s="248">
        <v>15.4</v>
      </c>
      <c r="I379" s="249"/>
      <c r="J379" s="245"/>
      <c r="K379" s="245"/>
      <c r="L379" s="250"/>
      <c r="M379" s="251"/>
      <c r="N379" s="252"/>
      <c r="O379" s="252"/>
      <c r="P379" s="252"/>
      <c r="Q379" s="252"/>
      <c r="R379" s="252"/>
      <c r="S379" s="252"/>
      <c r="T379" s="253"/>
      <c r="AT379" s="254" t="s">
        <v>148</v>
      </c>
      <c r="AU379" s="254" t="s">
        <v>85</v>
      </c>
      <c r="AV379" s="16" t="s">
        <v>141</v>
      </c>
      <c r="AW379" s="16" t="s">
        <v>39</v>
      </c>
      <c r="AX379" s="16" t="s">
        <v>85</v>
      </c>
      <c r="AY379" s="254" t="s">
        <v>133</v>
      </c>
    </row>
    <row r="380" spans="1:65" s="2" customFormat="1" ht="21.75" customHeight="1">
      <c r="A380" s="37"/>
      <c r="B380" s="38"/>
      <c r="C380" s="195" t="s">
        <v>1088</v>
      </c>
      <c r="D380" s="195" t="s">
        <v>136</v>
      </c>
      <c r="E380" s="196" t="s">
        <v>924</v>
      </c>
      <c r="F380" s="197" t="s">
        <v>925</v>
      </c>
      <c r="G380" s="198" t="s">
        <v>285</v>
      </c>
      <c r="H380" s="199">
        <v>14</v>
      </c>
      <c r="I380" s="200"/>
      <c r="J380" s="201">
        <f>ROUND(I380*H380,2)</f>
        <v>0</v>
      </c>
      <c r="K380" s="197" t="s">
        <v>140</v>
      </c>
      <c r="L380" s="42"/>
      <c r="M380" s="202" t="s">
        <v>32</v>
      </c>
      <c r="N380" s="203" t="s">
        <v>49</v>
      </c>
      <c r="O380" s="67"/>
      <c r="P380" s="204">
        <f>O380*H380</f>
        <v>0</v>
      </c>
      <c r="Q380" s="204">
        <v>0</v>
      </c>
      <c r="R380" s="204">
        <f>Q380*H380</f>
        <v>0</v>
      </c>
      <c r="S380" s="204">
        <v>0</v>
      </c>
      <c r="T380" s="205">
        <f>S380*H380</f>
        <v>0</v>
      </c>
      <c r="U380" s="37"/>
      <c r="V380" s="37"/>
      <c r="W380" s="37"/>
      <c r="X380" s="37"/>
      <c r="Y380" s="37"/>
      <c r="Z380" s="37"/>
      <c r="AA380" s="37"/>
      <c r="AB380" s="37"/>
      <c r="AC380" s="37"/>
      <c r="AD380" s="37"/>
      <c r="AE380" s="37"/>
      <c r="AR380" s="206" t="s">
        <v>141</v>
      </c>
      <c r="AT380" s="206" t="s">
        <v>136</v>
      </c>
      <c r="AU380" s="206" t="s">
        <v>85</v>
      </c>
      <c r="AY380" s="19" t="s">
        <v>133</v>
      </c>
      <c r="BE380" s="207">
        <f>IF(N380="základní",J380,0)</f>
        <v>0</v>
      </c>
      <c r="BF380" s="207">
        <f>IF(N380="snížená",J380,0)</f>
        <v>0</v>
      </c>
      <c r="BG380" s="207">
        <f>IF(N380="zákl. přenesená",J380,0)</f>
        <v>0</v>
      </c>
      <c r="BH380" s="207">
        <f>IF(N380="sníž. přenesená",J380,0)</f>
        <v>0</v>
      </c>
      <c r="BI380" s="207">
        <f>IF(N380="nulová",J380,0)</f>
        <v>0</v>
      </c>
      <c r="BJ380" s="19" t="s">
        <v>85</v>
      </c>
      <c r="BK380" s="207">
        <f>ROUND(I380*H380,2)</f>
        <v>0</v>
      </c>
      <c r="BL380" s="19" t="s">
        <v>141</v>
      </c>
      <c r="BM380" s="206" t="s">
        <v>1089</v>
      </c>
    </row>
    <row r="381" spans="1:65" s="2" customFormat="1" ht="16.5" customHeight="1">
      <c r="A381" s="37"/>
      <c r="B381" s="38"/>
      <c r="C381" s="195" t="s">
        <v>1090</v>
      </c>
      <c r="D381" s="195" t="s">
        <v>136</v>
      </c>
      <c r="E381" s="196" t="s">
        <v>927</v>
      </c>
      <c r="F381" s="197" t="s">
        <v>928</v>
      </c>
      <c r="G381" s="198" t="s">
        <v>285</v>
      </c>
      <c r="H381" s="199">
        <v>14</v>
      </c>
      <c r="I381" s="200"/>
      <c r="J381" s="201">
        <f>ROUND(I381*H381,2)</f>
        <v>0</v>
      </c>
      <c r="K381" s="197" t="s">
        <v>140</v>
      </c>
      <c r="L381" s="42"/>
      <c r="M381" s="202" t="s">
        <v>32</v>
      </c>
      <c r="N381" s="203" t="s">
        <v>49</v>
      </c>
      <c r="O381" s="67"/>
      <c r="P381" s="204">
        <f>O381*H381</f>
        <v>0</v>
      </c>
      <c r="Q381" s="204">
        <v>4.0000000000000002E-4</v>
      </c>
      <c r="R381" s="204">
        <f>Q381*H381</f>
        <v>5.5999999999999999E-3</v>
      </c>
      <c r="S381" s="204">
        <v>0</v>
      </c>
      <c r="T381" s="205">
        <f>S381*H381</f>
        <v>0</v>
      </c>
      <c r="U381" s="37"/>
      <c r="V381" s="37"/>
      <c r="W381" s="37"/>
      <c r="X381" s="37"/>
      <c r="Y381" s="37"/>
      <c r="Z381" s="37"/>
      <c r="AA381" s="37"/>
      <c r="AB381" s="37"/>
      <c r="AC381" s="37"/>
      <c r="AD381" s="37"/>
      <c r="AE381" s="37"/>
      <c r="AR381" s="206" t="s">
        <v>141</v>
      </c>
      <c r="AT381" s="206" t="s">
        <v>136</v>
      </c>
      <c r="AU381" s="206" t="s">
        <v>85</v>
      </c>
      <c r="AY381" s="19" t="s">
        <v>133</v>
      </c>
      <c r="BE381" s="207">
        <f>IF(N381="základní",J381,0)</f>
        <v>0</v>
      </c>
      <c r="BF381" s="207">
        <f>IF(N381="snížená",J381,0)</f>
        <v>0</v>
      </c>
      <c r="BG381" s="207">
        <f>IF(N381="zákl. přenesená",J381,0)</f>
        <v>0</v>
      </c>
      <c r="BH381" s="207">
        <f>IF(N381="sníž. přenesená",J381,0)</f>
        <v>0</v>
      </c>
      <c r="BI381" s="207">
        <f>IF(N381="nulová",J381,0)</f>
        <v>0</v>
      </c>
      <c r="BJ381" s="19" t="s">
        <v>85</v>
      </c>
      <c r="BK381" s="207">
        <f>ROUND(I381*H381,2)</f>
        <v>0</v>
      </c>
      <c r="BL381" s="19" t="s">
        <v>141</v>
      </c>
      <c r="BM381" s="206" t="s">
        <v>1091</v>
      </c>
    </row>
    <row r="382" spans="1:65" s="2" customFormat="1" ht="48">
      <c r="A382" s="37"/>
      <c r="B382" s="38"/>
      <c r="C382" s="39"/>
      <c r="D382" s="208" t="s">
        <v>143</v>
      </c>
      <c r="E382" s="39"/>
      <c r="F382" s="209" t="s">
        <v>930</v>
      </c>
      <c r="G382" s="39"/>
      <c r="H382" s="39"/>
      <c r="I382" s="118"/>
      <c r="J382" s="39"/>
      <c r="K382" s="39"/>
      <c r="L382" s="42"/>
      <c r="M382" s="210"/>
      <c r="N382" s="211"/>
      <c r="O382" s="67"/>
      <c r="P382" s="67"/>
      <c r="Q382" s="67"/>
      <c r="R382" s="67"/>
      <c r="S382" s="67"/>
      <c r="T382" s="68"/>
      <c r="U382" s="37"/>
      <c r="V382" s="37"/>
      <c r="W382" s="37"/>
      <c r="X382" s="37"/>
      <c r="Y382" s="37"/>
      <c r="Z382" s="37"/>
      <c r="AA382" s="37"/>
      <c r="AB382" s="37"/>
      <c r="AC382" s="37"/>
      <c r="AD382" s="37"/>
      <c r="AE382" s="37"/>
      <c r="AT382" s="19" t="s">
        <v>143</v>
      </c>
      <c r="AU382" s="19" t="s">
        <v>85</v>
      </c>
    </row>
    <row r="383" spans="1:65" s="2" customFormat="1" ht="21.75" customHeight="1">
      <c r="A383" s="37"/>
      <c r="B383" s="38"/>
      <c r="C383" s="195" t="s">
        <v>1092</v>
      </c>
      <c r="D383" s="195" t="s">
        <v>136</v>
      </c>
      <c r="E383" s="196" t="s">
        <v>931</v>
      </c>
      <c r="F383" s="197" t="s">
        <v>932</v>
      </c>
      <c r="G383" s="198" t="s">
        <v>285</v>
      </c>
      <c r="H383" s="199">
        <v>14</v>
      </c>
      <c r="I383" s="200"/>
      <c r="J383" s="201">
        <f>ROUND(I383*H383,2)</f>
        <v>0</v>
      </c>
      <c r="K383" s="197" t="s">
        <v>140</v>
      </c>
      <c r="L383" s="42"/>
      <c r="M383" s="202" t="s">
        <v>32</v>
      </c>
      <c r="N383" s="203" t="s">
        <v>49</v>
      </c>
      <c r="O383" s="67"/>
      <c r="P383" s="204">
        <f>O383*H383</f>
        <v>0</v>
      </c>
      <c r="Q383" s="204">
        <v>1.0000000000000001E-5</v>
      </c>
      <c r="R383" s="204">
        <f>Q383*H383</f>
        <v>1.4000000000000001E-4</v>
      </c>
      <c r="S383" s="204">
        <v>0</v>
      </c>
      <c r="T383" s="205">
        <f>S383*H383</f>
        <v>0</v>
      </c>
      <c r="U383" s="37"/>
      <c r="V383" s="37"/>
      <c r="W383" s="37"/>
      <c r="X383" s="37"/>
      <c r="Y383" s="37"/>
      <c r="Z383" s="37"/>
      <c r="AA383" s="37"/>
      <c r="AB383" s="37"/>
      <c r="AC383" s="37"/>
      <c r="AD383" s="37"/>
      <c r="AE383" s="37"/>
      <c r="AR383" s="206" t="s">
        <v>141</v>
      </c>
      <c r="AT383" s="206" t="s">
        <v>136</v>
      </c>
      <c r="AU383" s="206" t="s">
        <v>85</v>
      </c>
      <c r="AY383" s="19" t="s">
        <v>133</v>
      </c>
      <c r="BE383" s="207">
        <f>IF(N383="základní",J383,0)</f>
        <v>0</v>
      </c>
      <c r="BF383" s="207">
        <f>IF(N383="snížená",J383,0)</f>
        <v>0</v>
      </c>
      <c r="BG383" s="207">
        <f>IF(N383="zákl. přenesená",J383,0)</f>
        <v>0</v>
      </c>
      <c r="BH383" s="207">
        <f>IF(N383="sníž. přenesená",J383,0)</f>
        <v>0</v>
      </c>
      <c r="BI383" s="207">
        <f>IF(N383="nulová",J383,0)</f>
        <v>0</v>
      </c>
      <c r="BJ383" s="19" t="s">
        <v>85</v>
      </c>
      <c r="BK383" s="207">
        <f>ROUND(I383*H383,2)</f>
        <v>0</v>
      </c>
      <c r="BL383" s="19" t="s">
        <v>141</v>
      </c>
      <c r="BM383" s="206" t="s">
        <v>1093</v>
      </c>
    </row>
    <row r="384" spans="1:65" s="2" customFormat="1" ht="48">
      <c r="A384" s="37"/>
      <c r="B384" s="38"/>
      <c r="C384" s="39"/>
      <c r="D384" s="208" t="s">
        <v>143</v>
      </c>
      <c r="E384" s="39"/>
      <c r="F384" s="209" t="s">
        <v>930</v>
      </c>
      <c r="G384" s="39"/>
      <c r="H384" s="39"/>
      <c r="I384" s="118"/>
      <c r="J384" s="39"/>
      <c r="K384" s="39"/>
      <c r="L384" s="42"/>
      <c r="M384" s="210"/>
      <c r="N384" s="211"/>
      <c r="O384" s="67"/>
      <c r="P384" s="67"/>
      <c r="Q384" s="67"/>
      <c r="R384" s="67"/>
      <c r="S384" s="67"/>
      <c r="T384" s="68"/>
      <c r="U384" s="37"/>
      <c r="V384" s="37"/>
      <c r="W384" s="37"/>
      <c r="X384" s="37"/>
      <c r="Y384" s="37"/>
      <c r="Z384" s="37"/>
      <c r="AA384" s="37"/>
      <c r="AB384" s="37"/>
      <c r="AC384" s="37"/>
      <c r="AD384" s="37"/>
      <c r="AE384" s="37"/>
      <c r="AT384" s="19" t="s">
        <v>143</v>
      </c>
      <c r="AU384" s="19" t="s">
        <v>85</v>
      </c>
    </row>
    <row r="385" spans="1:65" s="2" customFormat="1" ht="21.75" customHeight="1">
      <c r="A385" s="37"/>
      <c r="B385" s="38"/>
      <c r="C385" s="195" t="s">
        <v>1094</v>
      </c>
      <c r="D385" s="195" t="s">
        <v>136</v>
      </c>
      <c r="E385" s="196" t="s">
        <v>934</v>
      </c>
      <c r="F385" s="197" t="s">
        <v>935</v>
      </c>
      <c r="G385" s="198" t="s">
        <v>285</v>
      </c>
      <c r="H385" s="199">
        <v>14.8</v>
      </c>
      <c r="I385" s="200"/>
      <c r="J385" s="201">
        <f>ROUND(I385*H385,2)</f>
        <v>0</v>
      </c>
      <c r="K385" s="197" t="s">
        <v>32</v>
      </c>
      <c r="L385" s="42"/>
      <c r="M385" s="202" t="s">
        <v>32</v>
      </c>
      <c r="N385" s="203" t="s">
        <v>49</v>
      </c>
      <c r="O385" s="67"/>
      <c r="P385" s="204">
        <f>O385*H385</f>
        <v>0</v>
      </c>
      <c r="Q385" s="204">
        <v>0</v>
      </c>
      <c r="R385" s="204">
        <f>Q385*H385</f>
        <v>0</v>
      </c>
      <c r="S385" s="204">
        <v>2.9999999999999997E-4</v>
      </c>
      <c r="T385" s="205">
        <f>S385*H385</f>
        <v>4.4399999999999995E-3</v>
      </c>
      <c r="U385" s="37"/>
      <c r="V385" s="37"/>
      <c r="W385" s="37"/>
      <c r="X385" s="37"/>
      <c r="Y385" s="37"/>
      <c r="Z385" s="37"/>
      <c r="AA385" s="37"/>
      <c r="AB385" s="37"/>
      <c r="AC385" s="37"/>
      <c r="AD385" s="37"/>
      <c r="AE385" s="37"/>
      <c r="AR385" s="206" t="s">
        <v>141</v>
      </c>
      <c r="AT385" s="206" t="s">
        <v>136</v>
      </c>
      <c r="AU385" s="206" t="s">
        <v>85</v>
      </c>
      <c r="AY385" s="19" t="s">
        <v>133</v>
      </c>
      <c r="BE385" s="207">
        <f>IF(N385="základní",J385,0)</f>
        <v>0</v>
      </c>
      <c r="BF385" s="207">
        <f>IF(N385="snížená",J385,0)</f>
        <v>0</v>
      </c>
      <c r="BG385" s="207">
        <f>IF(N385="zákl. přenesená",J385,0)</f>
        <v>0</v>
      </c>
      <c r="BH385" s="207">
        <f>IF(N385="sníž. přenesená",J385,0)</f>
        <v>0</v>
      </c>
      <c r="BI385" s="207">
        <f>IF(N385="nulová",J385,0)</f>
        <v>0</v>
      </c>
      <c r="BJ385" s="19" t="s">
        <v>85</v>
      </c>
      <c r="BK385" s="207">
        <f>ROUND(I385*H385,2)</f>
        <v>0</v>
      </c>
      <c r="BL385" s="19" t="s">
        <v>141</v>
      </c>
      <c r="BM385" s="206" t="s">
        <v>1095</v>
      </c>
    </row>
    <row r="386" spans="1:65" s="2" customFormat="1" ht="48">
      <c r="A386" s="37"/>
      <c r="B386" s="38"/>
      <c r="C386" s="39"/>
      <c r="D386" s="208" t="s">
        <v>143</v>
      </c>
      <c r="E386" s="39"/>
      <c r="F386" s="209" t="s">
        <v>937</v>
      </c>
      <c r="G386" s="39"/>
      <c r="H386" s="39"/>
      <c r="I386" s="118"/>
      <c r="J386" s="39"/>
      <c r="K386" s="39"/>
      <c r="L386" s="42"/>
      <c r="M386" s="210"/>
      <c r="N386" s="211"/>
      <c r="O386" s="67"/>
      <c r="P386" s="67"/>
      <c r="Q386" s="67"/>
      <c r="R386" s="67"/>
      <c r="S386" s="67"/>
      <c r="T386" s="68"/>
      <c r="U386" s="37"/>
      <c r="V386" s="37"/>
      <c r="W386" s="37"/>
      <c r="X386" s="37"/>
      <c r="Y386" s="37"/>
      <c r="Z386" s="37"/>
      <c r="AA386" s="37"/>
      <c r="AB386" s="37"/>
      <c r="AC386" s="37"/>
      <c r="AD386" s="37"/>
      <c r="AE386" s="37"/>
      <c r="AT386" s="19" t="s">
        <v>143</v>
      </c>
      <c r="AU386" s="19" t="s">
        <v>85</v>
      </c>
    </row>
    <row r="387" spans="1:65" s="13" customFormat="1">
      <c r="B387" s="212"/>
      <c r="C387" s="213"/>
      <c r="D387" s="208" t="s">
        <v>148</v>
      </c>
      <c r="E387" s="214" t="s">
        <v>32</v>
      </c>
      <c r="F387" s="215" t="s">
        <v>1096</v>
      </c>
      <c r="G387" s="213"/>
      <c r="H387" s="216">
        <v>14.8</v>
      </c>
      <c r="I387" s="217"/>
      <c r="J387" s="213"/>
      <c r="K387" s="213"/>
      <c r="L387" s="218"/>
      <c r="M387" s="219"/>
      <c r="N387" s="220"/>
      <c r="O387" s="220"/>
      <c r="P387" s="220"/>
      <c r="Q387" s="220"/>
      <c r="R387" s="220"/>
      <c r="S387" s="220"/>
      <c r="T387" s="221"/>
      <c r="AT387" s="222" t="s">
        <v>148</v>
      </c>
      <c r="AU387" s="222" t="s">
        <v>85</v>
      </c>
      <c r="AV387" s="13" t="s">
        <v>87</v>
      </c>
      <c r="AW387" s="13" t="s">
        <v>39</v>
      </c>
      <c r="AX387" s="13" t="s">
        <v>78</v>
      </c>
      <c r="AY387" s="222" t="s">
        <v>133</v>
      </c>
    </row>
    <row r="388" spans="1:65" s="16" customFormat="1">
      <c r="B388" s="244"/>
      <c r="C388" s="245"/>
      <c r="D388" s="208" t="s">
        <v>148</v>
      </c>
      <c r="E388" s="246" t="s">
        <v>32</v>
      </c>
      <c r="F388" s="247" t="s">
        <v>168</v>
      </c>
      <c r="G388" s="245"/>
      <c r="H388" s="248">
        <v>14.8</v>
      </c>
      <c r="I388" s="249"/>
      <c r="J388" s="245"/>
      <c r="K388" s="245"/>
      <c r="L388" s="250"/>
      <c r="M388" s="251"/>
      <c r="N388" s="252"/>
      <c r="O388" s="252"/>
      <c r="P388" s="252"/>
      <c r="Q388" s="252"/>
      <c r="R388" s="252"/>
      <c r="S388" s="252"/>
      <c r="T388" s="253"/>
      <c r="AT388" s="254" t="s">
        <v>148</v>
      </c>
      <c r="AU388" s="254" t="s">
        <v>85</v>
      </c>
      <c r="AV388" s="16" t="s">
        <v>141</v>
      </c>
      <c r="AW388" s="16" t="s">
        <v>39</v>
      </c>
      <c r="AX388" s="16" t="s">
        <v>85</v>
      </c>
      <c r="AY388" s="254" t="s">
        <v>133</v>
      </c>
    </row>
    <row r="389" spans="1:65" s="2" customFormat="1" ht="21.75" customHeight="1">
      <c r="A389" s="37"/>
      <c r="B389" s="38"/>
      <c r="C389" s="195" t="s">
        <v>1097</v>
      </c>
      <c r="D389" s="195" t="s">
        <v>136</v>
      </c>
      <c r="E389" s="196" t="s">
        <v>944</v>
      </c>
      <c r="F389" s="197" t="s">
        <v>945</v>
      </c>
      <c r="G389" s="198" t="s">
        <v>285</v>
      </c>
      <c r="H389" s="199">
        <v>14.8</v>
      </c>
      <c r="I389" s="200"/>
      <c r="J389" s="201">
        <f>ROUND(I389*H389,2)</f>
        <v>0</v>
      </c>
      <c r="K389" s="197" t="s">
        <v>140</v>
      </c>
      <c r="L389" s="42"/>
      <c r="M389" s="202" t="s">
        <v>32</v>
      </c>
      <c r="N389" s="203" t="s">
        <v>49</v>
      </c>
      <c r="O389" s="67"/>
      <c r="P389" s="204">
        <f>O389*H389</f>
        <v>0</v>
      </c>
      <c r="Q389" s="204">
        <v>0</v>
      </c>
      <c r="R389" s="204">
        <f>Q389*H389</f>
        <v>0</v>
      </c>
      <c r="S389" s="204">
        <v>0</v>
      </c>
      <c r="T389" s="205">
        <f>S389*H389</f>
        <v>0</v>
      </c>
      <c r="U389" s="37"/>
      <c r="V389" s="37"/>
      <c r="W389" s="37"/>
      <c r="X389" s="37"/>
      <c r="Y389" s="37"/>
      <c r="Z389" s="37"/>
      <c r="AA389" s="37"/>
      <c r="AB389" s="37"/>
      <c r="AC389" s="37"/>
      <c r="AD389" s="37"/>
      <c r="AE389" s="37"/>
      <c r="AR389" s="206" t="s">
        <v>141</v>
      </c>
      <c r="AT389" s="206" t="s">
        <v>136</v>
      </c>
      <c r="AU389" s="206" t="s">
        <v>85</v>
      </c>
      <c r="AY389" s="19" t="s">
        <v>133</v>
      </c>
      <c r="BE389" s="207">
        <f>IF(N389="základní",J389,0)</f>
        <v>0</v>
      </c>
      <c r="BF389" s="207">
        <f>IF(N389="snížená",J389,0)</f>
        <v>0</v>
      </c>
      <c r="BG389" s="207">
        <f>IF(N389="zákl. přenesená",J389,0)</f>
        <v>0</v>
      </c>
      <c r="BH389" s="207">
        <f>IF(N389="sníž. přenesená",J389,0)</f>
        <v>0</v>
      </c>
      <c r="BI389" s="207">
        <f>IF(N389="nulová",J389,0)</f>
        <v>0</v>
      </c>
      <c r="BJ389" s="19" t="s">
        <v>85</v>
      </c>
      <c r="BK389" s="207">
        <f>ROUND(I389*H389,2)</f>
        <v>0</v>
      </c>
      <c r="BL389" s="19" t="s">
        <v>141</v>
      </c>
      <c r="BM389" s="206" t="s">
        <v>1098</v>
      </c>
    </row>
    <row r="390" spans="1:65" s="2" customFormat="1" ht="86.4">
      <c r="A390" s="37"/>
      <c r="B390" s="38"/>
      <c r="C390" s="39"/>
      <c r="D390" s="208" t="s">
        <v>143</v>
      </c>
      <c r="E390" s="39"/>
      <c r="F390" s="209" t="s">
        <v>947</v>
      </c>
      <c r="G390" s="39"/>
      <c r="H390" s="39"/>
      <c r="I390" s="118"/>
      <c r="J390" s="39"/>
      <c r="K390" s="39"/>
      <c r="L390" s="42"/>
      <c r="M390" s="210"/>
      <c r="N390" s="211"/>
      <c r="O390" s="67"/>
      <c r="P390" s="67"/>
      <c r="Q390" s="67"/>
      <c r="R390" s="67"/>
      <c r="S390" s="67"/>
      <c r="T390" s="68"/>
      <c r="U390" s="37"/>
      <c r="V390" s="37"/>
      <c r="W390" s="37"/>
      <c r="X390" s="37"/>
      <c r="Y390" s="37"/>
      <c r="Z390" s="37"/>
      <c r="AA390" s="37"/>
      <c r="AB390" s="37"/>
      <c r="AC390" s="37"/>
      <c r="AD390" s="37"/>
      <c r="AE390" s="37"/>
      <c r="AT390" s="19" t="s">
        <v>143</v>
      </c>
      <c r="AU390" s="19" t="s">
        <v>85</v>
      </c>
    </row>
    <row r="391" spans="1:65" s="13" customFormat="1">
      <c r="B391" s="212"/>
      <c r="C391" s="213"/>
      <c r="D391" s="208" t="s">
        <v>148</v>
      </c>
      <c r="E391" s="214" t="s">
        <v>32</v>
      </c>
      <c r="F391" s="215" t="s">
        <v>1096</v>
      </c>
      <c r="G391" s="213"/>
      <c r="H391" s="216">
        <v>14.8</v>
      </c>
      <c r="I391" s="217"/>
      <c r="J391" s="213"/>
      <c r="K391" s="213"/>
      <c r="L391" s="218"/>
      <c r="M391" s="219"/>
      <c r="N391" s="220"/>
      <c r="O391" s="220"/>
      <c r="P391" s="220"/>
      <c r="Q391" s="220"/>
      <c r="R391" s="220"/>
      <c r="S391" s="220"/>
      <c r="T391" s="221"/>
      <c r="AT391" s="222" t="s">
        <v>148</v>
      </c>
      <c r="AU391" s="222" t="s">
        <v>85</v>
      </c>
      <c r="AV391" s="13" t="s">
        <v>87</v>
      </c>
      <c r="AW391" s="13" t="s">
        <v>39</v>
      </c>
      <c r="AX391" s="13" t="s">
        <v>78</v>
      </c>
      <c r="AY391" s="222" t="s">
        <v>133</v>
      </c>
    </row>
    <row r="392" spans="1:65" s="16" customFormat="1">
      <c r="B392" s="244"/>
      <c r="C392" s="245"/>
      <c r="D392" s="208" t="s">
        <v>148</v>
      </c>
      <c r="E392" s="246" t="s">
        <v>32</v>
      </c>
      <c r="F392" s="247" t="s">
        <v>168</v>
      </c>
      <c r="G392" s="245"/>
      <c r="H392" s="248">
        <v>14.8</v>
      </c>
      <c r="I392" s="249"/>
      <c r="J392" s="245"/>
      <c r="K392" s="245"/>
      <c r="L392" s="250"/>
      <c r="M392" s="251"/>
      <c r="N392" s="252"/>
      <c r="O392" s="252"/>
      <c r="P392" s="252"/>
      <c r="Q392" s="252"/>
      <c r="R392" s="252"/>
      <c r="S392" s="252"/>
      <c r="T392" s="253"/>
      <c r="AT392" s="254" t="s">
        <v>148</v>
      </c>
      <c r="AU392" s="254" t="s">
        <v>85</v>
      </c>
      <c r="AV392" s="16" t="s">
        <v>141</v>
      </c>
      <c r="AW392" s="16" t="s">
        <v>39</v>
      </c>
      <c r="AX392" s="16" t="s">
        <v>85</v>
      </c>
      <c r="AY392" s="254" t="s">
        <v>133</v>
      </c>
    </row>
    <row r="393" spans="1:65" s="2" customFormat="1" ht="21.75" customHeight="1">
      <c r="A393" s="37"/>
      <c r="B393" s="38"/>
      <c r="C393" s="195" t="s">
        <v>1099</v>
      </c>
      <c r="D393" s="195" t="s">
        <v>136</v>
      </c>
      <c r="E393" s="196" t="s">
        <v>948</v>
      </c>
      <c r="F393" s="197" t="s">
        <v>949</v>
      </c>
      <c r="G393" s="198" t="s">
        <v>182</v>
      </c>
      <c r="H393" s="199">
        <v>0.3</v>
      </c>
      <c r="I393" s="200"/>
      <c r="J393" s="201">
        <f>ROUND(I393*H393,2)</f>
        <v>0</v>
      </c>
      <c r="K393" s="197" t="s">
        <v>32</v>
      </c>
      <c r="L393" s="42"/>
      <c r="M393" s="202" t="s">
        <v>32</v>
      </c>
      <c r="N393" s="203" t="s">
        <v>49</v>
      </c>
      <c r="O393" s="67"/>
      <c r="P393" s="204">
        <f>O393*H393</f>
        <v>0</v>
      </c>
      <c r="Q393" s="204">
        <v>2.5880000000000001</v>
      </c>
      <c r="R393" s="204">
        <f>Q393*H393</f>
        <v>0.77639999999999998</v>
      </c>
      <c r="S393" s="204">
        <v>1.95</v>
      </c>
      <c r="T393" s="205">
        <f>S393*H393</f>
        <v>0.58499999999999996</v>
      </c>
      <c r="U393" s="37"/>
      <c r="V393" s="37"/>
      <c r="W393" s="37"/>
      <c r="X393" s="37"/>
      <c r="Y393" s="37"/>
      <c r="Z393" s="37"/>
      <c r="AA393" s="37"/>
      <c r="AB393" s="37"/>
      <c r="AC393" s="37"/>
      <c r="AD393" s="37"/>
      <c r="AE393" s="37"/>
      <c r="AR393" s="206" t="s">
        <v>141</v>
      </c>
      <c r="AT393" s="206" t="s">
        <v>136</v>
      </c>
      <c r="AU393" s="206" t="s">
        <v>85</v>
      </c>
      <c r="AY393" s="19" t="s">
        <v>133</v>
      </c>
      <c r="BE393" s="207">
        <f>IF(N393="základní",J393,0)</f>
        <v>0</v>
      </c>
      <c r="BF393" s="207">
        <f>IF(N393="snížená",J393,0)</f>
        <v>0</v>
      </c>
      <c r="BG393" s="207">
        <f>IF(N393="zákl. přenesená",J393,0)</f>
        <v>0</v>
      </c>
      <c r="BH393" s="207">
        <f>IF(N393="sníž. přenesená",J393,0)</f>
        <v>0</v>
      </c>
      <c r="BI393" s="207">
        <f>IF(N393="nulová",J393,0)</f>
        <v>0</v>
      </c>
      <c r="BJ393" s="19" t="s">
        <v>85</v>
      </c>
      <c r="BK393" s="207">
        <f>ROUND(I393*H393,2)</f>
        <v>0</v>
      </c>
      <c r="BL393" s="19" t="s">
        <v>141</v>
      </c>
      <c r="BM393" s="206" t="s">
        <v>1100</v>
      </c>
    </row>
    <row r="394" spans="1:65" s="2" customFormat="1" ht="124.8">
      <c r="A394" s="37"/>
      <c r="B394" s="38"/>
      <c r="C394" s="39"/>
      <c r="D394" s="208" t="s">
        <v>143</v>
      </c>
      <c r="E394" s="39"/>
      <c r="F394" s="209" t="s">
        <v>951</v>
      </c>
      <c r="G394" s="39"/>
      <c r="H394" s="39"/>
      <c r="I394" s="118"/>
      <c r="J394" s="39"/>
      <c r="K394" s="39"/>
      <c r="L394" s="42"/>
      <c r="M394" s="210"/>
      <c r="N394" s="211"/>
      <c r="O394" s="67"/>
      <c r="P394" s="67"/>
      <c r="Q394" s="67"/>
      <c r="R394" s="67"/>
      <c r="S394" s="67"/>
      <c r="T394" s="68"/>
      <c r="U394" s="37"/>
      <c r="V394" s="37"/>
      <c r="W394" s="37"/>
      <c r="X394" s="37"/>
      <c r="Y394" s="37"/>
      <c r="Z394" s="37"/>
      <c r="AA394" s="37"/>
      <c r="AB394" s="37"/>
      <c r="AC394" s="37"/>
      <c r="AD394" s="37"/>
      <c r="AE394" s="37"/>
      <c r="AT394" s="19" t="s">
        <v>143</v>
      </c>
      <c r="AU394" s="19" t="s">
        <v>85</v>
      </c>
    </row>
    <row r="395" spans="1:65" s="13" customFormat="1">
      <c r="B395" s="212"/>
      <c r="C395" s="213"/>
      <c r="D395" s="208" t="s">
        <v>148</v>
      </c>
      <c r="E395" s="214" t="s">
        <v>32</v>
      </c>
      <c r="F395" s="215" t="s">
        <v>952</v>
      </c>
      <c r="G395" s="213"/>
      <c r="H395" s="216">
        <v>0.3</v>
      </c>
      <c r="I395" s="217"/>
      <c r="J395" s="213"/>
      <c r="K395" s="213"/>
      <c r="L395" s="218"/>
      <c r="M395" s="219"/>
      <c r="N395" s="220"/>
      <c r="O395" s="220"/>
      <c r="P395" s="220"/>
      <c r="Q395" s="220"/>
      <c r="R395" s="220"/>
      <c r="S395" s="220"/>
      <c r="T395" s="221"/>
      <c r="AT395" s="222" t="s">
        <v>148</v>
      </c>
      <c r="AU395" s="222" t="s">
        <v>85</v>
      </c>
      <c r="AV395" s="13" t="s">
        <v>87</v>
      </c>
      <c r="AW395" s="13" t="s">
        <v>39</v>
      </c>
      <c r="AX395" s="13" t="s">
        <v>78</v>
      </c>
      <c r="AY395" s="222" t="s">
        <v>133</v>
      </c>
    </row>
    <row r="396" spans="1:65" s="16" customFormat="1">
      <c r="B396" s="244"/>
      <c r="C396" s="245"/>
      <c r="D396" s="208" t="s">
        <v>148</v>
      </c>
      <c r="E396" s="246" t="s">
        <v>32</v>
      </c>
      <c r="F396" s="247" t="s">
        <v>168</v>
      </c>
      <c r="G396" s="245"/>
      <c r="H396" s="248">
        <v>0.3</v>
      </c>
      <c r="I396" s="249"/>
      <c r="J396" s="245"/>
      <c r="K396" s="245"/>
      <c r="L396" s="250"/>
      <c r="M396" s="251"/>
      <c r="N396" s="252"/>
      <c r="O396" s="252"/>
      <c r="P396" s="252"/>
      <c r="Q396" s="252"/>
      <c r="R396" s="252"/>
      <c r="S396" s="252"/>
      <c r="T396" s="253"/>
      <c r="AT396" s="254" t="s">
        <v>148</v>
      </c>
      <c r="AU396" s="254" t="s">
        <v>85</v>
      </c>
      <c r="AV396" s="16" t="s">
        <v>141</v>
      </c>
      <c r="AW396" s="16" t="s">
        <v>39</v>
      </c>
      <c r="AX396" s="16" t="s">
        <v>85</v>
      </c>
      <c r="AY396" s="254" t="s">
        <v>133</v>
      </c>
    </row>
    <row r="397" spans="1:65" s="2" customFormat="1" ht="66.75" customHeight="1">
      <c r="A397" s="37"/>
      <c r="B397" s="38"/>
      <c r="C397" s="195" t="s">
        <v>1101</v>
      </c>
      <c r="D397" s="195" t="s">
        <v>136</v>
      </c>
      <c r="E397" s="196" t="s">
        <v>960</v>
      </c>
      <c r="F397" s="197" t="s">
        <v>961</v>
      </c>
      <c r="G397" s="198" t="s">
        <v>172</v>
      </c>
      <c r="H397" s="199">
        <v>2.4700000000000002</v>
      </c>
      <c r="I397" s="200"/>
      <c r="J397" s="201">
        <f>ROUND(I397*H397,2)</f>
        <v>0</v>
      </c>
      <c r="K397" s="197" t="s">
        <v>32</v>
      </c>
      <c r="L397" s="42"/>
      <c r="M397" s="202" t="s">
        <v>32</v>
      </c>
      <c r="N397" s="203" t="s">
        <v>49</v>
      </c>
      <c r="O397" s="67"/>
      <c r="P397" s="204">
        <f>O397*H397</f>
        <v>0</v>
      </c>
      <c r="Q397" s="204">
        <v>0</v>
      </c>
      <c r="R397" s="204">
        <f>Q397*H397</f>
        <v>0</v>
      </c>
      <c r="S397" s="204">
        <v>0</v>
      </c>
      <c r="T397" s="205">
        <f>S397*H397</f>
        <v>0</v>
      </c>
      <c r="U397" s="37"/>
      <c r="V397" s="37"/>
      <c r="W397" s="37"/>
      <c r="X397" s="37"/>
      <c r="Y397" s="37"/>
      <c r="Z397" s="37"/>
      <c r="AA397" s="37"/>
      <c r="AB397" s="37"/>
      <c r="AC397" s="37"/>
      <c r="AD397" s="37"/>
      <c r="AE397" s="37"/>
      <c r="AR397" s="206" t="s">
        <v>141</v>
      </c>
      <c r="AT397" s="206" t="s">
        <v>136</v>
      </c>
      <c r="AU397" s="206" t="s">
        <v>85</v>
      </c>
      <c r="AY397" s="19" t="s">
        <v>133</v>
      </c>
      <c r="BE397" s="207">
        <f>IF(N397="základní",J397,0)</f>
        <v>0</v>
      </c>
      <c r="BF397" s="207">
        <f>IF(N397="snížená",J397,0)</f>
        <v>0</v>
      </c>
      <c r="BG397" s="207">
        <f>IF(N397="zákl. přenesená",J397,0)</f>
        <v>0</v>
      </c>
      <c r="BH397" s="207">
        <f>IF(N397="sníž. přenesená",J397,0)</f>
        <v>0</v>
      </c>
      <c r="BI397" s="207">
        <f>IF(N397="nulová",J397,0)</f>
        <v>0</v>
      </c>
      <c r="BJ397" s="19" t="s">
        <v>85</v>
      </c>
      <c r="BK397" s="207">
        <f>ROUND(I397*H397,2)</f>
        <v>0</v>
      </c>
      <c r="BL397" s="19" t="s">
        <v>141</v>
      </c>
      <c r="BM397" s="206" t="s">
        <v>1102</v>
      </c>
    </row>
    <row r="398" spans="1:65" s="2" customFormat="1" ht="86.4">
      <c r="A398" s="37"/>
      <c r="B398" s="38"/>
      <c r="C398" s="39"/>
      <c r="D398" s="208" t="s">
        <v>143</v>
      </c>
      <c r="E398" s="39"/>
      <c r="F398" s="209" t="s">
        <v>555</v>
      </c>
      <c r="G398" s="39"/>
      <c r="H398" s="39"/>
      <c r="I398" s="118"/>
      <c r="J398" s="39"/>
      <c r="K398" s="39"/>
      <c r="L398" s="42"/>
      <c r="M398" s="265"/>
      <c r="N398" s="266"/>
      <c r="O398" s="267"/>
      <c r="P398" s="267"/>
      <c r="Q398" s="267"/>
      <c r="R398" s="267"/>
      <c r="S398" s="267"/>
      <c r="T398" s="268"/>
      <c r="U398" s="37"/>
      <c r="V398" s="37"/>
      <c r="W398" s="37"/>
      <c r="X398" s="37"/>
      <c r="Y398" s="37"/>
      <c r="Z398" s="37"/>
      <c r="AA398" s="37"/>
      <c r="AB398" s="37"/>
      <c r="AC398" s="37"/>
      <c r="AD398" s="37"/>
      <c r="AE398" s="37"/>
      <c r="AT398" s="19" t="s">
        <v>143</v>
      </c>
      <c r="AU398" s="19" t="s">
        <v>85</v>
      </c>
    </row>
    <row r="399" spans="1:65" s="2" customFormat="1" ht="6.9" customHeight="1">
      <c r="A399" s="37"/>
      <c r="B399" s="50"/>
      <c r="C399" s="51"/>
      <c r="D399" s="51"/>
      <c r="E399" s="51"/>
      <c r="F399" s="51"/>
      <c r="G399" s="51"/>
      <c r="H399" s="51"/>
      <c r="I399" s="145"/>
      <c r="J399" s="51"/>
      <c r="K399" s="51"/>
      <c r="L399" s="42"/>
      <c r="M399" s="37"/>
      <c r="O399" s="37"/>
      <c r="P399" s="37"/>
      <c r="Q399" s="37"/>
      <c r="R399" s="37"/>
      <c r="S399" s="37"/>
      <c r="T399" s="37"/>
      <c r="U399" s="37"/>
      <c r="V399" s="37"/>
      <c r="W399" s="37"/>
      <c r="X399" s="37"/>
      <c r="Y399" s="37"/>
      <c r="Z399" s="37"/>
      <c r="AA399" s="37"/>
      <c r="AB399" s="37"/>
      <c r="AC399" s="37"/>
      <c r="AD399" s="37"/>
      <c r="AE399" s="37"/>
    </row>
  </sheetData>
  <sheetProtection algorithmName="SHA-512" hashValue="RVD0ypDL/1Jwu6UVYPQ9db/zDnpzguvNOn+YWCCyIzwrJlTbx478OHcKwe0h0UrsPRjp0IP+olqkxT4579GZSA==" saltValue="fKlhTaa6FwZCCBktayjeFB46q8BHUkMF3R/xs6pUU3ekB3O+In+IY72xgvBoPUaXtfI90HTRiygNIS9UMSLkrQ==" spinCount="100000" sheet="1" objects="1" scenarios="1" formatColumns="0" formatRows="0" autoFilter="0"/>
  <autoFilter ref="C89:K398" xr:uid="{00000000-0009-0000-0000-000004000000}"/>
  <mergeCells count="12">
    <mergeCell ref="E82:H82"/>
    <mergeCell ref="L2:V2"/>
    <mergeCell ref="E50:H50"/>
    <mergeCell ref="E52:H52"/>
    <mergeCell ref="E54:H54"/>
    <mergeCell ref="E78:H78"/>
    <mergeCell ref="E80:H8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95"/>
  <sheetViews>
    <sheetView showGridLines="0" workbookViewId="0"/>
  </sheetViews>
  <sheetFormatPr defaultRowHeight="10.199999999999999"/>
  <cols>
    <col min="1" max="1" width="8.28515625" style="1" customWidth="1"/>
    <col min="2" max="2" width="1.7109375" style="1" customWidth="1"/>
    <col min="3" max="3" width="4.140625" style="1" customWidth="1"/>
    <col min="4" max="4" width="4.28515625" style="1" customWidth="1"/>
    <col min="5" max="5" width="17.140625" style="1" customWidth="1"/>
    <col min="6" max="6" width="50.85546875" style="1" customWidth="1"/>
    <col min="7" max="7" width="7" style="1" customWidth="1"/>
    <col min="8" max="8" width="11.42578125" style="1" customWidth="1"/>
    <col min="9" max="9" width="20.140625" style="111" customWidth="1"/>
    <col min="10" max="11" width="20.140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I2" s="111"/>
      <c r="L2" s="365"/>
      <c r="M2" s="365"/>
      <c r="N2" s="365"/>
      <c r="O2" s="365"/>
      <c r="P2" s="365"/>
      <c r="Q2" s="365"/>
      <c r="R2" s="365"/>
      <c r="S2" s="365"/>
      <c r="T2" s="365"/>
      <c r="U2" s="365"/>
      <c r="V2" s="365"/>
      <c r="AT2" s="19" t="s">
        <v>104</v>
      </c>
    </row>
    <row r="3" spans="1:46" s="1" customFormat="1" ht="6.9" customHeight="1">
      <c r="B3" s="112"/>
      <c r="C3" s="113"/>
      <c r="D3" s="113"/>
      <c r="E3" s="113"/>
      <c r="F3" s="113"/>
      <c r="G3" s="113"/>
      <c r="H3" s="113"/>
      <c r="I3" s="114"/>
      <c r="J3" s="113"/>
      <c r="K3" s="113"/>
      <c r="L3" s="22"/>
      <c r="AT3" s="19" t="s">
        <v>87</v>
      </c>
    </row>
    <row r="4" spans="1:46" s="1" customFormat="1" ht="24.9" customHeight="1">
      <c r="B4" s="22"/>
      <c r="D4" s="115" t="s">
        <v>105</v>
      </c>
      <c r="I4" s="111"/>
      <c r="L4" s="22"/>
      <c r="M4" s="116" t="s">
        <v>10</v>
      </c>
      <c r="AT4" s="19" t="s">
        <v>4</v>
      </c>
    </row>
    <row r="5" spans="1:46" s="1" customFormat="1" ht="6.9" customHeight="1">
      <c r="B5" s="22"/>
      <c r="I5" s="111"/>
      <c r="L5" s="22"/>
    </row>
    <row r="6" spans="1:46" s="1" customFormat="1" ht="12" customHeight="1">
      <c r="B6" s="22"/>
      <c r="D6" s="117" t="s">
        <v>16</v>
      </c>
      <c r="I6" s="111"/>
      <c r="L6" s="22"/>
    </row>
    <row r="7" spans="1:46" s="1" customFormat="1" ht="16.5" customHeight="1">
      <c r="B7" s="22"/>
      <c r="E7" s="412" t="str">
        <f>'Rekapitulace stavby'!K6</f>
        <v>Udržovací práce na objektu stodoly v obci Malšovice</v>
      </c>
      <c r="F7" s="413"/>
      <c r="G7" s="413"/>
      <c r="H7" s="413"/>
      <c r="I7" s="111"/>
      <c r="L7" s="22"/>
    </row>
    <row r="8" spans="1:46" s="2" customFormat="1" ht="12" customHeight="1">
      <c r="A8" s="37"/>
      <c r="B8" s="42"/>
      <c r="C8" s="37"/>
      <c r="D8" s="117" t="s">
        <v>106</v>
      </c>
      <c r="E8" s="37"/>
      <c r="F8" s="37"/>
      <c r="G8" s="37"/>
      <c r="H8" s="37"/>
      <c r="I8" s="118"/>
      <c r="J8" s="37"/>
      <c r="K8" s="37"/>
      <c r="L8" s="119"/>
      <c r="S8" s="37"/>
      <c r="T8" s="37"/>
      <c r="U8" s="37"/>
      <c r="V8" s="37"/>
      <c r="W8" s="37"/>
      <c r="X8" s="37"/>
      <c r="Y8" s="37"/>
      <c r="Z8" s="37"/>
      <c r="AA8" s="37"/>
      <c r="AB8" s="37"/>
      <c r="AC8" s="37"/>
      <c r="AD8" s="37"/>
      <c r="AE8" s="37"/>
    </row>
    <row r="9" spans="1:46" s="2" customFormat="1" ht="16.5" customHeight="1">
      <c r="A9" s="37"/>
      <c r="B9" s="42"/>
      <c r="C9" s="37"/>
      <c r="D9" s="37"/>
      <c r="E9" s="415" t="s">
        <v>1103</v>
      </c>
      <c r="F9" s="414"/>
      <c r="G9" s="414"/>
      <c r="H9" s="414"/>
      <c r="I9" s="118"/>
      <c r="J9" s="37"/>
      <c r="K9" s="37"/>
      <c r="L9" s="119"/>
      <c r="S9" s="37"/>
      <c r="T9" s="37"/>
      <c r="U9" s="37"/>
      <c r="V9" s="37"/>
      <c r="W9" s="37"/>
      <c r="X9" s="37"/>
      <c r="Y9" s="37"/>
      <c r="Z9" s="37"/>
      <c r="AA9" s="37"/>
      <c r="AB9" s="37"/>
      <c r="AC9" s="37"/>
      <c r="AD9" s="37"/>
      <c r="AE9" s="37"/>
    </row>
    <row r="10" spans="1:46" s="2" customFormat="1">
      <c r="A10" s="37"/>
      <c r="B10" s="42"/>
      <c r="C10" s="37"/>
      <c r="D10" s="37"/>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2" customHeight="1">
      <c r="A11" s="37"/>
      <c r="B11" s="42"/>
      <c r="C11" s="37"/>
      <c r="D11" s="117" t="s">
        <v>18</v>
      </c>
      <c r="E11" s="37"/>
      <c r="F11" s="106" t="s">
        <v>32</v>
      </c>
      <c r="G11" s="37"/>
      <c r="H11" s="37"/>
      <c r="I11" s="120" t="s">
        <v>20</v>
      </c>
      <c r="J11" s="106" t="s">
        <v>32</v>
      </c>
      <c r="K11" s="37"/>
      <c r="L11" s="119"/>
      <c r="S11" s="37"/>
      <c r="T11" s="37"/>
      <c r="U11" s="37"/>
      <c r="V11" s="37"/>
      <c r="W11" s="37"/>
      <c r="X11" s="37"/>
      <c r="Y11" s="37"/>
      <c r="Z11" s="37"/>
      <c r="AA11" s="37"/>
      <c r="AB11" s="37"/>
      <c r="AC11" s="37"/>
      <c r="AD11" s="37"/>
      <c r="AE11" s="37"/>
    </row>
    <row r="12" spans="1:46" s="2" customFormat="1" ht="12" customHeight="1">
      <c r="A12" s="37"/>
      <c r="B12" s="42"/>
      <c r="C12" s="37"/>
      <c r="D12" s="117" t="s">
        <v>22</v>
      </c>
      <c r="E12" s="37"/>
      <c r="F12" s="106" t="s">
        <v>23</v>
      </c>
      <c r="G12" s="37"/>
      <c r="H12" s="37"/>
      <c r="I12" s="120" t="s">
        <v>24</v>
      </c>
      <c r="J12" s="121" t="str">
        <f>'Rekapitulace stavby'!AN8</f>
        <v>20. 7. 2020</v>
      </c>
      <c r="K12" s="37"/>
      <c r="L12" s="119"/>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118"/>
      <c r="J13" s="37"/>
      <c r="K13" s="37"/>
      <c r="L13" s="119"/>
      <c r="S13" s="37"/>
      <c r="T13" s="37"/>
      <c r="U13" s="37"/>
      <c r="V13" s="37"/>
      <c r="W13" s="37"/>
      <c r="X13" s="37"/>
      <c r="Y13" s="37"/>
      <c r="Z13" s="37"/>
      <c r="AA13" s="37"/>
      <c r="AB13" s="37"/>
      <c r="AC13" s="37"/>
      <c r="AD13" s="37"/>
      <c r="AE13" s="37"/>
    </row>
    <row r="14" spans="1:46" s="2" customFormat="1" ht="12" customHeight="1">
      <c r="A14" s="37"/>
      <c r="B14" s="42"/>
      <c r="C14" s="37"/>
      <c r="D14" s="117" t="s">
        <v>30</v>
      </c>
      <c r="E14" s="37"/>
      <c r="F14" s="37"/>
      <c r="G14" s="37"/>
      <c r="H14" s="37"/>
      <c r="I14" s="120" t="s">
        <v>31</v>
      </c>
      <c r="J14" s="106" t="s">
        <v>32</v>
      </c>
      <c r="K14" s="37"/>
      <c r="L14" s="119"/>
      <c r="S14" s="37"/>
      <c r="T14" s="37"/>
      <c r="U14" s="37"/>
      <c r="V14" s="37"/>
      <c r="W14" s="37"/>
      <c r="X14" s="37"/>
      <c r="Y14" s="37"/>
      <c r="Z14" s="37"/>
      <c r="AA14" s="37"/>
      <c r="AB14" s="37"/>
      <c r="AC14" s="37"/>
      <c r="AD14" s="37"/>
      <c r="AE14" s="37"/>
    </row>
    <row r="15" spans="1:46" s="2" customFormat="1" ht="18" customHeight="1">
      <c r="A15" s="37"/>
      <c r="B15" s="42"/>
      <c r="C15" s="37"/>
      <c r="D15" s="37"/>
      <c r="E15" s="106" t="s">
        <v>33</v>
      </c>
      <c r="F15" s="37"/>
      <c r="G15" s="37"/>
      <c r="H15" s="37"/>
      <c r="I15" s="120" t="s">
        <v>34</v>
      </c>
      <c r="J15" s="106" t="s">
        <v>32</v>
      </c>
      <c r="K15" s="37"/>
      <c r="L15" s="119"/>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118"/>
      <c r="J16" s="37"/>
      <c r="K16" s="37"/>
      <c r="L16" s="119"/>
      <c r="S16" s="37"/>
      <c r="T16" s="37"/>
      <c r="U16" s="37"/>
      <c r="V16" s="37"/>
      <c r="W16" s="37"/>
      <c r="X16" s="37"/>
      <c r="Y16" s="37"/>
      <c r="Z16" s="37"/>
      <c r="AA16" s="37"/>
      <c r="AB16" s="37"/>
      <c r="AC16" s="37"/>
      <c r="AD16" s="37"/>
      <c r="AE16" s="37"/>
    </row>
    <row r="17" spans="1:31" s="2" customFormat="1" ht="12" customHeight="1">
      <c r="A17" s="37"/>
      <c r="B17" s="42"/>
      <c r="C17" s="37"/>
      <c r="D17" s="117" t="s">
        <v>35</v>
      </c>
      <c r="E17" s="37"/>
      <c r="F17" s="37"/>
      <c r="G17" s="37"/>
      <c r="H17" s="37"/>
      <c r="I17" s="120" t="s">
        <v>31</v>
      </c>
      <c r="J17" s="32" t="str">
        <f>'Rekapitulace stavby'!AN13</f>
        <v>Vyplň údaj</v>
      </c>
      <c r="K17" s="37"/>
      <c r="L17" s="119"/>
      <c r="S17" s="37"/>
      <c r="T17" s="37"/>
      <c r="U17" s="37"/>
      <c r="V17" s="37"/>
      <c r="W17" s="37"/>
      <c r="X17" s="37"/>
      <c r="Y17" s="37"/>
      <c r="Z17" s="37"/>
      <c r="AA17" s="37"/>
      <c r="AB17" s="37"/>
      <c r="AC17" s="37"/>
      <c r="AD17" s="37"/>
      <c r="AE17" s="37"/>
    </row>
    <row r="18" spans="1:31" s="2" customFormat="1" ht="18" customHeight="1">
      <c r="A18" s="37"/>
      <c r="B18" s="42"/>
      <c r="C18" s="37"/>
      <c r="D18" s="37"/>
      <c r="E18" s="416" t="str">
        <f>'Rekapitulace stavby'!E14</f>
        <v>Vyplň údaj</v>
      </c>
      <c r="F18" s="417"/>
      <c r="G18" s="417"/>
      <c r="H18" s="417"/>
      <c r="I18" s="120" t="s">
        <v>34</v>
      </c>
      <c r="J18" s="32" t="str">
        <f>'Rekapitulace stavby'!AN14</f>
        <v>Vyplň údaj</v>
      </c>
      <c r="K18" s="37"/>
      <c r="L18" s="119"/>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118"/>
      <c r="J19" s="37"/>
      <c r="K19" s="37"/>
      <c r="L19" s="119"/>
      <c r="S19" s="37"/>
      <c r="T19" s="37"/>
      <c r="U19" s="37"/>
      <c r="V19" s="37"/>
      <c r="W19" s="37"/>
      <c r="X19" s="37"/>
      <c r="Y19" s="37"/>
      <c r="Z19" s="37"/>
      <c r="AA19" s="37"/>
      <c r="AB19" s="37"/>
      <c r="AC19" s="37"/>
      <c r="AD19" s="37"/>
      <c r="AE19" s="37"/>
    </row>
    <row r="20" spans="1:31" s="2" customFormat="1" ht="12" customHeight="1">
      <c r="A20" s="37"/>
      <c r="B20" s="42"/>
      <c r="C20" s="37"/>
      <c r="D20" s="117" t="s">
        <v>37</v>
      </c>
      <c r="E20" s="37"/>
      <c r="F20" s="37"/>
      <c r="G20" s="37"/>
      <c r="H20" s="37"/>
      <c r="I20" s="120" t="s">
        <v>31</v>
      </c>
      <c r="J20" s="106" t="s">
        <v>32</v>
      </c>
      <c r="K20" s="37"/>
      <c r="L20" s="119"/>
      <c r="S20" s="37"/>
      <c r="T20" s="37"/>
      <c r="U20" s="37"/>
      <c r="V20" s="37"/>
      <c r="W20" s="37"/>
      <c r="X20" s="37"/>
      <c r="Y20" s="37"/>
      <c r="Z20" s="37"/>
      <c r="AA20" s="37"/>
      <c r="AB20" s="37"/>
      <c r="AC20" s="37"/>
      <c r="AD20" s="37"/>
      <c r="AE20" s="37"/>
    </row>
    <row r="21" spans="1:31" s="2" customFormat="1" ht="18" customHeight="1">
      <c r="A21" s="37"/>
      <c r="B21" s="42"/>
      <c r="C21" s="37"/>
      <c r="D21" s="37"/>
      <c r="E21" s="106" t="s">
        <v>38</v>
      </c>
      <c r="F21" s="37"/>
      <c r="G21" s="37"/>
      <c r="H21" s="37"/>
      <c r="I21" s="120" t="s">
        <v>34</v>
      </c>
      <c r="J21" s="106" t="s">
        <v>32</v>
      </c>
      <c r="K21" s="37"/>
      <c r="L21" s="119"/>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118"/>
      <c r="J22" s="37"/>
      <c r="K22" s="37"/>
      <c r="L22" s="119"/>
      <c r="S22" s="37"/>
      <c r="T22" s="37"/>
      <c r="U22" s="37"/>
      <c r="V22" s="37"/>
      <c r="W22" s="37"/>
      <c r="X22" s="37"/>
      <c r="Y22" s="37"/>
      <c r="Z22" s="37"/>
      <c r="AA22" s="37"/>
      <c r="AB22" s="37"/>
      <c r="AC22" s="37"/>
      <c r="AD22" s="37"/>
      <c r="AE22" s="37"/>
    </row>
    <row r="23" spans="1:31" s="2" customFormat="1" ht="12" customHeight="1">
      <c r="A23" s="37"/>
      <c r="B23" s="42"/>
      <c r="C23" s="37"/>
      <c r="D23" s="117" t="s">
        <v>40</v>
      </c>
      <c r="E23" s="37"/>
      <c r="F23" s="37"/>
      <c r="G23" s="37"/>
      <c r="H23" s="37"/>
      <c r="I23" s="120" t="s">
        <v>31</v>
      </c>
      <c r="J23" s="106" t="s">
        <v>32</v>
      </c>
      <c r="K23" s="37"/>
      <c r="L23" s="119"/>
      <c r="S23" s="37"/>
      <c r="T23" s="37"/>
      <c r="U23" s="37"/>
      <c r="V23" s="37"/>
      <c r="W23" s="37"/>
      <c r="X23" s="37"/>
      <c r="Y23" s="37"/>
      <c r="Z23" s="37"/>
      <c r="AA23" s="37"/>
      <c r="AB23" s="37"/>
      <c r="AC23" s="37"/>
      <c r="AD23" s="37"/>
      <c r="AE23" s="37"/>
    </row>
    <row r="24" spans="1:31" s="2" customFormat="1" ht="18" customHeight="1">
      <c r="A24" s="37"/>
      <c r="B24" s="42"/>
      <c r="C24" s="37"/>
      <c r="D24" s="37"/>
      <c r="E24" s="106" t="s">
        <v>41</v>
      </c>
      <c r="F24" s="37"/>
      <c r="G24" s="37"/>
      <c r="H24" s="37"/>
      <c r="I24" s="120" t="s">
        <v>34</v>
      </c>
      <c r="J24" s="106" t="s">
        <v>32</v>
      </c>
      <c r="K24" s="37"/>
      <c r="L24" s="119"/>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118"/>
      <c r="J25" s="37"/>
      <c r="K25" s="37"/>
      <c r="L25" s="119"/>
      <c r="S25" s="37"/>
      <c r="T25" s="37"/>
      <c r="U25" s="37"/>
      <c r="V25" s="37"/>
      <c r="W25" s="37"/>
      <c r="X25" s="37"/>
      <c r="Y25" s="37"/>
      <c r="Z25" s="37"/>
      <c r="AA25" s="37"/>
      <c r="AB25" s="37"/>
      <c r="AC25" s="37"/>
      <c r="AD25" s="37"/>
      <c r="AE25" s="37"/>
    </row>
    <row r="26" spans="1:31" s="2" customFormat="1" ht="12" customHeight="1">
      <c r="A26" s="37"/>
      <c r="B26" s="42"/>
      <c r="C26" s="37"/>
      <c r="D26" s="117" t="s">
        <v>42</v>
      </c>
      <c r="E26" s="37"/>
      <c r="F26" s="37"/>
      <c r="G26" s="37"/>
      <c r="H26" s="37"/>
      <c r="I26" s="118"/>
      <c r="J26" s="37"/>
      <c r="K26" s="37"/>
      <c r="L26" s="119"/>
      <c r="S26" s="37"/>
      <c r="T26" s="37"/>
      <c r="U26" s="37"/>
      <c r="V26" s="37"/>
      <c r="W26" s="37"/>
      <c r="X26" s="37"/>
      <c r="Y26" s="37"/>
      <c r="Z26" s="37"/>
      <c r="AA26" s="37"/>
      <c r="AB26" s="37"/>
      <c r="AC26" s="37"/>
      <c r="AD26" s="37"/>
      <c r="AE26" s="37"/>
    </row>
    <row r="27" spans="1:31" s="8" customFormat="1" ht="83.25" customHeight="1">
      <c r="A27" s="122"/>
      <c r="B27" s="123"/>
      <c r="C27" s="122"/>
      <c r="D27" s="122"/>
      <c r="E27" s="418" t="s">
        <v>43</v>
      </c>
      <c r="F27" s="418"/>
      <c r="G27" s="418"/>
      <c r="H27" s="418"/>
      <c r="I27" s="124"/>
      <c r="J27" s="122"/>
      <c r="K27" s="122"/>
      <c r="L27" s="125"/>
      <c r="S27" s="122"/>
      <c r="T27" s="122"/>
      <c r="U27" s="122"/>
      <c r="V27" s="122"/>
      <c r="W27" s="122"/>
      <c r="X27" s="122"/>
      <c r="Y27" s="122"/>
      <c r="Z27" s="122"/>
      <c r="AA27" s="122"/>
      <c r="AB27" s="122"/>
      <c r="AC27" s="122"/>
      <c r="AD27" s="122"/>
      <c r="AE27" s="122"/>
    </row>
    <row r="28" spans="1:31" s="2" customFormat="1" ht="6.9" customHeight="1">
      <c r="A28" s="37"/>
      <c r="B28" s="42"/>
      <c r="C28" s="37"/>
      <c r="D28" s="37"/>
      <c r="E28" s="37"/>
      <c r="F28" s="37"/>
      <c r="G28" s="37"/>
      <c r="H28" s="37"/>
      <c r="I28" s="118"/>
      <c r="J28" s="37"/>
      <c r="K28" s="37"/>
      <c r="L28" s="119"/>
      <c r="S28" s="37"/>
      <c r="T28" s="37"/>
      <c r="U28" s="37"/>
      <c r="V28" s="37"/>
      <c r="W28" s="37"/>
      <c r="X28" s="37"/>
      <c r="Y28" s="37"/>
      <c r="Z28" s="37"/>
      <c r="AA28" s="37"/>
      <c r="AB28" s="37"/>
      <c r="AC28" s="37"/>
      <c r="AD28" s="37"/>
      <c r="AE28" s="37"/>
    </row>
    <row r="29" spans="1:31" s="2" customFormat="1" ht="6.9" customHeight="1">
      <c r="A29" s="37"/>
      <c r="B29" s="42"/>
      <c r="C29" s="37"/>
      <c r="D29" s="126"/>
      <c r="E29" s="126"/>
      <c r="F29" s="126"/>
      <c r="G29" s="126"/>
      <c r="H29" s="126"/>
      <c r="I29" s="127"/>
      <c r="J29" s="126"/>
      <c r="K29" s="126"/>
      <c r="L29" s="119"/>
      <c r="S29" s="37"/>
      <c r="T29" s="37"/>
      <c r="U29" s="37"/>
      <c r="V29" s="37"/>
      <c r="W29" s="37"/>
      <c r="X29" s="37"/>
      <c r="Y29" s="37"/>
      <c r="Z29" s="37"/>
      <c r="AA29" s="37"/>
      <c r="AB29" s="37"/>
      <c r="AC29" s="37"/>
      <c r="AD29" s="37"/>
      <c r="AE29" s="37"/>
    </row>
    <row r="30" spans="1:31" s="2" customFormat="1" ht="25.35" customHeight="1">
      <c r="A30" s="37"/>
      <c r="B30" s="42"/>
      <c r="C30" s="37"/>
      <c r="D30" s="128" t="s">
        <v>44</v>
      </c>
      <c r="E30" s="37"/>
      <c r="F30" s="37"/>
      <c r="G30" s="37"/>
      <c r="H30" s="37"/>
      <c r="I30" s="118"/>
      <c r="J30" s="129">
        <f>ROUND(J83, 2)</f>
        <v>0</v>
      </c>
      <c r="K30" s="37"/>
      <c r="L30" s="119"/>
      <c r="S30" s="37"/>
      <c r="T30" s="37"/>
      <c r="U30" s="37"/>
      <c r="V30" s="37"/>
      <c r="W30" s="37"/>
      <c r="X30" s="37"/>
      <c r="Y30" s="37"/>
      <c r="Z30" s="37"/>
      <c r="AA30" s="37"/>
      <c r="AB30" s="37"/>
      <c r="AC30" s="37"/>
      <c r="AD30" s="37"/>
      <c r="AE30" s="37"/>
    </row>
    <row r="31" spans="1:31" s="2" customFormat="1" ht="6.9"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14.4" customHeight="1">
      <c r="A32" s="37"/>
      <c r="B32" s="42"/>
      <c r="C32" s="37"/>
      <c r="D32" s="37"/>
      <c r="E32" s="37"/>
      <c r="F32" s="130" t="s">
        <v>46</v>
      </c>
      <c r="G32" s="37"/>
      <c r="H32" s="37"/>
      <c r="I32" s="131" t="s">
        <v>45</v>
      </c>
      <c r="J32" s="130" t="s">
        <v>47</v>
      </c>
      <c r="K32" s="37"/>
      <c r="L32" s="119"/>
      <c r="S32" s="37"/>
      <c r="T32" s="37"/>
      <c r="U32" s="37"/>
      <c r="V32" s="37"/>
      <c r="W32" s="37"/>
      <c r="X32" s="37"/>
      <c r="Y32" s="37"/>
      <c r="Z32" s="37"/>
      <c r="AA32" s="37"/>
      <c r="AB32" s="37"/>
      <c r="AC32" s="37"/>
      <c r="AD32" s="37"/>
      <c r="AE32" s="37"/>
    </row>
    <row r="33" spans="1:31" s="2" customFormat="1" ht="14.4" customHeight="1">
      <c r="A33" s="37"/>
      <c r="B33" s="42"/>
      <c r="C33" s="37"/>
      <c r="D33" s="132" t="s">
        <v>48</v>
      </c>
      <c r="E33" s="117" t="s">
        <v>49</v>
      </c>
      <c r="F33" s="133">
        <f>ROUND((SUM(BE83:BE94)),  2)</f>
        <v>0</v>
      </c>
      <c r="G33" s="37"/>
      <c r="H33" s="37"/>
      <c r="I33" s="134">
        <v>0.21</v>
      </c>
      <c r="J33" s="133">
        <f>ROUND(((SUM(BE83:BE94))*I33),  2)</f>
        <v>0</v>
      </c>
      <c r="K33" s="37"/>
      <c r="L33" s="119"/>
      <c r="S33" s="37"/>
      <c r="T33" s="37"/>
      <c r="U33" s="37"/>
      <c r="V33" s="37"/>
      <c r="W33" s="37"/>
      <c r="X33" s="37"/>
      <c r="Y33" s="37"/>
      <c r="Z33" s="37"/>
      <c r="AA33" s="37"/>
      <c r="AB33" s="37"/>
      <c r="AC33" s="37"/>
      <c r="AD33" s="37"/>
      <c r="AE33" s="37"/>
    </row>
    <row r="34" spans="1:31" s="2" customFormat="1" ht="14.4" customHeight="1">
      <c r="A34" s="37"/>
      <c r="B34" s="42"/>
      <c r="C34" s="37"/>
      <c r="D34" s="37"/>
      <c r="E34" s="117" t="s">
        <v>50</v>
      </c>
      <c r="F34" s="133">
        <f>ROUND((SUM(BF83:BF94)),  2)</f>
        <v>0</v>
      </c>
      <c r="G34" s="37"/>
      <c r="H34" s="37"/>
      <c r="I34" s="134">
        <v>0.15</v>
      </c>
      <c r="J34" s="133">
        <f>ROUND(((SUM(BF83:BF94))*I34),  2)</f>
        <v>0</v>
      </c>
      <c r="K34" s="37"/>
      <c r="L34" s="119"/>
      <c r="S34" s="37"/>
      <c r="T34" s="37"/>
      <c r="U34" s="37"/>
      <c r="V34" s="37"/>
      <c r="W34" s="37"/>
      <c r="X34" s="37"/>
      <c r="Y34" s="37"/>
      <c r="Z34" s="37"/>
      <c r="AA34" s="37"/>
      <c r="AB34" s="37"/>
      <c r="AC34" s="37"/>
      <c r="AD34" s="37"/>
      <c r="AE34" s="37"/>
    </row>
    <row r="35" spans="1:31" s="2" customFormat="1" ht="14.4" hidden="1" customHeight="1">
      <c r="A35" s="37"/>
      <c r="B35" s="42"/>
      <c r="C35" s="37"/>
      <c r="D35" s="37"/>
      <c r="E35" s="117" t="s">
        <v>51</v>
      </c>
      <c r="F35" s="133">
        <f>ROUND((SUM(BG83:BG94)),  2)</f>
        <v>0</v>
      </c>
      <c r="G35" s="37"/>
      <c r="H35" s="37"/>
      <c r="I35" s="134">
        <v>0.21</v>
      </c>
      <c r="J35" s="133">
        <f>0</f>
        <v>0</v>
      </c>
      <c r="K35" s="37"/>
      <c r="L35" s="119"/>
      <c r="S35" s="37"/>
      <c r="T35" s="37"/>
      <c r="U35" s="37"/>
      <c r="V35" s="37"/>
      <c r="W35" s="37"/>
      <c r="X35" s="37"/>
      <c r="Y35" s="37"/>
      <c r="Z35" s="37"/>
      <c r="AA35" s="37"/>
      <c r="AB35" s="37"/>
      <c r="AC35" s="37"/>
      <c r="AD35" s="37"/>
      <c r="AE35" s="37"/>
    </row>
    <row r="36" spans="1:31" s="2" customFormat="1" ht="14.4" hidden="1" customHeight="1">
      <c r="A36" s="37"/>
      <c r="B36" s="42"/>
      <c r="C36" s="37"/>
      <c r="D36" s="37"/>
      <c r="E36" s="117" t="s">
        <v>52</v>
      </c>
      <c r="F36" s="133">
        <f>ROUND((SUM(BH83:BH94)),  2)</f>
        <v>0</v>
      </c>
      <c r="G36" s="37"/>
      <c r="H36" s="37"/>
      <c r="I36" s="134">
        <v>0.15</v>
      </c>
      <c r="J36" s="133">
        <f>0</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53</v>
      </c>
      <c r="F37" s="133">
        <f>ROUND((SUM(BI83:BI94)),  2)</f>
        <v>0</v>
      </c>
      <c r="G37" s="37"/>
      <c r="H37" s="37"/>
      <c r="I37" s="134">
        <v>0</v>
      </c>
      <c r="J37" s="133">
        <f>0</f>
        <v>0</v>
      </c>
      <c r="K37" s="37"/>
      <c r="L37" s="119"/>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118"/>
      <c r="J38" s="37"/>
      <c r="K38" s="37"/>
      <c r="L38" s="119"/>
      <c r="S38" s="37"/>
      <c r="T38" s="37"/>
      <c r="U38" s="37"/>
      <c r="V38" s="37"/>
      <c r="W38" s="37"/>
      <c r="X38" s="37"/>
      <c r="Y38" s="37"/>
      <c r="Z38" s="37"/>
      <c r="AA38" s="37"/>
      <c r="AB38" s="37"/>
      <c r="AC38" s="37"/>
      <c r="AD38" s="37"/>
      <c r="AE38" s="37"/>
    </row>
    <row r="39" spans="1:31" s="2" customFormat="1" ht="25.35" customHeight="1">
      <c r="A39" s="37"/>
      <c r="B39" s="42"/>
      <c r="C39" s="135"/>
      <c r="D39" s="136" t="s">
        <v>54</v>
      </c>
      <c r="E39" s="137"/>
      <c r="F39" s="137"/>
      <c r="G39" s="138" t="s">
        <v>55</v>
      </c>
      <c r="H39" s="139" t="s">
        <v>56</v>
      </c>
      <c r="I39" s="140"/>
      <c r="J39" s="141">
        <f>SUM(J30:J37)</f>
        <v>0</v>
      </c>
      <c r="K39" s="142"/>
      <c r="L39" s="119"/>
      <c r="S39" s="37"/>
      <c r="T39" s="37"/>
      <c r="U39" s="37"/>
      <c r="V39" s="37"/>
      <c r="W39" s="37"/>
      <c r="X39" s="37"/>
      <c r="Y39" s="37"/>
      <c r="Z39" s="37"/>
      <c r="AA39" s="37"/>
      <c r="AB39" s="37"/>
      <c r="AC39" s="37"/>
      <c r="AD39" s="37"/>
      <c r="AE39" s="37"/>
    </row>
    <row r="40" spans="1:31" s="2" customFormat="1" ht="14.4" customHeight="1">
      <c r="A40" s="37"/>
      <c r="B40" s="143"/>
      <c r="C40" s="144"/>
      <c r="D40" s="144"/>
      <c r="E40" s="144"/>
      <c r="F40" s="144"/>
      <c r="G40" s="144"/>
      <c r="H40" s="144"/>
      <c r="I40" s="145"/>
      <c r="J40" s="144"/>
      <c r="K40" s="144"/>
      <c r="L40" s="119"/>
      <c r="S40" s="37"/>
      <c r="T40" s="37"/>
      <c r="U40" s="37"/>
      <c r="V40" s="37"/>
      <c r="W40" s="37"/>
      <c r="X40" s="37"/>
      <c r="Y40" s="37"/>
      <c r="Z40" s="37"/>
      <c r="AA40" s="37"/>
      <c r="AB40" s="37"/>
      <c r="AC40" s="37"/>
      <c r="AD40" s="37"/>
      <c r="AE40" s="37"/>
    </row>
    <row r="44" spans="1:31" s="2" customFormat="1" ht="6.9" customHeight="1">
      <c r="A44" s="37"/>
      <c r="B44" s="146"/>
      <c r="C44" s="147"/>
      <c r="D44" s="147"/>
      <c r="E44" s="147"/>
      <c r="F44" s="147"/>
      <c r="G44" s="147"/>
      <c r="H44" s="147"/>
      <c r="I44" s="148"/>
      <c r="J44" s="147"/>
      <c r="K44" s="147"/>
      <c r="L44" s="119"/>
      <c r="S44" s="37"/>
      <c r="T44" s="37"/>
      <c r="U44" s="37"/>
      <c r="V44" s="37"/>
      <c r="W44" s="37"/>
      <c r="X44" s="37"/>
      <c r="Y44" s="37"/>
      <c r="Z44" s="37"/>
      <c r="AA44" s="37"/>
      <c r="AB44" s="37"/>
      <c r="AC44" s="37"/>
      <c r="AD44" s="37"/>
      <c r="AE44" s="37"/>
    </row>
    <row r="45" spans="1:31" s="2" customFormat="1" ht="24.9" customHeight="1">
      <c r="A45" s="37"/>
      <c r="B45" s="38"/>
      <c r="C45" s="25" t="s">
        <v>110</v>
      </c>
      <c r="D45" s="39"/>
      <c r="E45" s="39"/>
      <c r="F45" s="39"/>
      <c r="G45" s="39"/>
      <c r="H45" s="39"/>
      <c r="I45" s="118"/>
      <c r="J45" s="39"/>
      <c r="K45" s="39"/>
      <c r="L45" s="119"/>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118"/>
      <c r="J46" s="39"/>
      <c r="K46" s="39"/>
      <c r="L46" s="119"/>
      <c r="S46" s="37"/>
      <c r="T46" s="37"/>
      <c r="U46" s="37"/>
      <c r="V46" s="37"/>
      <c r="W46" s="37"/>
      <c r="X46" s="37"/>
      <c r="Y46" s="37"/>
      <c r="Z46" s="37"/>
      <c r="AA46" s="37"/>
      <c r="AB46" s="37"/>
      <c r="AC46" s="37"/>
      <c r="AD46" s="37"/>
      <c r="AE46" s="37"/>
    </row>
    <row r="47" spans="1:31" s="2" customFormat="1" ht="12" customHeight="1">
      <c r="A47" s="37"/>
      <c r="B47" s="38"/>
      <c r="C47" s="31" t="s">
        <v>16</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16.5" customHeight="1">
      <c r="A48" s="37"/>
      <c r="B48" s="38"/>
      <c r="C48" s="39"/>
      <c r="D48" s="39"/>
      <c r="E48" s="410" t="str">
        <f>E7</f>
        <v>Udržovací práce na objektu stodoly v obci Malšovice</v>
      </c>
      <c r="F48" s="411"/>
      <c r="G48" s="411"/>
      <c r="H48" s="411"/>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106</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398" t="str">
        <f>E9</f>
        <v>VON - Vedlejší a ostatní náklady</v>
      </c>
      <c r="F50" s="409"/>
      <c r="G50" s="409"/>
      <c r="H50" s="409"/>
      <c r="I50" s="118"/>
      <c r="J50" s="39"/>
      <c r="K50" s="39"/>
      <c r="L50" s="119"/>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118"/>
      <c r="J51" s="39"/>
      <c r="K51" s="39"/>
      <c r="L51" s="119"/>
      <c r="S51" s="37"/>
      <c r="T51" s="37"/>
      <c r="U51" s="37"/>
      <c r="V51" s="37"/>
      <c r="W51" s="37"/>
      <c r="X51" s="37"/>
      <c r="Y51" s="37"/>
      <c r="Z51" s="37"/>
      <c r="AA51" s="37"/>
      <c r="AB51" s="37"/>
      <c r="AC51" s="37"/>
      <c r="AD51" s="37"/>
      <c r="AE51" s="37"/>
    </row>
    <row r="52" spans="1:47" s="2" customFormat="1" ht="12" customHeight="1">
      <c r="A52" s="37"/>
      <c r="B52" s="38"/>
      <c r="C52" s="31" t="s">
        <v>22</v>
      </c>
      <c r="D52" s="39"/>
      <c r="E52" s="39"/>
      <c r="F52" s="29" t="str">
        <f>F12</f>
        <v>Malšovice, okr. Děčín</v>
      </c>
      <c r="G52" s="39"/>
      <c r="H52" s="39"/>
      <c r="I52" s="120" t="s">
        <v>24</v>
      </c>
      <c r="J52" s="62" t="str">
        <f>IF(J12="","",J12)</f>
        <v>20. 7. 2020</v>
      </c>
      <c r="K52" s="39"/>
      <c r="L52" s="119"/>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25.65" customHeight="1">
      <c r="A54" s="37"/>
      <c r="B54" s="38"/>
      <c r="C54" s="31" t="s">
        <v>30</v>
      </c>
      <c r="D54" s="39"/>
      <c r="E54" s="39"/>
      <c r="F54" s="29" t="str">
        <f>E15</f>
        <v>Obec Malšovice</v>
      </c>
      <c r="G54" s="39"/>
      <c r="H54" s="39"/>
      <c r="I54" s="120" t="s">
        <v>37</v>
      </c>
      <c r="J54" s="35" t="str">
        <f>E21</f>
        <v>Ing. arch. Zdeněk Havlík</v>
      </c>
      <c r="K54" s="39"/>
      <c r="L54" s="119"/>
      <c r="S54" s="37"/>
      <c r="T54" s="37"/>
      <c r="U54" s="37"/>
      <c r="V54" s="37"/>
      <c r="W54" s="37"/>
      <c r="X54" s="37"/>
      <c r="Y54" s="37"/>
      <c r="Z54" s="37"/>
      <c r="AA54" s="37"/>
      <c r="AB54" s="37"/>
      <c r="AC54" s="37"/>
      <c r="AD54" s="37"/>
      <c r="AE54" s="37"/>
    </row>
    <row r="55" spans="1:47" s="2" customFormat="1" ht="15.15" customHeight="1">
      <c r="A55" s="37"/>
      <c r="B55" s="38"/>
      <c r="C55" s="31" t="s">
        <v>35</v>
      </c>
      <c r="D55" s="39"/>
      <c r="E55" s="39"/>
      <c r="F55" s="29" t="str">
        <f>IF(E18="","",E18)</f>
        <v>Vyplň údaj</v>
      </c>
      <c r="G55" s="39"/>
      <c r="H55" s="39"/>
      <c r="I55" s="120" t="s">
        <v>40</v>
      </c>
      <c r="J55" s="35" t="str">
        <f>E24</f>
        <v>L. Štuller</v>
      </c>
      <c r="K55" s="39"/>
      <c r="L55" s="119"/>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118"/>
      <c r="J56" s="39"/>
      <c r="K56" s="39"/>
      <c r="L56" s="119"/>
      <c r="S56" s="37"/>
      <c r="T56" s="37"/>
      <c r="U56" s="37"/>
      <c r="V56" s="37"/>
      <c r="W56" s="37"/>
      <c r="X56" s="37"/>
      <c r="Y56" s="37"/>
      <c r="Z56" s="37"/>
      <c r="AA56" s="37"/>
      <c r="AB56" s="37"/>
      <c r="AC56" s="37"/>
      <c r="AD56" s="37"/>
      <c r="AE56" s="37"/>
    </row>
    <row r="57" spans="1:47" s="2" customFormat="1" ht="29.25" customHeight="1">
      <c r="A57" s="37"/>
      <c r="B57" s="38"/>
      <c r="C57" s="149" t="s">
        <v>111</v>
      </c>
      <c r="D57" s="150"/>
      <c r="E57" s="150"/>
      <c r="F57" s="150"/>
      <c r="G57" s="150"/>
      <c r="H57" s="150"/>
      <c r="I57" s="151"/>
      <c r="J57" s="152" t="s">
        <v>112</v>
      </c>
      <c r="K57" s="150"/>
      <c r="L57" s="119"/>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118"/>
      <c r="J58" s="39"/>
      <c r="K58" s="39"/>
      <c r="L58" s="119"/>
      <c r="S58" s="37"/>
      <c r="T58" s="37"/>
      <c r="U58" s="37"/>
      <c r="V58" s="37"/>
      <c r="W58" s="37"/>
      <c r="X58" s="37"/>
      <c r="Y58" s="37"/>
      <c r="Z58" s="37"/>
      <c r="AA58" s="37"/>
      <c r="AB58" s="37"/>
      <c r="AC58" s="37"/>
      <c r="AD58" s="37"/>
      <c r="AE58" s="37"/>
    </row>
    <row r="59" spans="1:47" s="2" customFormat="1" ht="22.8" customHeight="1">
      <c r="A59" s="37"/>
      <c r="B59" s="38"/>
      <c r="C59" s="153" t="s">
        <v>76</v>
      </c>
      <c r="D59" s="39"/>
      <c r="E59" s="39"/>
      <c r="F59" s="39"/>
      <c r="G59" s="39"/>
      <c r="H59" s="39"/>
      <c r="I59" s="118"/>
      <c r="J59" s="80">
        <f>J83</f>
        <v>0</v>
      </c>
      <c r="K59" s="39"/>
      <c r="L59" s="119"/>
      <c r="S59" s="37"/>
      <c r="T59" s="37"/>
      <c r="U59" s="37"/>
      <c r="V59" s="37"/>
      <c r="W59" s="37"/>
      <c r="X59" s="37"/>
      <c r="Y59" s="37"/>
      <c r="Z59" s="37"/>
      <c r="AA59" s="37"/>
      <c r="AB59" s="37"/>
      <c r="AC59" s="37"/>
      <c r="AD59" s="37"/>
      <c r="AE59" s="37"/>
      <c r="AU59" s="19" t="s">
        <v>113</v>
      </c>
    </row>
    <row r="60" spans="1:47" s="9" customFormat="1" ht="24.9" customHeight="1">
      <c r="B60" s="154"/>
      <c r="C60" s="155"/>
      <c r="D60" s="156" t="s">
        <v>1104</v>
      </c>
      <c r="E60" s="157"/>
      <c r="F60" s="157"/>
      <c r="G60" s="157"/>
      <c r="H60" s="157"/>
      <c r="I60" s="158"/>
      <c r="J60" s="159">
        <f>J84</f>
        <v>0</v>
      </c>
      <c r="K60" s="155"/>
      <c r="L60" s="160"/>
    </row>
    <row r="61" spans="1:47" s="10" customFormat="1" ht="19.95" customHeight="1">
      <c r="B61" s="161"/>
      <c r="C61" s="100"/>
      <c r="D61" s="162" t="s">
        <v>1105</v>
      </c>
      <c r="E61" s="163"/>
      <c r="F61" s="163"/>
      <c r="G61" s="163"/>
      <c r="H61" s="163"/>
      <c r="I61" s="164"/>
      <c r="J61" s="165">
        <f>J85</f>
        <v>0</v>
      </c>
      <c r="K61" s="100"/>
      <c r="L61" s="166"/>
    </row>
    <row r="62" spans="1:47" s="10" customFormat="1" ht="19.95" customHeight="1">
      <c r="B62" s="161"/>
      <c r="C62" s="100"/>
      <c r="D62" s="162" t="s">
        <v>1106</v>
      </c>
      <c r="E62" s="163"/>
      <c r="F62" s="163"/>
      <c r="G62" s="163"/>
      <c r="H62" s="163"/>
      <c r="I62" s="164"/>
      <c r="J62" s="165">
        <f>J88</f>
        <v>0</v>
      </c>
      <c r="K62" s="100"/>
      <c r="L62" s="166"/>
    </row>
    <row r="63" spans="1:47" s="10" customFormat="1" ht="19.95" customHeight="1">
      <c r="B63" s="161"/>
      <c r="C63" s="100"/>
      <c r="D63" s="162" t="s">
        <v>1107</v>
      </c>
      <c r="E63" s="163"/>
      <c r="F63" s="163"/>
      <c r="G63" s="163"/>
      <c r="H63" s="163"/>
      <c r="I63" s="164"/>
      <c r="J63" s="165">
        <f>J93</f>
        <v>0</v>
      </c>
      <c r="K63" s="100"/>
      <c r="L63" s="166"/>
    </row>
    <row r="64" spans="1:47" s="2" customFormat="1" ht="21.7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31" s="2" customFormat="1" ht="6.9" customHeight="1">
      <c r="A65" s="37"/>
      <c r="B65" s="50"/>
      <c r="C65" s="51"/>
      <c r="D65" s="51"/>
      <c r="E65" s="51"/>
      <c r="F65" s="51"/>
      <c r="G65" s="51"/>
      <c r="H65" s="51"/>
      <c r="I65" s="145"/>
      <c r="J65" s="51"/>
      <c r="K65" s="51"/>
      <c r="L65" s="119"/>
      <c r="S65" s="37"/>
      <c r="T65" s="37"/>
      <c r="U65" s="37"/>
      <c r="V65" s="37"/>
      <c r="W65" s="37"/>
      <c r="X65" s="37"/>
      <c r="Y65" s="37"/>
      <c r="Z65" s="37"/>
      <c r="AA65" s="37"/>
      <c r="AB65" s="37"/>
      <c r="AC65" s="37"/>
      <c r="AD65" s="37"/>
      <c r="AE65" s="37"/>
    </row>
    <row r="69" spans="1:31" s="2" customFormat="1" ht="6.9" customHeight="1">
      <c r="A69" s="37"/>
      <c r="B69" s="52"/>
      <c r="C69" s="53"/>
      <c r="D69" s="53"/>
      <c r="E69" s="53"/>
      <c r="F69" s="53"/>
      <c r="G69" s="53"/>
      <c r="H69" s="53"/>
      <c r="I69" s="148"/>
      <c r="J69" s="53"/>
      <c r="K69" s="53"/>
      <c r="L69" s="119"/>
      <c r="S69" s="37"/>
      <c r="T69" s="37"/>
      <c r="U69" s="37"/>
      <c r="V69" s="37"/>
      <c r="W69" s="37"/>
      <c r="X69" s="37"/>
      <c r="Y69" s="37"/>
      <c r="Z69" s="37"/>
      <c r="AA69" s="37"/>
      <c r="AB69" s="37"/>
      <c r="AC69" s="37"/>
      <c r="AD69" s="37"/>
      <c r="AE69" s="37"/>
    </row>
    <row r="70" spans="1:31" s="2" customFormat="1" ht="24.9" customHeight="1">
      <c r="A70" s="37"/>
      <c r="B70" s="38"/>
      <c r="C70" s="25" t="s">
        <v>118</v>
      </c>
      <c r="D70" s="39"/>
      <c r="E70" s="39"/>
      <c r="F70" s="39"/>
      <c r="G70" s="39"/>
      <c r="H70" s="39"/>
      <c r="I70" s="118"/>
      <c r="J70" s="39"/>
      <c r="K70" s="39"/>
      <c r="L70" s="119"/>
      <c r="S70" s="37"/>
      <c r="T70" s="37"/>
      <c r="U70" s="37"/>
      <c r="V70" s="37"/>
      <c r="W70" s="37"/>
      <c r="X70" s="37"/>
      <c r="Y70" s="37"/>
      <c r="Z70" s="37"/>
      <c r="AA70" s="37"/>
      <c r="AB70" s="37"/>
      <c r="AC70" s="37"/>
      <c r="AD70" s="37"/>
      <c r="AE70" s="37"/>
    </row>
    <row r="71" spans="1:31" s="2" customFormat="1" ht="6.9" customHeight="1">
      <c r="A71" s="37"/>
      <c r="B71" s="38"/>
      <c r="C71" s="39"/>
      <c r="D71" s="39"/>
      <c r="E71" s="39"/>
      <c r="F71" s="39"/>
      <c r="G71" s="39"/>
      <c r="H71" s="39"/>
      <c r="I71" s="118"/>
      <c r="J71" s="39"/>
      <c r="K71" s="39"/>
      <c r="L71" s="119"/>
      <c r="S71" s="37"/>
      <c r="T71" s="37"/>
      <c r="U71" s="37"/>
      <c r="V71" s="37"/>
      <c r="W71" s="37"/>
      <c r="X71" s="37"/>
      <c r="Y71" s="37"/>
      <c r="Z71" s="37"/>
      <c r="AA71" s="37"/>
      <c r="AB71" s="37"/>
      <c r="AC71" s="37"/>
      <c r="AD71" s="37"/>
      <c r="AE71" s="37"/>
    </row>
    <row r="72" spans="1:31" s="2" customFormat="1" ht="12" customHeight="1">
      <c r="A72" s="37"/>
      <c r="B72" s="38"/>
      <c r="C72" s="31" t="s">
        <v>16</v>
      </c>
      <c r="D72" s="39"/>
      <c r="E72" s="39"/>
      <c r="F72" s="39"/>
      <c r="G72" s="39"/>
      <c r="H72" s="39"/>
      <c r="I72" s="118"/>
      <c r="J72" s="39"/>
      <c r="K72" s="39"/>
      <c r="L72" s="119"/>
      <c r="S72" s="37"/>
      <c r="T72" s="37"/>
      <c r="U72" s="37"/>
      <c r="V72" s="37"/>
      <c r="W72" s="37"/>
      <c r="X72" s="37"/>
      <c r="Y72" s="37"/>
      <c r="Z72" s="37"/>
      <c r="AA72" s="37"/>
      <c r="AB72" s="37"/>
      <c r="AC72" s="37"/>
      <c r="AD72" s="37"/>
      <c r="AE72" s="37"/>
    </row>
    <row r="73" spans="1:31" s="2" customFormat="1" ht="16.5" customHeight="1">
      <c r="A73" s="37"/>
      <c r="B73" s="38"/>
      <c r="C73" s="39"/>
      <c r="D73" s="39"/>
      <c r="E73" s="410" t="str">
        <f>E7</f>
        <v>Udržovací práce na objektu stodoly v obci Malšovice</v>
      </c>
      <c r="F73" s="411"/>
      <c r="G73" s="411"/>
      <c r="H73" s="411"/>
      <c r="I73" s="118"/>
      <c r="J73" s="39"/>
      <c r="K73" s="39"/>
      <c r="L73" s="119"/>
      <c r="S73" s="37"/>
      <c r="T73" s="37"/>
      <c r="U73" s="37"/>
      <c r="V73" s="37"/>
      <c r="W73" s="37"/>
      <c r="X73" s="37"/>
      <c r="Y73" s="37"/>
      <c r="Z73" s="37"/>
      <c r="AA73" s="37"/>
      <c r="AB73" s="37"/>
      <c r="AC73" s="37"/>
      <c r="AD73" s="37"/>
      <c r="AE73" s="37"/>
    </row>
    <row r="74" spans="1:31" s="2" customFormat="1" ht="12" customHeight="1">
      <c r="A74" s="37"/>
      <c r="B74" s="38"/>
      <c r="C74" s="31" t="s">
        <v>106</v>
      </c>
      <c r="D74" s="39"/>
      <c r="E74" s="39"/>
      <c r="F74" s="39"/>
      <c r="G74" s="39"/>
      <c r="H74" s="39"/>
      <c r="I74" s="118"/>
      <c r="J74" s="39"/>
      <c r="K74" s="39"/>
      <c r="L74" s="119"/>
      <c r="S74" s="37"/>
      <c r="T74" s="37"/>
      <c r="U74" s="37"/>
      <c r="V74" s="37"/>
      <c r="W74" s="37"/>
      <c r="X74" s="37"/>
      <c r="Y74" s="37"/>
      <c r="Z74" s="37"/>
      <c r="AA74" s="37"/>
      <c r="AB74" s="37"/>
      <c r="AC74" s="37"/>
      <c r="AD74" s="37"/>
      <c r="AE74" s="37"/>
    </row>
    <row r="75" spans="1:31" s="2" customFormat="1" ht="16.5" customHeight="1">
      <c r="A75" s="37"/>
      <c r="B75" s="38"/>
      <c r="C75" s="39"/>
      <c r="D75" s="39"/>
      <c r="E75" s="398" t="str">
        <f>E9</f>
        <v>VON - Vedlejší a ostatní náklady</v>
      </c>
      <c r="F75" s="409"/>
      <c r="G75" s="409"/>
      <c r="H75" s="409"/>
      <c r="I75" s="118"/>
      <c r="J75" s="39"/>
      <c r="K75" s="39"/>
      <c r="L75" s="119"/>
      <c r="S75" s="37"/>
      <c r="T75" s="37"/>
      <c r="U75" s="37"/>
      <c r="V75" s="37"/>
      <c r="W75" s="37"/>
      <c r="X75" s="37"/>
      <c r="Y75" s="37"/>
      <c r="Z75" s="37"/>
      <c r="AA75" s="37"/>
      <c r="AB75" s="37"/>
      <c r="AC75" s="37"/>
      <c r="AD75" s="37"/>
      <c r="AE75" s="37"/>
    </row>
    <row r="76" spans="1:31" s="2" customFormat="1" ht="6.9" customHeight="1">
      <c r="A76" s="37"/>
      <c r="B76" s="38"/>
      <c r="C76" s="39"/>
      <c r="D76" s="39"/>
      <c r="E76" s="39"/>
      <c r="F76" s="39"/>
      <c r="G76" s="39"/>
      <c r="H76" s="39"/>
      <c r="I76" s="118"/>
      <c r="J76" s="39"/>
      <c r="K76" s="39"/>
      <c r="L76" s="119"/>
      <c r="S76" s="37"/>
      <c r="T76" s="37"/>
      <c r="U76" s="37"/>
      <c r="V76" s="37"/>
      <c r="W76" s="37"/>
      <c r="X76" s="37"/>
      <c r="Y76" s="37"/>
      <c r="Z76" s="37"/>
      <c r="AA76" s="37"/>
      <c r="AB76" s="37"/>
      <c r="AC76" s="37"/>
      <c r="AD76" s="37"/>
      <c r="AE76" s="37"/>
    </row>
    <row r="77" spans="1:31" s="2" customFormat="1" ht="12" customHeight="1">
      <c r="A77" s="37"/>
      <c r="B77" s="38"/>
      <c r="C77" s="31" t="s">
        <v>22</v>
      </c>
      <c r="D77" s="39"/>
      <c r="E77" s="39"/>
      <c r="F77" s="29" t="str">
        <f>F12</f>
        <v>Malšovice, okr. Děčín</v>
      </c>
      <c r="G77" s="39"/>
      <c r="H77" s="39"/>
      <c r="I77" s="120" t="s">
        <v>24</v>
      </c>
      <c r="J77" s="62" t="str">
        <f>IF(J12="","",J12)</f>
        <v>20. 7. 2020</v>
      </c>
      <c r="K77" s="39"/>
      <c r="L77" s="119"/>
      <c r="S77" s="37"/>
      <c r="T77" s="37"/>
      <c r="U77" s="37"/>
      <c r="V77" s="37"/>
      <c r="W77" s="37"/>
      <c r="X77" s="37"/>
      <c r="Y77" s="37"/>
      <c r="Z77" s="37"/>
      <c r="AA77" s="37"/>
      <c r="AB77" s="37"/>
      <c r="AC77" s="37"/>
      <c r="AD77" s="37"/>
      <c r="AE77" s="37"/>
    </row>
    <row r="78" spans="1:31" s="2" customFormat="1" ht="6.9" customHeight="1">
      <c r="A78" s="37"/>
      <c r="B78" s="38"/>
      <c r="C78" s="39"/>
      <c r="D78" s="39"/>
      <c r="E78" s="39"/>
      <c r="F78" s="39"/>
      <c r="G78" s="39"/>
      <c r="H78" s="39"/>
      <c r="I78" s="118"/>
      <c r="J78" s="39"/>
      <c r="K78" s="39"/>
      <c r="L78" s="119"/>
      <c r="S78" s="37"/>
      <c r="T78" s="37"/>
      <c r="U78" s="37"/>
      <c r="V78" s="37"/>
      <c r="W78" s="37"/>
      <c r="X78" s="37"/>
      <c r="Y78" s="37"/>
      <c r="Z78" s="37"/>
      <c r="AA78" s="37"/>
      <c r="AB78" s="37"/>
      <c r="AC78" s="37"/>
      <c r="AD78" s="37"/>
      <c r="AE78" s="37"/>
    </row>
    <row r="79" spans="1:31" s="2" customFormat="1" ht="25.65" customHeight="1">
      <c r="A79" s="37"/>
      <c r="B79" s="38"/>
      <c r="C79" s="31" t="s">
        <v>30</v>
      </c>
      <c r="D79" s="39"/>
      <c r="E79" s="39"/>
      <c r="F79" s="29" t="str">
        <f>E15</f>
        <v>Obec Malšovice</v>
      </c>
      <c r="G79" s="39"/>
      <c r="H79" s="39"/>
      <c r="I79" s="120" t="s">
        <v>37</v>
      </c>
      <c r="J79" s="35" t="str">
        <f>E21</f>
        <v>Ing. arch. Zdeněk Havlík</v>
      </c>
      <c r="K79" s="39"/>
      <c r="L79" s="119"/>
      <c r="S79" s="37"/>
      <c r="T79" s="37"/>
      <c r="U79" s="37"/>
      <c r="V79" s="37"/>
      <c r="W79" s="37"/>
      <c r="X79" s="37"/>
      <c r="Y79" s="37"/>
      <c r="Z79" s="37"/>
      <c r="AA79" s="37"/>
      <c r="AB79" s="37"/>
      <c r="AC79" s="37"/>
      <c r="AD79" s="37"/>
      <c r="AE79" s="37"/>
    </row>
    <row r="80" spans="1:31" s="2" customFormat="1" ht="15.15" customHeight="1">
      <c r="A80" s="37"/>
      <c r="B80" s="38"/>
      <c r="C80" s="31" t="s">
        <v>35</v>
      </c>
      <c r="D80" s="39"/>
      <c r="E80" s="39"/>
      <c r="F80" s="29" t="str">
        <f>IF(E18="","",E18)</f>
        <v>Vyplň údaj</v>
      </c>
      <c r="G80" s="39"/>
      <c r="H80" s="39"/>
      <c r="I80" s="120" t="s">
        <v>40</v>
      </c>
      <c r="J80" s="35" t="str">
        <f>E24</f>
        <v>L. Štuller</v>
      </c>
      <c r="K80" s="39"/>
      <c r="L80" s="119"/>
      <c r="S80" s="37"/>
      <c r="T80" s="37"/>
      <c r="U80" s="37"/>
      <c r="V80" s="37"/>
      <c r="W80" s="37"/>
      <c r="X80" s="37"/>
      <c r="Y80" s="37"/>
      <c r="Z80" s="37"/>
      <c r="AA80" s="37"/>
      <c r="AB80" s="37"/>
      <c r="AC80" s="37"/>
      <c r="AD80" s="37"/>
      <c r="AE80" s="37"/>
    </row>
    <row r="81" spans="1:65" s="2" customFormat="1" ht="10.35" customHeight="1">
      <c r="A81" s="37"/>
      <c r="B81" s="38"/>
      <c r="C81" s="39"/>
      <c r="D81" s="39"/>
      <c r="E81" s="39"/>
      <c r="F81" s="39"/>
      <c r="G81" s="39"/>
      <c r="H81" s="39"/>
      <c r="I81" s="118"/>
      <c r="J81" s="39"/>
      <c r="K81" s="39"/>
      <c r="L81" s="119"/>
      <c r="S81" s="37"/>
      <c r="T81" s="37"/>
      <c r="U81" s="37"/>
      <c r="V81" s="37"/>
      <c r="W81" s="37"/>
      <c r="X81" s="37"/>
      <c r="Y81" s="37"/>
      <c r="Z81" s="37"/>
      <c r="AA81" s="37"/>
      <c r="AB81" s="37"/>
      <c r="AC81" s="37"/>
      <c r="AD81" s="37"/>
      <c r="AE81" s="37"/>
    </row>
    <row r="82" spans="1:65" s="11" customFormat="1" ht="29.25" customHeight="1">
      <c r="A82" s="167"/>
      <c r="B82" s="168"/>
      <c r="C82" s="169" t="s">
        <v>119</v>
      </c>
      <c r="D82" s="170" t="s">
        <v>63</v>
      </c>
      <c r="E82" s="170" t="s">
        <v>59</v>
      </c>
      <c r="F82" s="170" t="s">
        <v>60</v>
      </c>
      <c r="G82" s="170" t="s">
        <v>120</v>
      </c>
      <c r="H82" s="170" t="s">
        <v>121</v>
      </c>
      <c r="I82" s="171" t="s">
        <v>122</v>
      </c>
      <c r="J82" s="170" t="s">
        <v>112</v>
      </c>
      <c r="K82" s="172" t="s">
        <v>123</v>
      </c>
      <c r="L82" s="173"/>
      <c r="M82" s="71" t="s">
        <v>32</v>
      </c>
      <c r="N82" s="72" t="s">
        <v>48</v>
      </c>
      <c r="O82" s="72" t="s">
        <v>124</v>
      </c>
      <c r="P82" s="72" t="s">
        <v>125</v>
      </c>
      <c r="Q82" s="72" t="s">
        <v>126</v>
      </c>
      <c r="R82" s="72" t="s">
        <v>127</v>
      </c>
      <c r="S82" s="72" t="s">
        <v>128</v>
      </c>
      <c r="T82" s="73" t="s">
        <v>129</v>
      </c>
      <c r="U82" s="167"/>
      <c r="V82" s="167"/>
      <c r="W82" s="167"/>
      <c r="X82" s="167"/>
      <c r="Y82" s="167"/>
      <c r="Z82" s="167"/>
      <c r="AA82" s="167"/>
      <c r="AB82" s="167"/>
      <c r="AC82" s="167"/>
      <c r="AD82" s="167"/>
      <c r="AE82" s="167"/>
    </row>
    <row r="83" spans="1:65" s="2" customFormat="1" ht="22.8" customHeight="1">
      <c r="A83" s="37"/>
      <c r="B83" s="38"/>
      <c r="C83" s="78" t="s">
        <v>130</v>
      </c>
      <c r="D83" s="39"/>
      <c r="E83" s="39"/>
      <c r="F83" s="39"/>
      <c r="G83" s="39"/>
      <c r="H83" s="39"/>
      <c r="I83" s="118"/>
      <c r="J83" s="174">
        <f>BK83</f>
        <v>0</v>
      </c>
      <c r="K83" s="39"/>
      <c r="L83" s="42"/>
      <c r="M83" s="74"/>
      <c r="N83" s="175"/>
      <c r="O83" s="75"/>
      <c r="P83" s="176">
        <f>P84</f>
        <v>0</v>
      </c>
      <c r="Q83" s="75"/>
      <c r="R83" s="176">
        <f>R84</f>
        <v>0</v>
      </c>
      <c r="S83" s="75"/>
      <c r="T83" s="177">
        <f>T84</f>
        <v>0</v>
      </c>
      <c r="U83" s="37"/>
      <c r="V83" s="37"/>
      <c r="W83" s="37"/>
      <c r="X83" s="37"/>
      <c r="Y83" s="37"/>
      <c r="Z83" s="37"/>
      <c r="AA83" s="37"/>
      <c r="AB83" s="37"/>
      <c r="AC83" s="37"/>
      <c r="AD83" s="37"/>
      <c r="AE83" s="37"/>
      <c r="AT83" s="19" t="s">
        <v>77</v>
      </c>
      <c r="AU83" s="19" t="s">
        <v>113</v>
      </c>
      <c r="BK83" s="178">
        <f>BK84</f>
        <v>0</v>
      </c>
    </row>
    <row r="84" spans="1:65" s="12" customFormat="1" ht="25.95" customHeight="1">
      <c r="B84" s="179"/>
      <c r="C84" s="180"/>
      <c r="D84" s="181" t="s">
        <v>77</v>
      </c>
      <c r="E84" s="182" t="s">
        <v>1108</v>
      </c>
      <c r="F84" s="182" t="s">
        <v>1109</v>
      </c>
      <c r="G84" s="180"/>
      <c r="H84" s="180"/>
      <c r="I84" s="183"/>
      <c r="J84" s="184">
        <f>BK84</f>
        <v>0</v>
      </c>
      <c r="K84" s="180"/>
      <c r="L84" s="185"/>
      <c r="M84" s="186"/>
      <c r="N84" s="187"/>
      <c r="O84" s="187"/>
      <c r="P84" s="188">
        <f>P85+P88+P93</f>
        <v>0</v>
      </c>
      <c r="Q84" s="187"/>
      <c r="R84" s="188">
        <f>R85+R88+R93</f>
        <v>0</v>
      </c>
      <c r="S84" s="187"/>
      <c r="T84" s="189">
        <f>T85+T88+T93</f>
        <v>0</v>
      </c>
      <c r="AR84" s="190" t="s">
        <v>169</v>
      </c>
      <c r="AT84" s="191" t="s">
        <v>77</v>
      </c>
      <c r="AU84" s="191" t="s">
        <v>78</v>
      </c>
      <c r="AY84" s="190" t="s">
        <v>133</v>
      </c>
      <c r="BK84" s="192">
        <f>BK85+BK88+BK93</f>
        <v>0</v>
      </c>
    </row>
    <row r="85" spans="1:65" s="12" customFormat="1" ht="22.8" customHeight="1">
      <c r="B85" s="179"/>
      <c r="C85" s="180"/>
      <c r="D85" s="181" t="s">
        <v>77</v>
      </c>
      <c r="E85" s="193" t="s">
        <v>1110</v>
      </c>
      <c r="F85" s="193" t="s">
        <v>1111</v>
      </c>
      <c r="G85" s="180"/>
      <c r="H85" s="180"/>
      <c r="I85" s="183"/>
      <c r="J85" s="194">
        <f>BK85</f>
        <v>0</v>
      </c>
      <c r="K85" s="180"/>
      <c r="L85" s="185"/>
      <c r="M85" s="186"/>
      <c r="N85" s="187"/>
      <c r="O85" s="187"/>
      <c r="P85" s="188">
        <f>SUM(P86:P87)</f>
        <v>0</v>
      </c>
      <c r="Q85" s="187"/>
      <c r="R85" s="188">
        <f>SUM(R86:R87)</f>
        <v>0</v>
      </c>
      <c r="S85" s="187"/>
      <c r="T85" s="189">
        <f>SUM(T86:T87)</f>
        <v>0</v>
      </c>
      <c r="AR85" s="190" t="s">
        <v>169</v>
      </c>
      <c r="AT85" s="191" t="s">
        <v>77</v>
      </c>
      <c r="AU85" s="191" t="s">
        <v>85</v>
      </c>
      <c r="AY85" s="190" t="s">
        <v>133</v>
      </c>
      <c r="BK85" s="192">
        <f>SUM(BK86:BK87)</f>
        <v>0</v>
      </c>
    </row>
    <row r="86" spans="1:65" s="2" customFormat="1" ht="55.5" customHeight="1">
      <c r="A86" s="37"/>
      <c r="B86" s="38"/>
      <c r="C86" s="195" t="s">
        <v>85</v>
      </c>
      <c r="D86" s="195" t="s">
        <v>136</v>
      </c>
      <c r="E86" s="196" t="s">
        <v>1112</v>
      </c>
      <c r="F86" s="197" t="s">
        <v>1113</v>
      </c>
      <c r="G86" s="198" t="s">
        <v>1114</v>
      </c>
      <c r="H86" s="199">
        <v>1</v>
      </c>
      <c r="I86" s="200"/>
      <c r="J86" s="201">
        <f>ROUND(I86*H86,2)</f>
        <v>0</v>
      </c>
      <c r="K86" s="197" t="s">
        <v>140</v>
      </c>
      <c r="L86" s="42"/>
      <c r="M86" s="202" t="s">
        <v>32</v>
      </c>
      <c r="N86" s="203" t="s">
        <v>49</v>
      </c>
      <c r="O86" s="67"/>
      <c r="P86" s="204">
        <f>O86*H86</f>
        <v>0</v>
      </c>
      <c r="Q86" s="204">
        <v>0</v>
      </c>
      <c r="R86" s="204">
        <f>Q86*H86</f>
        <v>0</v>
      </c>
      <c r="S86" s="204">
        <v>0</v>
      </c>
      <c r="T86" s="205">
        <f>S86*H86</f>
        <v>0</v>
      </c>
      <c r="U86" s="37"/>
      <c r="V86" s="37"/>
      <c r="W86" s="37"/>
      <c r="X86" s="37"/>
      <c r="Y86" s="37"/>
      <c r="Z86" s="37"/>
      <c r="AA86" s="37"/>
      <c r="AB86" s="37"/>
      <c r="AC86" s="37"/>
      <c r="AD86" s="37"/>
      <c r="AE86" s="37"/>
      <c r="AR86" s="206" t="s">
        <v>1115</v>
      </c>
      <c r="AT86" s="206" t="s">
        <v>136</v>
      </c>
      <c r="AU86" s="206" t="s">
        <v>87</v>
      </c>
      <c r="AY86" s="19" t="s">
        <v>133</v>
      </c>
      <c r="BE86" s="207">
        <f>IF(N86="základní",J86,0)</f>
        <v>0</v>
      </c>
      <c r="BF86" s="207">
        <f>IF(N86="snížená",J86,0)</f>
        <v>0</v>
      </c>
      <c r="BG86" s="207">
        <f>IF(N86="zákl. přenesená",J86,0)</f>
        <v>0</v>
      </c>
      <c r="BH86" s="207">
        <f>IF(N86="sníž. přenesená",J86,0)</f>
        <v>0</v>
      </c>
      <c r="BI86" s="207">
        <f>IF(N86="nulová",J86,0)</f>
        <v>0</v>
      </c>
      <c r="BJ86" s="19" t="s">
        <v>85</v>
      </c>
      <c r="BK86" s="207">
        <f>ROUND(I86*H86,2)</f>
        <v>0</v>
      </c>
      <c r="BL86" s="19" t="s">
        <v>1115</v>
      </c>
      <c r="BM86" s="206" t="s">
        <v>1116</v>
      </c>
    </row>
    <row r="87" spans="1:65" s="2" customFormat="1" ht="21.75" customHeight="1">
      <c r="A87" s="37"/>
      <c r="B87" s="38"/>
      <c r="C87" s="195" t="s">
        <v>87</v>
      </c>
      <c r="D87" s="195" t="s">
        <v>136</v>
      </c>
      <c r="E87" s="196" t="s">
        <v>1117</v>
      </c>
      <c r="F87" s="197" t="s">
        <v>1118</v>
      </c>
      <c r="G87" s="198" t="s">
        <v>1114</v>
      </c>
      <c r="H87" s="199">
        <v>1</v>
      </c>
      <c r="I87" s="200"/>
      <c r="J87" s="201">
        <f>ROUND(I87*H87,2)</f>
        <v>0</v>
      </c>
      <c r="K87" s="197" t="s">
        <v>140</v>
      </c>
      <c r="L87" s="42"/>
      <c r="M87" s="202" t="s">
        <v>32</v>
      </c>
      <c r="N87" s="203" t="s">
        <v>49</v>
      </c>
      <c r="O87" s="67"/>
      <c r="P87" s="204">
        <f>O87*H87</f>
        <v>0</v>
      </c>
      <c r="Q87" s="204">
        <v>0</v>
      </c>
      <c r="R87" s="204">
        <f>Q87*H87</f>
        <v>0</v>
      </c>
      <c r="S87" s="204">
        <v>0</v>
      </c>
      <c r="T87" s="205">
        <f>S87*H87</f>
        <v>0</v>
      </c>
      <c r="U87" s="37"/>
      <c r="V87" s="37"/>
      <c r="W87" s="37"/>
      <c r="X87" s="37"/>
      <c r="Y87" s="37"/>
      <c r="Z87" s="37"/>
      <c r="AA87" s="37"/>
      <c r="AB87" s="37"/>
      <c r="AC87" s="37"/>
      <c r="AD87" s="37"/>
      <c r="AE87" s="37"/>
      <c r="AR87" s="206" t="s">
        <v>1115</v>
      </c>
      <c r="AT87" s="206" t="s">
        <v>136</v>
      </c>
      <c r="AU87" s="206" t="s">
        <v>87</v>
      </c>
      <c r="AY87" s="19" t="s">
        <v>133</v>
      </c>
      <c r="BE87" s="207">
        <f>IF(N87="základní",J87,0)</f>
        <v>0</v>
      </c>
      <c r="BF87" s="207">
        <f>IF(N87="snížená",J87,0)</f>
        <v>0</v>
      </c>
      <c r="BG87" s="207">
        <f>IF(N87="zákl. přenesená",J87,0)</f>
        <v>0</v>
      </c>
      <c r="BH87" s="207">
        <f>IF(N87="sníž. přenesená",J87,0)</f>
        <v>0</v>
      </c>
      <c r="BI87" s="207">
        <f>IF(N87="nulová",J87,0)</f>
        <v>0</v>
      </c>
      <c r="BJ87" s="19" t="s">
        <v>85</v>
      </c>
      <c r="BK87" s="207">
        <f>ROUND(I87*H87,2)</f>
        <v>0</v>
      </c>
      <c r="BL87" s="19" t="s">
        <v>1115</v>
      </c>
      <c r="BM87" s="206" t="s">
        <v>1119</v>
      </c>
    </row>
    <row r="88" spans="1:65" s="12" customFormat="1" ht="22.8" customHeight="1">
      <c r="B88" s="179"/>
      <c r="C88" s="180"/>
      <c r="D88" s="181" t="s">
        <v>77</v>
      </c>
      <c r="E88" s="193" t="s">
        <v>1120</v>
      </c>
      <c r="F88" s="193" t="s">
        <v>1121</v>
      </c>
      <c r="G88" s="180"/>
      <c r="H88" s="180"/>
      <c r="I88" s="183"/>
      <c r="J88" s="194">
        <f>BK88</f>
        <v>0</v>
      </c>
      <c r="K88" s="180"/>
      <c r="L88" s="185"/>
      <c r="M88" s="186"/>
      <c r="N88" s="187"/>
      <c r="O88" s="187"/>
      <c r="P88" s="188">
        <f>SUM(P89:P92)</f>
        <v>0</v>
      </c>
      <c r="Q88" s="187"/>
      <c r="R88" s="188">
        <f>SUM(R89:R92)</f>
        <v>0</v>
      </c>
      <c r="S88" s="187"/>
      <c r="T88" s="189">
        <f>SUM(T89:T92)</f>
        <v>0</v>
      </c>
      <c r="AR88" s="190" t="s">
        <v>169</v>
      </c>
      <c r="AT88" s="191" t="s">
        <v>77</v>
      </c>
      <c r="AU88" s="191" t="s">
        <v>85</v>
      </c>
      <c r="AY88" s="190" t="s">
        <v>133</v>
      </c>
      <c r="BK88" s="192">
        <f>SUM(BK89:BK92)</f>
        <v>0</v>
      </c>
    </row>
    <row r="89" spans="1:65" s="2" customFormat="1" ht="21.75" customHeight="1">
      <c r="A89" s="37"/>
      <c r="B89" s="38"/>
      <c r="C89" s="195" t="s">
        <v>150</v>
      </c>
      <c r="D89" s="195" t="s">
        <v>136</v>
      </c>
      <c r="E89" s="196" t="s">
        <v>1122</v>
      </c>
      <c r="F89" s="197" t="s">
        <v>1123</v>
      </c>
      <c r="G89" s="198" t="s">
        <v>1114</v>
      </c>
      <c r="H89" s="199">
        <v>1</v>
      </c>
      <c r="I89" s="200"/>
      <c r="J89" s="201">
        <f>ROUND(I89*H89,2)</f>
        <v>0</v>
      </c>
      <c r="K89" s="197" t="s">
        <v>140</v>
      </c>
      <c r="L89" s="42"/>
      <c r="M89" s="202" t="s">
        <v>32</v>
      </c>
      <c r="N89" s="203" t="s">
        <v>49</v>
      </c>
      <c r="O89" s="67"/>
      <c r="P89" s="204">
        <f>O89*H89</f>
        <v>0</v>
      </c>
      <c r="Q89" s="204">
        <v>0</v>
      </c>
      <c r="R89" s="204">
        <f>Q89*H89</f>
        <v>0</v>
      </c>
      <c r="S89" s="204">
        <v>0</v>
      </c>
      <c r="T89" s="205">
        <f>S89*H89</f>
        <v>0</v>
      </c>
      <c r="U89" s="37"/>
      <c r="V89" s="37"/>
      <c r="W89" s="37"/>
      <c r="X89" s="37"/>
      <c r="Y89" s="37"/>
      <c r="Z89" s="37"/>
      <c r="AA89" s="37"/>
      <c r="AB89" s="37"/>
      <c r="AC89" s="37"/>
      <c r="AD89" s="37"/>
      <c r="AE89" s="37"/>
      <c r="AR89" s="206" t="s">
        <v>1115</v>
      </c>
      <c r="AT89" s="206" t="s">
        <v>136</v>
      </c>
      <c r="AU89" s="206" t="s">
        <v>87</v>
      </c>
      <c r="AY89" s="19" t="s">
        <v>133</v>
      </c>
      <c r="BE89" s="207">
        <f>IF(N89="základní",J89,0)</f>
        <v>0</v>
      </c>
      <c r="BF89" s="207">
        <f>IF(N89="snížená",J89,0)</f>
        <v>0</v>
      </c>
      <c r="BG89" s="207">
        <f>IF(N89="zákl. přenesená",J89,0)</f>
        <v>0</v>
      </c>
      <c r="BH89" s="207">
        <f>IF(N89="sníž. přenesená",J89,0)</f>
        <v>0</v>
      </c>
      <c r="BI89" s="207">
        <f>IF(N89="nulová",J89,0)</f>
        <v>0</v>
      </c>
      <c r="BJ89" s="19" t="s">
        <v>85</v>
      </c>
      <c r="BK89" s="207">
        <f>ROUND(I89*H89,2)</f>
        <v>0</v>
      </c>
      <c r="BL89" s="19" t="s">
        <v>1115</v>
      </c>
      <c r="BM89" s="206" t="s">
        <v>1124</v>
      </c>
    </row>
    <row r="90" spans="1:65" s="2" customFormat="1" ht="16.5" customHeight="1">
      <c r="A90" s="37"/>
      <c r="B90" s="38"/>
      <c r="C90" s="195" t="s">
        <v>141</v>
      </c>
      <c r="D90" s="195" t="s">
        <v>136</v>
      </c>
      <c r="E90" s="196" t="s">
        <v>1125</v>
      </c>
      <c r="F90" s="197" t="s">
        <v>1126</v>
      </c>
      <c r="G90" s="198" t="s">
        <v>1114</v>
      </c>
      <c r="H90" s="199">
        <v>1</v>
      </c>
      <c r="I90" s="200"/>
      <c r="J90" s="201">
        <f>ROUND(I90*H90,2)</f>
        <v>0</v>
      </c>
      <c r="K90" s="197" t="s">
        <v>140</v>
      </c>
      <c r="L90" s="42"/>
      <c r="M90" s="202" t="s">
        <v>32</v>
      </c>
      <c r="N90" s="203" t="s">
        <v>49</v>
      </c>
      <c r="O90" s="67"/>
      <c r="P90" s="204">
        <f>O90*H90</f>
        <v>0</v>
      </c>
      <c r="Q90" s="204">
        <v>0</v>
      </c>
      <c r="R90" s="204">
        <f>Q90*H90</f>
        <v>0</v>
      </c>
      <c r="S90" s="204">
        <v>0</v>
      </c>
      <c r="T90" s="205">
        <f>S90*H90</f>
        <v>0</v>
      </c>
      <c r="U90" s="37"/>
      <c r="V90" s="37"/>
      <c r="W90" s="37"/>
      <c r="X90" s="37"/>
      <c r="Y90" s="37"/>
      <c r="Z90" s="37"/>
      <c r="AA90" s="37"/>
      <c r="AB90" s="37"/>
      <c r="AC90" s="37"/>
      <c r="AD90" s="37"/>
      <c r="AE90" s="37"/>
      <c r="AR90" s="206" t="s">
        <v>1115</v>
      </c>
      <c r="AT90" s="206" t="s">
        <v>136</v>
      </c>
      <c r="AU90" s="206" t="s">
        <v>87</v>
      </c>
      <c r="AY90" s="19" t="s">
        <v>133</v>
      </c>
      <c r="BE90" s="207">
        <f>IF(N90="základní",J90,0)</f>
        <v>0</v>
      </c>
      <c r="BF90" s="207">
        <f>IF(N90="snížená",J90,0)</f>
        <v>0</v>
      </c>
      <c r="BG90" s="207">
        <f>IF(N90="zákl. přenesená",J90,0)</f>
        <v>0</v>
      </c>
      <c r="BH90" s="207">
        <f>IF(N90="sníž. přenesená",J90,0)</f>
        <v>0</v>
      </c>
      <c r="BI90" s="207">
        <f>IF(N90="nulová",J90,0)</f>
        <v>0</v>
      </c>
      <c r="BJ90" s="19" t="s">
        <v>85</v>
      </c>
      <c r="BK90" s="207">
        <f>ROUND(I90*H90,2)</f>
        <v>0</v>
      </c>
      <c r="BL90" s="19" t="s">
        <v>1115</v>
      </c>
      <c r="BM90" s="206" t="s">
        <v>1127</v>
      </c>
    </row>
    <row r="91" spans="1:65" s="2" customFormat="1" ht="21.75" customHeight="1">
      <c r="A91" s="37"/>
      <c r="B91" s="38"/>
      <c r="C91" s="195" t="s">
        <v>169</v>
      </c>
      <c r="D91" s="195" t="s">
        <v>136</v>
      </c>
      <c r="E91" s="196" t="s">
        <v>1128</v>
      </c>
      <c r="F91" s="197" t="s">
        <v>1129</v>
      </c>
      <c r="G91" s="198" t="s">
        <v>1114</v>
      </c>
      <c r="H91" s="199">
        <v>1</v>
      </c>
      <c r="I91" s="200"/>
      <c r="J91" s="201">
        <f>ROUND(I91*H91,2)</f>
        <v>0</v>
      </c>
      <c r="K91" s="197" t="s">
        <v>140</v>
      </c>
      <c r="L91" s="42"/>
      <c r="M91" s="202" t="s">
        <v>32</v>
      </c>
      <c r="N91" s="203" t="s">
        <v>49</v>
      </c>
      <c r="O91" s="67"/>
      <c r="P91" s="204">
        <f>O91*H91</f>
        <v>0</v>
      </c>
      <c r="Q91" s="204">
        <v>0</v>
      </c>
      <c r="R91" s="204">
        <f>Q91*H91</f>
        <v>0</v>
      </c>
      <c r="S91" s="204">
        <v>0</v>
      </c>
      <c r="T91" s="205">
        <f>S91*H91</f>
        <v>0</v>
      </c>
      <c r="U91" s="37"/>
      <c r="V91" s="37"/>
      <c r="W91" s="37"/>
      <c r="X91" s="37"/>
      <c r="Y91" s="37"/>
      <c r="Z91" s="37"/>
      <c r="AA91" s="37"/>
      <c r="AB91" s="37"/>
      <c r="AC91" s="37"/>
      <c r="AD91" s="37"/>
      <c r="AE91" s="37"/>
      <c r="AR91" s="206" t="s">
        <v>1115</v>
      </c>
      <c r="AT91" s="206" t="s">
        <v>136</v>
      </c>
      <c r="AU91" s="206" t="s">
        <v>87</v>
      </c>
      <c r="AY91" s="19" t="s">
        <v>133</v>
      </c>
      <c r="BE91" s="207">
        <f>IF(N91="základní",J91,0)</f>
        <v>0</v>
      </c>
      <c r="BF91" s="207">
        <f>IF(N91="snížená",J91,0)</f>
        <v>0</v>
      </c>
      <c r="BG91" s="207">
        <f>IF(N91="zákl. přenesená",J91,0)</f>
        <v>0</v>
      </c>
      <c r="BH91" s="207">
        <f>IF(N91="sníž. přenesená",J91,0)</f>
        <v>0</v>
      </c>
      <c r="BI91" s="207">
        <f>IF(N91="nulová",J91,0)</f>
        <v>0</v>
      </c>
      <c r="BJ91" s="19" t="s">
        <v>85</v>
      </c>
      <c r="BK91" s="207">
        <f>ROUND(I91*H91,2)</f>
        <v>0</v>
      </c>
      <c r="BL91" s="19" t="s">
        <v>1115</v>
      </c>
      <c r="BM91" s="206" t="s">
        <v>1130</v>
      </c>
    </row>
    <row r="92" spans="1:65" s="2" customFormat="1" ht="44.25" customHeight="1">
      <c r="A92" s="37"/>
      <c r="B92" s="38"/>
      <c r="C92" s="195" t="s">
        <v>179</v>
      </c>
      <c r="D92" s="195" t="s">
        <v>136</v>
      </c>
      <c r="E92" s="196" t="s">
        <v>1131</v>
      </c>
      <c r="F92" s="197" t="s">
        <v>1132</v>
      </c>
      <c r="G92" s="198" t="s">
        <v>1114</v>
      </c>
      <c r="H92" s="199">
        <v>1</v>
      </c>
      <c r="I92" s="200"/>
      <c r="J92" s="201">
        <f>ROUND(I92*H92,2)</f>
        <v>0</v>
      </c>
      <c r="K92" s="197" t="s">
        <v>140</v>
      </c>
      <c r="L92" s="42"/>
      <c r="M92" s="202" t="s">
        <v>32</v>
      </c>
      <c r="N92" s="203" t="s">
        <v>49</v>
      </c>
      <c r="O92" s="67"/>
      <c r="P92" s="204">
        <f>O92*H92</f>
        <v>0</v>
      </c>
      <c r="Q92" s="204">
        <v>0</v>
      </c>
      <c r="R92" s="204">
        <f>Q92*H92</f>
        <v>0</v>
      </c>
      <c r="S92" s="204">
        <v>0</v>
      </c>
      <c r="T92" s="205">
        <f>S92*H92</f>
        <v>0</v>
      </c>
      <c r="U92" s="37"/>
      <c r="V92" s="37"/>
      <c r="W92" s="37"/>
      <c r="X92" s="37"/>
      <c r="Y92" s="37"/>
      <c r="Z92" s="37"/>
      <c r="AA92" s="37"/>
      <c r="AB92" s="37"/>
      <c r="AC92" s="37"/>
      <c r="AD92" s="37"/>
      <c r="AE92" s="37"/>
      <c r="AR92" s="206" t="s">
        <v>1115</v>
      </c>
      <c r="AT92" s="206" t="s">
        <v>136</v>
      </c>
      <c r="AU92" s="206" t="s">
        <v>87</v>
      </c>
      <c r="AY92" s="19" t="s">
        <v>133</v>
      </c>
      <c r="BE92" s="207">
        <f>IF(N92="základní",J92,0)</f>
        <v>0</v>
      </c>
      <c r="BF92" s="207">
        <f>IF(N92="snížená",J92,0)</f>
        <v>0</v>
      </c>
      <c r="BG92" s="207">
        <f>IF(N92="zákl. přenesená",J92,0)</f>
        <v>0</v>
      </c>
      <c r="BH92" s="207">
        <f>IF(N92="sníž. přenesená",J92,0)</f>
        <v>0</v>
      </c>
      <c r="BI92" s="207">
        <f>IF(N92="nulová",J92,0)</f>
        <v>0</v>
      </c>
      <c r="BJ92" s="19" t="s">
        <v>85</v>
      </c>
      <c r="BK92" s="207">
        <f>ROUND(I92*H92,2)</f>
        <v>0</v>
      </c>
      <c r="BL92" s="19" t="s">
        <v>1115</v>
      </c>
      <c r="BM92" s="206" t="s">
        <v>1133</v>
      </c>
    </row>
    <row r="93" spans="1:65" s="12" customFormat="1" ht="22.8" customHeight="1">
      <c r="B93" s="179"/>
      <c r="C93" s="180"/>
      <c r="D93" s="181" t="s">
        <v>77</v>
      </c>
      <c r="E93" s="193" t="s">
        <v>1134</v>
      </c>
      <c r="F93" s="193" t="s">
        <v>1135</v>
      </c>
      <c r="G93" s="180"/>
      <c r="H93" s="180"/>
      <c r="I93" s="183"/>
      <c r="J93" s="194">
        <f>BK93</f>
        <v>0</v>
      </c>
      <c r="K93" s="180"/>
      <c r="L93" s="185"/>
      <c r="M93" s="186"/>
      <c r="N93" s="187"/>
      <c r="O93" s="187"/>
      <c r="P93" s="188">
        <f>P94</f>
        <v>0</v>
      </c>
      <c r="Q93" s="187"/>
      <c r="R93" s="188">
        <f>R94</f>
        <v>0</v>
      </c>
      <c r="S93" s="187"/>
      <c r="T93" s="189">
        <f>T94</f>
        <v>0</v>
      </c>
      <c r="AR93" s="190" t="s">
        <v>169</v>
      </c>
      <c r="AT93" s="191" t="s">
        <v>77</v>
      </c>
      <c r="AU93" s="191" t="s">
        <v>85</v>
      </c>
      <c r="AY93" s="190" t="s">
        <v>133</v>
      </c>
      <c r="BK93" s="192">
        <f>BK94</f>
        <v>0</v>
      </c>
    </row>
    <row r="94" spans="1:65" s="2" customFormat="1" ht="44.25" customHeight="1">
      <c r="A94" s="37"/>
      <c r="B94" s="38"/>
      <c r="C94" s="195" t="s">
        <v>190</v>
      </c>
      <c r="D94" s="195" t="s">
        <v>136</v>
      </c>
      <c r="E94" s="196" t="s">
        <v>1136</v>
      </c>
      <c r="F94" s="197" t="s">
        <v>1137</v>
      </c>
      <c r="G94" s="198" t="s">
        <v>1114</v>
      </c>
      <c r="H94" s="199">
        <v>1</v>
      </c>
      <c r="I94" s="200"/>
      <c r="J94" s="201">
        <f>ROUND(I94*H94,2)</f>
        <v>0</v>
      </c>
      <c r="K94" s="197" t="s">
        <v>140</v>
      </c>
      <c r="L94" s="42"/>
      <c r="M94" s="269" t="s">
        <v>32</v>
      </c>
      <c r="N94" s="270" t="s">
        <v>49</v>
      </c>
      <c r="O94" s="267"/>
      <c r="P94" s="271">
        <f>O94*H94</f>
        <v>0</v>
      </c>
      <c r="Q94" s="271">
        <v>0</v>
      </c>
      <c r="R94" s="271">
        <f>Q94*H94</f>
        <v>0</v>
      </c>
      <c r="S94" s="271">
        <v>0</v>
      </c>
      <c r="T94" s="272">
        <f>S94*H94</f>
        <v>0</v>
      </c>
      <c r="U94" s="37"/>
      <c r="V94" s="37"/>
      <c r="W94" s="37"/>
      <c r="X94" s="37"/>
      <c r="Y94" s="37"/>
      <c r="Z94" s="37"/>
      <c r="AA94" s="37"/>
      <c r="AB94" s="37"/>
      <c r="AC94" s="37"/>
      <c r="AD94" s="37"/>
      <c r="AE94" s="37"/>
      <c r="AR94" s="206" t="s">
        <v>1115</v>
      </c>
      <c r="AT94" s="206" t="s">
        <v>136</v>
      </c>
      <c r="AU94" s="206" t="s">
        <v>87</v>
      </c>
      <c r="AY94" s="19" t="s">
        <v>133</v>
      </c>
      <c r="BE94" s="207">
        <f>IF(N94="základní",J94,0)</f>
        <v>0</v>
      </c>
      <c r="BF94" s="207">
        <f>IF(N94="snížená",J94,0)</f>
        <v>0</v>
      </c>
      <c r="BG94" s="207">
        <f>IF(N94="zákl. přenesená",J94,0)</f>
        <v>0</v>
      </c>
      <c r="BH94" s="207">
        <f>IF(N94="sníž. přenesená",J94,0)</f>
        <v>0</v>
      </c>
      <c r="BI94" s="207">
        <f>IF(N94="nulová",J94,0)</f>
        <v>0</v>
      </c>
      <c r="BJ94" s="19" t="s">
        <v>85</v>
      </c>
      <c r="BK94" s="207">
        <f>ROUND(I94*H94,2)</f>
        <v>0</v>
      </c>
      <c r="BL94" s="19" t="s">
        <v>1115</v>
      </c>
      <c r="BM94" s="206" t="s">
        <v>1138</v>
      </c>
    </row>
    <row r="95" spans="1:65" s="2" customFormat="1" ht="6.9" customHeight="1">
      <c r="A95" s="37"/>
      <c r="B95" s="50"/>
      <c r="C95" s="51"/>
      <c r="D95" s="51"/>
      <c r="E95" s="51"/>
      <c r="F95" s="51"/>
      <c r="G95" s="51"/>
      <c r="H95" s="51"/>
      <c r="I95" s="145"/>
      <c r="J95" s="51"/>
      <c r="K95" s="51"/>
      <c r="L95" s="42"/>
      <c r="M95" s="37"/>
      <c r="O95" s="37"/>
      <c r="P95" s="37"/>
      <c r="Q95" s="37"/>
      <c r="R95" s="37"/>
      <c r="S95" s="37"/>
      <c r="T95" s="37"/>
      <c r="U95" s="37"/>
      <c r="V95" s="37"/>
      <c r="W95" s="37"/>
      <c r="X95" s="37"/>
      <c r="Y95" s="37"/>
      <c r="Z95" s="37"/>
      <c r="AA95" s="37"/>
      <c r="AB95" s="37"/>
      <c r="AC95" s="37"/>
      <c r="AD95" s="37"/>
      <c r="AE95" s="37"/>
    </row>
  </sheetData>
  <sheetProtection algorithmName="SHA-512" hashValue="3C78l+5LpihJxQauLgV7aElvfSpXpgK7vwTSjZidC8IlVqhl0ey5yUCA08stLBiLwj2L6V6wwjKaOo3TOxSnxw==" saltValue="XAlaeM8RbOpYpGMQfFHAO+RVr7GjPkmeKuCJxytgSJf8OzE1dGPBovad4AqmaL30T3VkY/e+otl30WuppjzTAQ==" spinCount="100000" sheet="1" objects="1" scenarios="1" formatColumns="0" formatRows="0" autoFilter="0"/>
  <autoFilter ref="C82:K94" xr:uid="{00000000-0009-0000-0000-000005000000}"/>
  <mergeCells count="9">
    <mergeCell ref="E50:H50"/>
    <mergeCell ref="E73:H73"/>
    <mergeCell ref="E75:H75"/>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18"/>
  <sheetViews>
    <sheetView showGridLines="0" zoomScale="110" zoomScaleNormal="110" workbookViewId="0"/>
  </sheetViews>
  <sheetFormatPr defaultRowHeight="10.199999999999999"/>
  <cols>
    <col min="1" max="1" width="8.28515625" style="273" customWidth="1"/>
    <col min="2" max="2" width="1.7109375" style="273" customWidth="1"/>
    <col min="3" max="4" width="5" style="273" customWidth="1"/>
    <col min="5" max="5" width="11.7109375" style="273" customWidth="1"/>
    <col min="6" max="6" width="9.140625" style="273" customWidth="1"/>
    <col min="7" max="7" width="5" style="273" customWidth="1"/>
    <col min="8" max="8" width="77.85546875" style="273" customWidth="1"/>
    <col min="9" max="10" width="20" style="273" customWidth="1"/>
    <col min="11" max="11" width="1.7109375" style="273" customWidth="1"/>
  </cols>
  <sheetData>
    <row r="1" spans="2:11" s="1" customFormat="1" ht="37.5" customHeight="1"/>
    <row r="2" spans="2:11" s="1" customFormat="1" ht="7.5" customHeight="1">
      <c r="B2" s="274"/>
      <c r="C2" s="275"/>
      <c r="D2" s="275"/>
      <c r="E2" s="275"/>
      <c r="F2" s="275"/>
      <c r="G2" s="275"/>
      <c r="H2" s="275"/>
      <c r="I2" s="275"/>
      <c r="J2" s="275"/>
      <c r="K2" s="276"/>
    </row>
    <row r="3" spans="2:11" s="17" customFormat="1" ht="45" customHeight="1">
      <c r="B3" s="277"/>
      <c r="C3" s="420" t="s">
        <v>1139</v>
      </c>
      <c r="D3" s="420"/>
      <c r="E3" s="420"/>
      <c r="F3" s="420"/>
      <c r="G3" s="420"/>
      <c r="H3" s="420"/>
      <c r="I3" s="420"/>
      <c r="J3" s="420"/>
      <c r="K3" s="278"/>
    </row>
    <row r="4" spans="2:11" s="1" customFormat="1" ht="25.5" customHeight="1">
      <c r="B4" s="279"/>
      <c r="C4" s="421" t="s">
        <v>1140</v>
      </c>
      <c r="D4" s="421"/>
      <c r="E4" s="421"/>
      <c r="F4" s="421"/>
      <c r="G4" s="421"/>
      <c r="H4" s="421"/>
      <c r="I4" s="421"/>
      <c r="J4" s="421"/>
      <c r="K4" s="280"/>
    </row>
    <row r="5" spans="2:11" s="1" customFormat="1" ht="5.25" customHeight="1">
      <c r="B5" s="279"/>
      <c r="C5" s="281"/>
      <c r="D5" s="281"/>
      <c r="E5" s="281"/>
      <c r="F5" s="281"/>
      <c r="G5" s="281"/>
      <c r="H5" s="281"/>
      <c r="I5" s="281"/>
      <c r="J5" s="281"/>
      <c r="K5" s="280"/>
    </row>
    <row r="6" spans="2:11" s="1" customFormat="1" ht="15" customHeight="1">
      <c r="B6" s="279"/>
      <c r="C6" s="419" t="s">
        <v>1141</v>
      </c>
      <c r="D6" s="419"/>
      <c r="E6" s="419"/>
      <c r="F6" s="419"/>
      <c r="G6" s="419"/>
      <c r="H6" s="419"/>
      <c r="I6" s="419"/>
      <c r="J6" s="419"/>
      <c r="K6" s="280"/>
    </row>
    <row r="7" spans="2:11" s="1" customFormat="1" ht="15" customHeight="1">
      <c r="B7" s="283"/>
      <c r="C7" s="419" t="s">
        <v>1142</v>
      </c>
      <c r="D7" s="419"/>
      <c r="E7" s="419"/>
      <c r="F7" s="419"/>
      <c r="G7" s="419"/>
      <c r="H7" s="419"/>
      <c r="I7" s="419"/>
      <c r="J7" s="419"/>
      <c r="K7" s="280"/>
    </row>
    <row r="8" spans="2:11" s="1" customFormat="1" ht="12.75" customHeight="1">
      <c r="B8" s="283"/>
      <c r="C8" s="282"/>
      <c r="D8" s="282"/>
      <c r="E8" s="282"/>
      <c r="F8" s="282"/>
      <c r="G8" s="282"/>
      <c r="H8" s="282"/>
      <c r="I8" s="282"/>
      <c r="J8" s="282"/>
      <c r="K8" s="280"/>
    </row>
    <row r="9" spans="2:11" s="1" customFormat="1" ht="15" customHeight="1">
      <c r="B9" s="283"/>
      <c r="C9" s="419" t="s">
        <v>1143</v>
      </c>
      <c r="D9" s="419"/>
      <c r="E9" s="419"/>
      <c r="F9" s="419"/>
      <c r="G9" s="419"/>
      <c r="H9" s="419"/>
      <c r="I9" s="419"/>
      <c r="J9" s="419"/>
      <c r="K9" s="280"/>
    </row>
    <row r="10" spans="2:11" s="1" customFormat="1" ht="15" customHeight="1">
      <c r="B10" s="283"/>
      <c r="C10" s="282"/>
      <c r="D10" s="419" t="s">
        <v>1144</v>
      </c>
      <c r="E10" s="419"/>
      <c r="F10" s="419"/>
      <c r="G10" s="419"/>
      <c r="H10" s="419"/>
      <c r="I10" s="419"/>
      <c r="J10" s="419"/>
      <c r="K10" s="280"/>
    </row>
    <row r="11" spans="2:11" s="1" customFormat="1" ht="15" customHeight="1">
      <c r="B11" s="283"/>
      <c r="C11" s="284"/>
      <c r="D11" s="419" t="s">
        <v>1145</v>
      </c>
      <c r="E11" s="419"/>
      <c r="F11" s="419"/>
      <c r="G11" s="419"/>
      <c r="H11" s="419"/>
      <c r="I11" s="419"/>
      <c r="J11" s="419"/>
      <c r="K11" s="280"/>
    </row>
    <row r="12" spans="2:11" s="1" customFormat="1" ht="15" customHeight="1">
      <c r="B12" s="283"/>
      <c r="C12" s="284"/>
      <c r="D12" s="282"/>
      <c r="E12" s="282"/>
      <c r="F12" s="282"/>
      <c r="G12" s="282"/>
      <c r="H12" s="282"/>
      <c r="I12" s="282"/>
      <c r="J12" s="282"/>
      <c r="K12" s="280"/>
    </row>
    <row r="13" spans="2:11" s="1" customFormat="1" ht="15" customHeight="1">
      <c r="B13" s="283"/>
      <c r="C13" s="284"/>
      <c r="D13" s="285" t="s">
        <v>1146</v>
      </c>
      <c r="E13" s="282"/>
      <c r="F13" s="282"/>
      <c r="G13" s="282"/>
      <c r="H13" s="282"/>
      <c r="I13" s="282"/>
      <c r="J13" s="282"/>
      <c r="K13" s="280"/>
    </row>
    <row r="14" spans="2:11" s="1" customFormat="1" ht="12.75" customHeight="1">
      <c r="B14" s="283"/>
      <c r="C14" s="284"/>
      <c r="D14" s="284"/>
      <c r="E14" s="284"/>
      <c r="F14" s="284"/>
      <c r="G14" s="284"/>
      <c r="H14" s="284"/>
      <c r="I14" s="284"/>
      <c r="J14" s="284"/>
      <c r="K14" s="280"/>
    </row>
    <row r="15" spans="2:11" s="1" customFormat="1" ht="15" customHeight="1">
      <c r="B15" s="283"/>
      <c r="C15" s="284"/>
      <c r="D15" s="419" t="s">
        <v>1147</v>
      </c>
      <c r="E15" s="419"/>
      <c r="F15" s="419"/>
      <c r="G15" s="419"/>
      <c r="H15" s="419"/>
      <c r="I15" s="419"/>
      <c r="J15" s="419"/>
      <c r="K15" s="280"/>
    </row>
    <row r="16" spans="2:11" s="1" customFormat="1" ht="15" customHeight="1">
      <c r="B16" s="283"/>
      <c r="C16" s="284"/>
      <c r="D16" s="419" t="s">
        <v>1148</v>
      </c>
      <c r="E16" s="419"/>
      <c r="F16" s="419"/>
      <c r="G16" s="419"/>
      <c r="H16" s="419"/>
      <c r="I16" s="419"/>
      <c r="J16" s="419"/>
      <c r="K16" s="280"/>
    </row>
    <row r="17" spans="2:11" s="1" customFormat="1" ht="15" customHeight="1">
      <c r="B17" s="283"/>
      <c r="C17" s="284"/>
      <c r="D17" s="419" t="s">
        <v>1149</v>
      </c>
      <c r="E17" s="419"/>
      <c r="F17" s="419"/>
      <c r="G17" s="419"/>
      <c r="H17" s="419"/>
      <c r="I17" s="419"/>
      <c r="J17" s="419"/>
      <c r="K17" s="280"/>
    </row>
    <row r="18" spans="2:11" s="1" customFormat="1" ht="15" customHeight="1">
      <c r="B18" s="283"/>
      <c r="C18" s="284"/>
      <c r="D18" s="284"/>
      <c r="E18" s="286" t="s">
        <v>84</v>
      </c>
      <c r="F18" s="419" t="s">
        <v>1150</v>
      </c>
      <c r="G18" s="419"/>
      <c r="H18" s="419"/>
      <c r="I18" s="419"/>
      <c r="J18" s="419"/>
      <c r="K18" s="280"/>
    </row>
    <row r="19" spans="2:11" s="1" customFormat="1" ht="15" customHeight="1">
      <c r="B19" s="283"/>
      <c r="C19" s="284"/>
      <c r="D19" s="284"/>
      <c r="E19" s="286" t="s">
        <v>1151</v>
      </c>
      <c r="F19" s="419" t="s">
        <v>1152</v>
      </c>
      <c r="G19" s="419"/>
      <c r="H19" s="419"/>
      <c r="I19" s="419"/>
      <c r="J19" s="419"/>
      <c r="K19" s="280"/>
    </row>
    <row r="20" spans="2:11" s="1" customFormat="1" ht="15" customHeight="1">
      <c r="B20" s="283"/>
      <c r="C20" s="284"/>
      <c r="D20" s="284"/>
      <c r="E20" s="286" t="s">
        <v>1153</v>
      </c>
      <c r="F20" s="419" t="s">
        <v>1154</v>
      </c>
      <c r="G20" s="419"/>
      <c r="H20" s="419"/>
      <c r="I20" s="419"/>
      <c r="J20" s="419"/>
      <c r="K20" s="280"/>
    </row>
    <row r="21" spans="2:11" s="1" customFormat="1" ht="15" customHeight="1">
      <c r="B21" s="283"/>
      <c r="C21" s="284"/>
      <c r="D21" s="284"/>
      <c r="E21" s="286" t="s">
        <v>102</v>
      </c>
      <c r="F21" s="419" t="s">
        <v>103</v>
      </c>
      <c r="G21" s="419"/>
      <c r="H21" s="419"/>
      <c r="I21" s="419"/>
      <c r="J21" s="419"/>
      <c r="K21" s="280"/>
    </row>
    <row r="22" spans="2:11" s="1" customFormat="1" ht="15" customHeight="1">
      <c r="B22" s="283"/>
      <c r="C22" s="284"/>
      <c r="D22" s="284"/>
      <c r="E22" s="286" t="s">
        <v>1155</v>
      </c>
      <c r="F22" s="419" t="s">
        <v>1156</v>
      </c>
      <c r="G22" s="419"/>
      <c r="H22" s="419"/>
      <c r="I22" s="419"/>
      <c r="J22" s="419"/>
      <c r="K22" s="280"/>
    </row>
    <row r="23" spans="2:11" s="1" customFormat="1" ht="15" customHeight="1">
      <c r="B23" s="283"/>
      <c r="C23" s="284"/>
      <c r="D23" s="284"/>
      <c r="E23" s="286" t="s">
        <v>91</v>
      </c>
      <c r="F23" s="419" t="s">
        <v>1157</v>
      </c>
      <c r="G23" s="419"/>
      <c r="H23" s="419"/>
      <c r="I23" s="419"/>
      <c r="J23" s="419"/>
      <c r="K23" s="280"/>
    </row>
    <row r="24" spans="2:11" s="1" customFormat="1" ht="12.75" customHeight="1">
      <c r="B24" s="283"/>
      <c r="C24" s="284"/>
      <c r="D24" s="284"/>
      <c r="E24" s="284"/>
      <c r="F24" s="284"/>
      <c r="G24" s="284"/>
      <c r="H24" s="284"/>
      <c r="I24" s="284"/>
      <c r="J24" s="284"/>
      <c r="K24" s="280"/>
    </row>
    <row r="25" spans="2:11" s="1" customFormat="1" ht="15" customHeight="1">
      <c r="B25" s="283"/>
      <c r="C25" s="419" t="s">
        <v>1158</v>
      </c>
      <c r="D25" s="419"/>
      <c r="E25" s="419"/>
      <c r="F25" s="419"/>
      <c r="G25" s="419"/>
      <c r="H25" s="419"/>
      <c r="I25" s="419"/>
      <c r="J25" s="419"/>
      <c r="K25" s="280"/>
    </row>
    <row r="26" spans="2:11" s="1" customFormat="1" ht="15" customHeight="1">
      <c r="B26" s="283"/>
      <c r="C26" s="419" t="s">
        <v>1159</v>
      </c>
      <c r="D26" s="419"/>
      <c r="E26" s="419"/>
      <c r="F26" s="419"/>
      <c r="G26" s="419"/>
      <c r="H26" s="419"/>
      <c r="I26" s="419"/>
      <c r="J26" s="419"/>
      <c r="K26" s="280"/>
    </row>
    <row r="27" spans="2:11" s="1" customFormat="1" ht="15" customHeight="1">
      <c r="B27" s="283"/>
      <c r="C27" s="282"/>
      <c r="D27" s="419" t="s">
        <v>1160</v>
      </c>
      <c r="E27" s="419"/>
      <c r="F27" s="419"/>
      <c r="G27" s="419"/>
      <c r="H27" s="419"/>
      <c r="I27" s="419"/>
      <c r="J27" s="419"/>
      <c r="K27" s="280"/>
    </row>
    <row r="28" spans="2:11" s="1" customFormat="1" ht="15" customHeight="1">
      <c r="B28" s="283"/>
      <c r="C28" s="284"/>
      <c r="D28" s="419" t="s">
        <v>1161</v>
      </c>
      <c r="E28" s="419"/>
      <c r="F28" s="419"/>
      <c r="G28" s="419"/>
      <c r="H28" s="419"/>
      <c r="I28" s="419"/>
      <c r="J28" s="419"/>
      <c r="K28" s="280"/>
    </row>
    <row r="29" spans="2:11" s="1" customFormat="1" ht="12.75" customHeight="1">
      <c r="B29" s="283"/>
      <c r="C29" s="284"/>
      <c r="D29" s="284"/>
      <c r="E29" s="284"/>
      <c r="F29" s="284"/>
      <c r="G29" s="284"/>
      <c r="H29" s="284"/>
      <c r="I29" s="284"/>
      <c r="J29" s="284"/>
      <c r="K29" s="280"/>
    </row>
    <row r="30" spans="2:11" s="1" customFormat="1" ht="15" customHeight="1">
      <c r="B30" s="283"/>
      <c r="C30" s="284"/>
      <c r="D30" s="419" t="s">
        <v>1162</v>
      </c>
      <c r="E30" s="419"/>
      <c r="F30" s="419"/>
      <c r="G30" s="419"/>
      <c r="H30" s="419"/>
      <c r="I30" s="419"/>
      <c r="J30" s="419"/>
      <c r="K30" s="280"/>
    </row>
    <row r="31" spans="2:11" s="1" customFormat="1" ht="15" customHeight="1">
      <c r="B31" s="283"/>
      <c r="C31" s="284"/>
      <c r="D31" s="419" t="s">
        <v>1163</v>
      </c>
      <c r="E31" s="419"/>
      <c r="F31" s="419"/>
      <c r="G31" s="419"/>
      <c r="H31" s="419"/>
      <c r="I31" s="419"/>
      <c r="J31" s="419"/>
      <c r="K31" s="280"/>
    </row>
    <row r="32" spans="2:11" s="1" customFormat="1" ht="12.75" customHeight="1">
      <c r="B32" s="283"/>
      <c r="C32" s="284"/>
      <c r="D32" s="284"/>
      <c r="E32" s="284"/>
      <c r="F32" s="284"/>
      <c r="G32" s="284"/>
      <c r="H32" s="284"/>
      <c r="I32" s="284"/>
      <c r="J32" s="284"/>
      <c r="K32" s="280"/>
    </row>
    <row r="33" spans="2:11" s="1" customFormat="1" ht="15" customHeight="1">
      <c r="B33" s="283"/>
      <c r="C33" s="284"/>
      <c r="D33" s="419" t="s">
        <v>1164</v>
      </c>
      <c r="E33" s="419"/>
      <c r="F33" s="419"/>
      <c r="G33" s="419"/>
      <c r="H33" s="419"/>
      <c r="I33" s="419"/>
      <c r="J33" s="419"/>
      <c r="K33" s="280"/>
    </row>
    <row r="34" spans="2:11" s="1" customFormat="1" ht="15" customHeight="1">
      <c r="B34" s="283"/>
      <c r="C34" s="284"/>
      <c r="D34" s="419" t="s">
        <v>1165</v>
      </c>
      <c r="E34" s="419"/>
      <c r="F34" s="419"/>
      <c r="G34" s="419"/>
      <c r="H34" s="419"/>
      <c r="I34" s="419"/>
      <c r="J34" s="419"/>
      <c r="K34" s="280"/>
    </row>
    <row r="35" spans="2:11" s="1" customFormat="1" ht="15" customHeight="1">
      <c r="B35" s="283"/>
      <c r="C35" s="284"/>
      <c r="D35" s="419" t="s">
        <v>1166</v>
      </c>
      <c r="E35" s="419"/>
      <c r="F35" s="419"/>
      <c r="G35" s="419"/>
      <c r="H35" s="419"/>
      <c r="I35" s="419"/>
      <c r="J35" s="419"/>
      <c r="K35" s="280"/>
    </row>
    <row r="36" spans="2:11" s="1" customFormat="1" ht="15" customHeight="1">
      <c r="B36" s="283"/>
      <c r="C36" s="284"/>
      <c r="D36" s="282"/>
      <c r="E36" s="285" t="s">
        <v>119</v>
      </c>
      <c r="F36" s="282"/>
      <c r="G36" s="419" t="s">
        <v>1167</v>
      </c>
      <c r="H36" s="419"/>
      <c r="I36" s="419"/>
      <c r="J36" s="419"/>
      <c r="K36" s="280"/>
    </row>
    <row r="37" spans="2:11" s="1" customFormat="1" ht="30.75" customHeight="1">
      <c r="B37" s="283"/>
      <c r="C37" s="284"/>
      <c r="D37" s="282"/>
      <c r="E37" s="285" t="s">
        <v>1168</v>
      </c>
      <c r="F37" s="282"/>
      <c r="G37" s="419" t="s">
        <v>1169</v>
      </c>
      <c r="H37" s="419"/>
      <c r="I37" s="419"/>
      <c r="J37" s="419"/>
      <c r="K37" s="280"/>
    </row>
    <row r="38" spans="2:11" s="1" customFormat="1" ht="15" customHeight="1">
      <c r="B38" s="283"/>
      <c r="C38" s="284"/>
      <c r="D38" s="282"/>
      <c r="E38" s="285" t="s">
        <v>59</v>
      </c>
      <c r="F38" s="282"/>
      <c r="G38" s="419" t="s">
        <v>1170</v>
      </c>
      <c r="H38" s="419"/>
      <c r="I38" s="419"/>
      <c r="J38" s="419"/>
      <c r="K38" s="280"/>
    </row>
    <row r="39" spans="2:11" s="1" customFormat="1" ht="15" customHeight="1">
      <c r="B39" s="283"/>
      <c r="C39" s="284"/>
      <c r="D39" s="282"/>
      <c r="E39" s="285" t="s">
        <v>60</v>
      </c>
      <c r="F39" s="282"/>
      <c r="G39" s="419" t="s">
        <v>1171</v>
      </c>
      <c r="H39" s="419"/>
      <c r="I39" s="419"/>
      <c r="J39" s="419"/>
      <c r="K39" s="280"/>
    </row>
    <row r="40" spans="2:11" s="1" customFormat="1" ht="15" customHeight="1">
      <c r="B40" s="283"/>
      <c r="C40" s="284"/>
      <c r="D40" s="282"/>
      <c r="E40" s="285" t="s">
        <v>120</v>
      </c>
      <c r="F40" s="282"/>
      <c r="G40" s="419" t="s">
        <v>1172</v>
      </c>
      <c r="H40" s="419"/>
      <c r="I40" s="419"/>
      <c r="J40" s="419"/>
      <c r="K40" s="280"/>
    </row>
    <row r="41" spans="2:11" s="1" customFormat="1" ht="15" customHeight="1">
      <c r="B41" s="283"/>
      <c r="C41" s="284"/>
      <c r="D41" s="282"/>
      <c r="E41" s="285" t="s">
        <v>121</v>
      </c>
      <c r="F41" s="282"/>
      <c r="G41" s="419" t="s">
        <v>1173</v>
      </c>
      <c r="H41" s="419"/>
      <c r="I41" s="419"/>
      <c r="J41" s="419"/>
      <c r="K41" s="280"/>
    </row>
    <row r="42" spans="2:11" s="1" customFormat="1" ht="15" customHeight="1">
      <c r="B42" s="283"/>
      <c r="C42" s="284"/>
      <c r="D42" s="282"/>
      <c r="E42" s="285" t="s">
        <v>1174</v>
      </c>
      <c r="F42" s="282"/>
      <c r="G42" s="419" t="s">
        <v>1175</v>
      </c>
      <c r="H42" s="419"/>
      <c r="I42" s="419"/>
      <c r="J42" s="419"/>
      <c r="K42" s="280"/>
    </row>
    <row r="43" spans="2:11" s="1" customFormat="1" ht="15" customHeight="1">
      <c r="B43" s="283"/>
      <c r="C43" s="284"/>
      <c r="D43" s="282"/>
      <c r="E43" s="285"/>
      <c r="F43" s="282"/>
      <c r="G43" s="419" t="s">
        <v>1176</v>
      </c>
      <c r="H43" s="419"/>
      <c r="I43" s="419"/>
      <c r="J43" s="419"/>
      <c r="K43" s="280"/>
    </row>
    <row r="44" spans="2:11" s="1" customFormat="1" ht="15" customHeight="1">
      <c r="B44" s="283"/>
      <c r="C44" s="284"/>
      <c r="D44" s="282"/>
      <c r="E44" s="285" t="s">
        <v>1177</v>
      </c>
      <c r="F44" s="282"/>
      <c r="G44" s="419" t="s">
        <v>1178</v>
      </c>
      <c r="H44" s="419"/>
      <c r="I44" s="419"/>
      <c r="J44" s="419"/>
      <c r="K44" s="280"/>
    </row>
    <row r="45" spans="2:11" s="1" customFormat="1" ht="15" customHeight="1">
      <c r="B45" s="283"/>
      <c r="C45" s="284"/>
      <c r="D45" s="282"/>
      <c r="E45" s="285" t="s">
        <v>123</v>
      </c>
      <c r="F45" s="282"/>
      <c r="G45" s="419" t="s">
        <v>1179</v>
      </c>
      <c r="H45" s="419"/>
      <c r="I45" s="419"/>
      <c r="J45" s="419"/>
      <c r="K45" s="280"/>
    </row>
    <row r="46" spans="2:11" s="1" customFormat="1" ht="12.75" customHeight="1">
      <c r="B46" s="283"/>
      <c r="C46" s="284"/>
      <c r="D46" s="282"/>
      <c r="E46" s="282"/>
      <c r="F46" s="282"/>
      <c r="G46" s="282"/>
      <c r="H46" s="282"/>
      <c r="I46" s="282"/>
      <c r="J46" s="282"/>
      <c r="K46" s="280"/>
    </row>
    <row r="47" spans="2:11" s="1" customFormat="1" ht="15" customHeight="1">
      <c r="B47" s="283"/>
      <c r="C47" s="284"/>
      <c r="D47" s="419" t="s">
        <v>1180</v>
      </c>
      <c r="E47" s="419"/>
      <c r="F47" s="419"/>
      <c r="G47" s="419"/>
      <c r="H47" s="419"/>
      <c r="I47" s="419"/>
      <c r="J47" s="419"/>
      <c r="K47" s="280"/>
    </row>
    <row r="48" spans="2:11" s="1" customFormat="1" ht="15" customHeight="1">
      <c r="B48" s="283"/>
      <c r="C48" s="284"/>
      <c r="D48" s="284"/>
      <c r="E48" s="419" t="s">
        <v>1181</v>
      </c>
      <c r="F48" s="419"/>
      <c r="G48" s="419"/>
      <c r="H48" s="419"/>
      <c r="I48" s="419"/>
      <c r="J48" s="419"/>
      <c r="K48" s="280"/>
    </row>
    <row r="49" spans="2:11" s="1" customFormat="1" ht="15" customHeight="1">
      <c r="B49" s="283"/>
      <c r="C49" s="284"/>
      <c r="D49" s="284"/>
      <c r="E49" s="419" t="s">
        <v>1182</v>
      </c>
      <c r="F49" s="419"/>
      <c r="G49" s="419"/>
      <c r="H49" s="419"/>
      <c r="I49" s="419"/>
      <c r="J49" s="419"/>
      <c r="K49" s="280"/>
    </row>
    <row r="50" spans="2:11" s="1" customFormat="1" ht="15" customHeight="1">
      <c r="B50" s="283"/>
      <c r="C50" s="284"/>
      <c r="D50" s="284"/>
      <c r="E50" s="419" t="s">
        <v>1183</v>
      </c>
      <c r="F50" s="419"/>
      <c r="G50" s="419"/>
      <c r="H50" s="419"/>
      <c r="I50" s="419"/>
      <c r="J50" s="419"/>
      <c r="K50" s="280"/>
    </row>
    <row r="51" spans="2:11" s="1" customFormat="1" ht="15" customHeight="1">
      <c r="B51" s="283"/>
      <c r="C51" s="284"/>
      <c r="D51" s="419" t="s">
        <v>1184</v>
      </c>
      <c r="E51" s="419"/>
      <c r="F51" s="419"/>
      <c r="G51" s="419"/>
      <c r="H51" s="419"/>
      <c r="I51" s="419"/>
      <c r="J51" s="419"/>
      <c r="K51" s="280"/>
    </row>
    <row r="52" spans="2:11" s="1" customFormat="1" ht="25.5" customHeight="1">
      <c r="B52" s="279"/>
      <c r="C52" s="421" t="s">
        <v>1185</v>
      </c>
      <c r="D52" s="421"/>
      <c r="E52" s="421"/>
      <c r="F52" s="421"/>
      <c r="G52" s="421"/>
      <c r="H52" s="421"/>
      <c r="I52" s="421"/>
      <c r="J52" s="421"/>
      <c r="K52" s="280"/>
    </row>
    <row r="53" spans="2:11" s="1" customFormat="1" ht="5.25" customHeight="1">
      <c r="B53" s="279"/>
      <c r="C53" s="281"/>
      <c r="D53" s="281"/>
      <c r="E53" s="281"/>
      <c r="F53" s="281"/>
      <c r="G53" s="281"/>
      <c r="H53" s="281"/>
      <c r="I53" s="281"/>
      <c r="J53" s="281"/>
      <c r="K53" s="280"/>
    </row>
    <row r="54" spans="2:11" s="1" customFormat="1" ht="15" customHeight="1">
      <c r="B54" s="279"/>
      <c r="C54" s="419" t="s">
        <v>1186</v>
      </c>
      <c r="D54" s="419"/>
      <c r="E54" s="419"/>
      <c r="F54" s="419"/>
      <c r="G54" s="419"/>
      <c r="H54" s="419"/>
      <c r="I54" s="419"/>
      <c r="J54" s="419"/>
      <c r="K54" s="280"/>
    </row>
    <row r="55" spans="2:11" s="1" customFormat="1" ht="15" customHeight="1">
      <c r="B55" s="279"/>
      <c r="C55" s="419" t="s">
        <v>1187</v>
      </c>
      <c r="D55" s="419"/>
      <c r="E55" s="419"/>
      <c r="F55" s="419"/>
      <c r="G55" s="419"/>
      <c r="H55" s="419"/>
      <c r="I55" s="419"/>
      <c r="J55" s="419"/>
      <c r="K55" s="280"/>
    </row>
    <row r="56" spans="2:11" s="1" customFormat="1" ht="12.75" customHeight="1">
      <c r="B56" s="279"/>
      <c r="C56" s="282"/>
      <c r="D56" s="282"/>
      <c r="E56" s="282"/>
      <c r="F56" s="282"/>
      <c r="G56" s="282"/>
      <c r="H56" s="282"/>
      <c r="I56" s="282"/>
      <c r="J56" s="282"/>
      <c r="K56" s="280"/>
    </row>
    <row r="57" spans="2:11" s="1" customFormat="1" ht="15" customHeight="1">
      <c r="B57" s="279"/>
      <c r="C57" s="419" t="s">
        <v>1188</v>
      </c>
      <c r="D57" s="419"/>
      <c r="E57" s="419"/>
      <c r="F57" s="419"/>
      <c r="G57" s="419"/>
      <c r="H57" s="419"/>
      <c r="I57" s="419"/>
      <c r="J57" s="419"/>
      <c r="K57" s="280"/>
    </row>
    <row r="58" spans="2:11" s="1" customFormat="1" ht="15" customHeight="1">
      <c r="B58" s="279"/>
      <c r="C58" s="284"/>
      <c r="D58" s="419" t="s">
        <v>1189</v>
      </c>
      <c r="E58" s="419"/>
      <c r="F58" s="419"/>
      <c r="G58" s="419"/>
      <c r="H58" s="419"/>
      <c r="I58" s="419"/>
      <c r="J58" s="419"/>
      <c r="K58" s="280"/>
    </row>
    <row r="59" spans="2:11" s="1" customFormat="1" ht="15" customHeight="1">
      <c r="B59" s="279"/>
      <c r="C59" s="284"/>
      <c r="D59" s="419" t="s">
        <v>1190</v>
      </c>
      <c r="E59" s="419"/>
      <c r="F59" s="419"/>
      <c r="G59" s="419"/>
      <c r="H59" s="419"/>
      <c r="I59" s="419"/>
      <c r="J59" s="419"/>
      <c r="K59" s="280"/>
    </row>
    <row r="60" spans="2:11" s="1" customFormat="1" ht="15" customHeight="1">
      <c r="B60" s="279"/>
      <c r="C60" s="284"/>
      <c r="D60" s="419" t="s">
        <v>1191</v>
      </c>
      <c r="E60" s="419"/>
      <c r="F60" s="419"/>
      <c r="G60" s="419"/>
      <c r="H60" s="419"/>
      <c r="I60" s="419"/>
      <c r="J60" s="419"/>
      <c r="K60" s="280"/>
    </row>
    <row r="61" spans="2:11" s="1" customFormat="1" ht="15" customHeight="1">
      <c r="B61" s="279"/>
      <c r="C61" s="284"/>
      <c r="D61" s="419" t="s">
        <v>1192</v>
      </c>
      <c r="E61" s="419"/>
      <c r="F61" s="419"/>
      <c r="G61" s="419"/>
      <c r="H61" s="419"/>
      <c r="I61" s="419"/>
      <c r="J61" s="419"/>
      <c r="K61" s="280"/>
    </row>
    <row r="62" spans="2:11" s="1" customFormat="1" ht="15" customHeight="1">
      <c r="B62" s="279"/>
      <c r="C62" s="284"/>
      <c r="D62" s="423" t="s">
        <v>1193</v>
      </c>
      <c r="E62" s="423"/>
      <c r="F62" s="423"/>
      <c r="G62" s="423"/>
      <c r="H62" s="423"/>
      <c r="I62" s="423"/>
      <c r="J62" s="423"/>
      <c r="K62" s="280"/>
    </row>
    <row r="63" spans="2:11" s="1" customFormat="1" ht="15" customHeight="1">
      <c r="B63" s="279"/>
      <c r="C63" s="284"/>
      <c r="D63" s="419" t="s">
        <v>1194</v>
      </c>
      <c r="E63" s="419"/>
      <c r="F63" s="419"/>
      <c r="G63" s="419"/>
      <c r="H63" s="419"/>
      <c r="I63" s="419"/>
      <c r="J63" s="419"/>
      <c r="K63" s="280"/>
    </row>
    <row r="64" spans="2:11" s="1" customFormat="1" ht="12.75" customHeight="1">
      <c r="B64" s="279"/>
      <c r="C64" s="284"/>
      <c r="D64" s="284"/>
      <c r="E64" s="287"/>
      <c r="F64" s="284"/>
      <c r="G64" s="284"/>
      <c r="H64" s="284"/>
      <c r="I64" s="284"/>
      <c r="J64" s="284"/>
      <c r="K64" s="280"/>
    </row>
    <row r="65" spans="2:11" s="1" customFormat="1" ht="15" customHeight="1">
      <c r="B65" s="279"/>
      <c r="C65" s="284"/>
      <c r="D65" s="419" t="s">
        <v>1195</v>
      </c>
      <c r="E65" s="419"/>
      <c r="F65" s="419"/>
      <c r="G65" s="419"/>
      <c r="H65" s="419"/>
      <c r="I65" s="419"/>
      <c r="J65" s="419"/>
      <c r="K65" s="280"/>
    </row>
    <row r="66" spans="2:11" s="1" customFormat="1" ht="15" customHeight="1">
      <c r="B66" s="279"/>
      <c r="C66" s="284"/>
      <c r="D66" s="423" t="s">
        <v>1196</v>
      </c>
      <c r="E66" s="423"/>
      <c r="F66" s="423"/>
      <c r="G66" s="423"/>
      <c r="H66" s="423"/>
      <c r="I66" s="423"/>
      <c r="J66" s="423"/>
      <c r="K66" s="280"/>
    </row>
    <row r="67" spans="2:11" s="1" customFormat="1" ht="15" customHeight="1">
      <c r="B67" s="279"/>
      <c r="C67" s="284"/>
      <c r="D67" s="419" t="s">
        <v>1197</v>
      </c>
      <c r="E67" s="419"/>
      <c r="F67" s="419"/>
      <c r="G67" s="419"/>
      <c r="H67" s="419"/>
      <c r="I67" s="419"/>
      <c r="J67" s="419"/>
      <c r="K67" s="280"/>
    </row>
    <row r="68" spans="2:11" s="1" customFormat="1" ht="15" customHeight="1">
      <c r="B68" s="279"/>
      <c r="C68" s="284"/>
      <c r="D68" s="419" t="s">
        <v>1198</v>
      </c>
      <c r="E68" s="419"/>
      <c r="F68" s="419"/>
      <c r="G68" s="419"/>
      <c r="H68" s="419"/>
      <c r="I68" s="419"/>
      <c r="J68" s="419"/>
      <c r="K68" s="280"/>
    </row>
    <row r="69" spans="2:11" s="1" customFormat="1" ht="15" customHeight="1">
      <c r="B69" s="279"/>
      <c r="C69" s="284"/>
      <c r="D69" s="419" t="s">
        <v>1199</v>
      </c>
      <c r="E69" s="419"/>
      <c r="F69" s="419"/>
      <c r="G69" s="419"/>
      <c r="H69" s="419"/>
      <c r="I69" s="419"/>
      <c r="J69" s="419"/>
      <c r="K69" s="280"/>
    </row>
    <row r="70" spans="2:11" s="1" customFormat="1" ht="15" customHeight="1">
      <c r="B70" s="279"/>
      <c r="C70" s="284"/>
      <c r="D70" s="419" t="s">
        <v>1200</v>
      </c>
      <c r="E70" s="419"/>
      <c r="F70" s="419"/>
      <c r="G70" s="419"/>
      <c r="H70" s="419"/>
      <c r="I70" s="419"/>
      <c r="J70" s="419"/>
      <c r="K70" s="280"/>
    </row>
    <row r="71" spans="2:11" s="1" customFormat="1" ht="12.75" customHeight="1">
      <c r="B71" s="288"/>
      <c r="C71" s="289"/>
      <c r="D71" s="289"/>
      <c r="E71" s="289"/>
      <c r="F71" s="289"/>
      <c r="G71" s="289"/>
      <c r="H71" s="289"/>
      <c r="I71" s="289"/>
      <c r="J71" s="289"/>
      <c r="K71" s="290"/>
    </row>
    <row r="72" spans="2:11" s="1" customFormat="1" ht="18.75" customHeight="1">
      <c r="B72" s="291"/>
      <c r="C72" s="291"/>
      <c r="D72" s="291"/>
      <c r="E72" s="291"/>
      <c r="F72" s="291"/>
      <c r="G72" s="291"/>
      <c r="H72" s="291"/>
      <c r="I72" s="291"/>
      <c r="J72" s="291"/>
      <c r="K72" s="292"/>
    </row>
    <row r="73" spans="2:11" s="1" customFormat="1" ht="18.75" customHeight="1">
      <c r="B73" s="292"/>
      <c r="C73" s="292"/>
      <c r="D73" s="292"/>
      <c r="E73" s="292"/>
      <c r="F73" s="292"/>
      <c r="G73" s="292"/>
      <c r="H73" s="292"/>
      <c r="I73" s="292"/>
      <c r="J73" s="292"/>
      <c r="K73" s="292"/>
    </row>
    <row r="74" spans="2:11" s="1" customFormat="1" ht="7.5" customHeight="1">
      <c r="B74" s="293"/>
      <c r="C74" s="294"/>
      <c r="D74" s="294"/>
      <c r="E74" s="294"/>
      <c r="F74" s="294"/>
      <c r="G74" s="294"/>
      <c r="H74" s="294"/>
      <c r="I74" s="294"/>
      <c r="J74" s="294"/>
      <c r="K74" s="295"/>
    </row>
    <row r="75" spans="2:11" s="1" customFormat="1" ht="45" customHeight="1">
      <c r="B75" s="296"/>
      <c r="C75" s="422" t="s">
        <v>1201</v>
      </c>
      <c r="D75" s="422"/>
      <c r="E75" s="422"/>
      <c r="F75" s="422"/>
      <c r="G75" s="422"/>
      <c r="H75" s="422"/>
      <c r="I75" s="422"/>
      <c r="J75" s="422"/>
      <c r="K75" s="297"/>
    </row>
    <row r="76" spans="2:11" s="1" customFormat="1" ht="17.25" customHeight="1">
      <c r="B76" s="296"/>
      <c r="C76" s="298" t="s">
        <v>1202</v>
      </c>
      <c r="D76" s="298"/>
      <c r="E76" s="298"/>
      <c r="F76" s="298" t="s">
        <v>1203</v>
      </c>
      <c r="G76" s="299"/>
      <c r="H76" s="298" t="s">
        <v>60</v>
      </c>
      <c r="I76" s="298" t="s">
        <v>63</v>
      </c>
      <c r="J76" s="298" t="s">
        <v>1204</v>
      </c>
      <c r="K76" s="297"/>
    </row>
    <row r="77" spans="2:11" s="1" customFormat="1" ht="17.25" customHeight="1">
      <c r="B77" s="296"/>
      <c r="C77" s="300" t="s">
        <v>1205</v>
      </c>
      <c r="D77" s="300"/>
      <c r="E77" s="300"/>
      <c r="F77" s="301" t="s">
        <v>1206</v>
      </c>
      <c r="G77" s="302"/>
      <c r="H77" s="300"/>
      <c r="I77" s="300"/>
      <c r="J77" s="300" t="s">
        <v>1207</v>
      </c>
      <c r="K77" s="297"/>
    </row>
    <row r="78" spans="2:11" s="1" customFormat="1" ht="5.25" customHeight="1">
      <c r="B78" s="296"/>
      <c r="C78" s="303"/>
      <c r="D78" s="303"/>
      <c r="E78" s="303"/>
      <c r="F78" s="303"/>
      <c r="G78" s="304"/>
      <c r="H78" s="303"/>
      <c r="I78" s="303"/>
      <c r="J78" s="303"/>
      <c r="K78" s="297"/>
    </row>
    <row r="79" spans="2:11" s="1" customFormat="1" ht="15" customHeight="1">
      <c r="B79" s="296"/>
      <c r="C79" s="285" t="s">
        <v>59</v>
      </c>
      <c r="D79" s="303"/>
      <c r="E79" s="303"/>
      <c r="F79" s="305" t="s">
        <v>1208</v>
      </c>
      <c r="G79" s="304"/>
      <c r="H79" s="285" t="s">
        <v>1209</v>
      </c>
      <c r="I79" s="285" t="s">
        <v>1210</v>
      </c>
      <c r="J79" s="285">
        <v>20</v>
      </c>
      <c r="K79" s="297"/>
    </row>
    <row r="80" spans="2:11" s="1" customFormat="1" ht="15" customHeight="1">
      <c r="B80" s="296"/>
      <c r="C80" s="285" t="s">
        <v>1211</v>
      </c>
      <c r="D80" s="285"/>
      <c r="E80" s="285"/>
      <c r="F80" s="305" t="s">
        <v>1208</v>
      </c>
      <c r="G80" s="304"/>
      <c r="H80" s="285" t="s">
        <v>1212</v>
      </c>
      <c r="I80" s="285" t="s">
        <v>1210</v>
      </c>
      <c r="J80" s="285">
        <v>120</v>
      </c>
      <c r="K80" s="297"/>
    </row>
    <row r="81" spans="2:11" s="1" customFormat="1" ht="15" customHeight="1">
      <c r="B81" s="306"/>
      <c r="C81" s="285" t="s">
        <v>1213</v>
      </c>
      <c r="D81" s="285"/>
      <c r="E81" s="285"/>
      <c r="F81" s="305" t="s">
        <v>1214</v>
      </c>
      <c r="G81" s="304"/>
      <c r="H81" s="285" t="s">
        <v>1215</v>
      </c>
      <c r="I81" s="285" t="s">
        <v>1210</v>
      </c>
      <c r="J81" s="285">
        <v>50</v>
      </c>
      <c r="K81" s="297"/>
    </row>
    <row r="82" spans="2:11" s="1" customFormat="1" ht="15" customHeight="1">
      <c r="B82" s="306"/>
      <c r="C82" s="285" t="s">
        <v>1216</v>
      </c>
      <c r="D82" s="285"/>
      <c r="E82" s="285"/>
      <c r="F82" s="305" t="s">
        <v>1208</v>
      </c>
      <c r="G82" s="304"/>
      <c r="H82" s="285" t="s">
        <v>1217</v>
      </c>
      <c r="I82" s="285" t="s">
        <v>1218</v>
      </c>
      <c r="J82" s="285"/>
      <c r="K82" s="297"/>
    </row>
    <row r="83" spans="2:11" s="1" customFormat="1" ht="15" customHeight="1">
      <c r="B83" s="306"/>
      <c r="C83" s="307" t="s">
        <v>1219</v>
      </c>
      <c r="D83" s="307"/>
      <c r="E83" s="307"/>
      <c r="F83" s="308" t="s">
        <v>1214</v>
      </c>
      <c r="G83" s="307"/>
      <c r="H83" s="307" t="s">
        <v>1220</v>
      </c>
      <c r="I83" s="307" t="s">
        <v>1210</v>
      </c>
      <c r="J83" s="307">
        <v>15</v>
      </c>
      <c r="K83" s="297"/>
    </row>
    <row r="84" spans="2:11" s="1" customFormat="1" ht="15" customHeight="1">
      <c r="B84" s="306"/>
      <c r="C84" s="307" t="s">
        <v>1221</v>
      </c>
      <c r="D84" s="307"/>
      <c r="E84" s="307"/>
      <c r="F84" s="308" t="s">
        <v>1214</v>
      </c>
      <c r="G84" s="307"/>
      <c r="H84" s="307" t="s">
        <v>1222</v>
      </c>
      <c r="I84" s="307" t="s">
        <v>1210</v>
      </c>
      <c r="J84" s="307">
        <v>15</v>
      </c>
      <c r="K84" s="297"/>
    </row>
    <row r="85" spans="2:11" s="1" customFormat="1" ht="15" customHeight="1">
      <c r="B85" s="306"/>
      <c r="C85" s="307" t="s">
        <v>1223</v>
      </c>
      <c r="D85" s="307"/>
      <c r="E85" s="307"/>
      <c r="F85" s="308" t="s">
        <v>1214</v>
      </c>
      <c r="G85" s="307"/>
      <c r="H85" s="307" t="s">
        <v>1224</v>
      </c>
      <c r="I85" s="307" t="s">
        <v>1210</v>
      </c>
      <c r="J85" s="307">
        <v>20</v>
      </c>
      <c r="K85" s="297"/>
    </row>
    <row r="86" spans="2:11" s="1" customFormat="1" ht="15" customHeight="1">
      <c r="B86" s="306"/>
      <c r="C86" s="307" t="s">
        <v>1225</v>
      </c>
      <c r="D86" s="307"/>
      <c r="E86" s="307"/>
      <c r="F86" s="308" t="s">
        <v>1214</v>
      </c>
      <c r="G86" s="307"/>
      <c r="H86" s="307" t="s">
        <v>1226</v>
      </c>
      <c r="I86" s="307" t="s">
        <v>1210</v>
      </c>
      <c r="J86" s="307">
        <v>20</v>
      </c>
      <c r="K86" s="297"/>
    </row>
    <row r="87" spans="2:11" s="1" customFormat="1" ht="15" customHeight="1">
      <c r="B87" s="306"/>
      <c r="C87" s="285" t="s">
        <v>1227</v>
      </c>
      <c r="D87" s="285"/>
      <c r="E87" s="285"/>
      <c r="F87" s="305" t="s">
        <v>1214</v>
      </c>
      <c r="G87" s="304"/>
      <c r="H87" s="285" t="s">
        <v>1228</v>
      </c>
      <c r="I87" s="285" t="s">
        <v>1210</v>
      </c>
      <c r="J87" s="285">
        <v>50</v>
      </c>
      <c r="K87" s="297"/>
    </row>
    <row r="88" spans="2:11" s="1" customFormat="1" ht="15" customHeight="1">
      <c r="B88" s="306"/>
      <c r="C88" s="285" t="s">
        <v>1229</v>
      </c>
      <c r="D88" s="285"/>
      <c r="E88" s="285"/>
      <c r="F88" s="305" t="s">
        <v>1214</v>
      </c>
      <c r="G88" s="304"/>
      <c r="H88" s="285" t="s">
        <v>1230</v>
      </c>
      <c r="I88" s="285" t="s">
        <v>1210</v>
      </c>
      <c r="J88" s="285">
        <v>20</v>
      </c>
      <c r="K88" s="297"/>
    </row>
    <row r="89" spans="2:11" s="1" customFormat="1" ht="15" customHeight="1">
      <c r="B89" s="306"/>
      <c r="C89" s="285" t="s">
        <v>1231</v>
      </c>
      <c r="D89" s="285"/>
      <c r="E89" s="285"/>
      <c r="F89" s="305" t="s">
        <v>1214</v>
      </c>
      <c r="G89" s="304"/>
      <c r="H89" s="285" t="s">
        <v>1232</v>
      </c>
      <c r="I89" s="285" t="s">
        <v>1210</v>
      </c>
      <c r="J89" s="285">
        <v>20</v>
      </c>
      <c r="K89" s="297"/>
    </row>
    <row r="90" spans="2:11" s="1" customFormat="1" ht="15" customHeight="1">
      <c r="B90" s="306"/>
      <c r="C90" s="285" t="s">
        <v>1233</v>
      </c>
      <c r="D90" s="285"/>
      <c r="E90" s="285"/>
      <c r="F90" s="305" t="s">
        <v>1214</v>
      </c>
      <c r="G90" s="304"/>
      <c r="H90" s="285" t="s">
        <v>1234</v>
      </c>
      <c r="I90" s="285" t="s">
        <v>1210</v>
      </c>
      <c r="J90" s="285">
        <v>50</v>
      </c>
      <c r="K90" s="297"/>
    </row>
    <row r="91" spans="2:11" s="1" customFormat="1" ht="15" customHeight="1">
      <c r="B91" s="306"/>
      <c r="C91" s="285" t="s">
        <v>1235</v>
      </c>
      <c r="D91" s="285"/>
      <c r="E91" s="285"/>
      <c r="F91" s="305" t="s">
        <v>1214</v>
      </c>
      <c r="G91" s="304"/>
      <c r="H91" s="285" t="s">
        <v>1235</v>
      </c>
      <c r="I91" s="285" t="s">
        <v>1210</v>
      </c>
      <c r="J91" s="285">
        <v>50</v>
      </c>
      <c r="K91" s="297"/>
    </row>
    <row r="92" spans="2:11" s="1" customFormat="1" ht="15" customHeight="1">
      <c r="B92" s="306"/>
      <c r="C92" s="285" t="s">
        <v>1236</v>
      </c>
      <c r="D92" s="285"/>
      <c r="E92" s="285"/>
      <c r="F92" s="305" t="s">
        <v>1214</v>
      </c>
      <c r="G92" s="304"/>
      <c r="H92" s="285" t="s">
        <v>1237</v>
      </c>
      <c r="I92" s="285" t="s">
        <v>1210</v>
      </c>
      <c r="J92" s="285">
        <v>255</v>
      </c>
      <c r="K92" s="297"/>
    </row>
    <row r="93" spans="2:11" s="1" customFormat="1" ht="15" customHeight="1">
      <c r="B93" s="306"/>
      <c r="C93" s="285" t="s">
        <v>1238</v>
      </c>
      <c r="D93" s="285"/>
      <c r="E93" s="285"/>
      <c r="F93" s="305" t="s">
        <v>1208</v>
      </c>
      <c r="G93" s="304"/>
      <c r="H93" s="285" t="s">
        <v>1239</v>
      </c>
      <c r="I93" s="285" t="s">
        <v>1240</v>
      </c>
      <c r="J93" s="285"/>
      <c r="K93" s="297"/>
    </row>
    <row r="94" spans="2:11" s="1" customFormat="1" ht="15" customHeight="1">
      <c r="B94" s="306"/>
      <c r="C94" s="285" t="s">
        <v>1241</v>
      </c>
      <c r="D94" s="285"/>
      <c r="E94" s="285"/>
      <c r="F94" s="305" t="s">
        <v>1208</v>
      </c>
      <c r="G94" s="304"/>
      <c r="H94" s="285" t="s">
        <v>1242</v>
      </c>
      <c r="I94" s="285" t="s">
        <v>1243</v>
      </c>
      <c r="J94" s="285"/>
      <c r="K94" s="297"/>
    </row>
    <row r="95" spans="2:11" s="1" customFormat="1" ht="15" customHeight="1">
      <c r="B95" s="306"/>
      <c r="C95" s="285" t="s">
        <v>1244</v>
      </c>
      <c r="D95" s="285"/>
      <c r="E95" s="285"/>
      <c r="F95" s="305" t="s">
        <v>1208</v>
      </c>
      <c r="G95" s="304"/>
      <c r="H95" s="285" t="s">
        <v>1244</v>
      </c>
      <c r="I95" s="285" t="s">
        <v>1243</v>
      </c>
      <c r="J95" s="285"/>
      <c r="K95" s="297"/>
    </row>
    <row r="96" spans="2:11" s="1" customFormat="1" ht="15" customHeight="1">
      <c r="B96" s="306"/>
      <c r="C96" s="285" t="s">
        <v>44</v>
      </c>
      <c r="D96" s="285"/>
      <c r="E96" s="285"/>
      <c r="F96" s="305" t="s">
        <v>1208</v>
      </c>
      <c r="G96" s="304"/>
      <c r="H96" s="285" t="s">
        <v>1245</v>
      </c>
      <c r="I96" s="285" t="s">
        <v>1243</v>
      </c>
      <c r="J96" s="285"/>
      <c r="K96" s="297"/>
    </row>
    <row r="97" spans="2:11" s="1" customFormat="1" ht="15" customHeight="1">
      <c r="B97" s="306"/>
      <c r="C97" s="285" t="s">
        <v>54</v>
      </c>
      <c r="D97" s="285"/>
      <c r="E97" s="285"/>
      <c r="F97" s="305" t="s">
        <v>1208</v>
      </c>
      <c r="G97" s="304"/>
      <c r="H97" s="285" t="s">
        <v>1246</v>
      </c>
      <c r="I97" s="285" t="s">
        <v>1243</v>
      </c>
      <c r="J97" s="285"/>
      <c r="K97" s="297"/>
    </row>
    <row r="98" spans="2:11" s="1" customFormat="1" ht="15" customHeight="1">
      <c r="B98" s="309"/>
      <c r="C98" s="310"/>
      <c r="D98" s="310"/>
      <c r="E98" s="310"/>
      <c r="F98" s="310"/>
      <c r="G98" s="310"/>
      <c r="H98" s="310"/>
      <c r="I98" s="310"/>
      <c r="J98" s="310"/>
      <c r="K98" s="311"/>
    </row>
    <row r="99" spans="2:11" s="1" customFormat="1" ht="18.75" customHeight="1">
      <c r="B99" s="312"/>
      <c r="C99" s="313"/>
      <c r="D99" s="313"/>
      <c r="E99" s="313"/>
      <c r="F99" s="313"/>
      <c r="G99" s="313"/>
      <c r="H99" s="313"/>
      <c r="I99" s="313"/>
      <c r="J99" s="313"/>
      <c r="K99" s="312"/>
    </row>
    <row r="100" spans="2:11" s="1" customFormat="1" ht="18.75" customHeight="1">
      <c r="B100" s="292"/>
      <c r="C100" s="292"/>
      <c r="D100" s="292"/>
      <c r="E100" s="292"/>
      <c r="F100" s="292"/>
      <c r="G100" s="292"/>
      <c r="H100" s="292"/>
      <c r="I100" s="292"/>
      <c r="J100" s="292"/>
      <c r="K100" s="292"/>
    </row>
    <row r="101" spans="2:11" s="1" customFormat="1" ht="7.5" customHeight="1">
      <c r="B101" s="293"/>
      <c r="C101" s="294"/>
      <c r="D101" s="294"/>
      <c r="E101" s="294"/>
      <c r="F101" s="294"/>
      <c r="G101" s="294"/>
      <c r="H101" s="294"/>
      <c r="I101" s="294"/>
      <c r="J101" s="294"/>
      <c r="K101" s="295"/>
    </row>
    <row r="102" spans="2:11" s="1" customFormat="1" ht="45" customHeight="1">
      <c r="B102" s="296"/>
      <c r="C102" s="422" t="s">
        <v>1247</v>
      </c>
      <c r="D102" s="422"/>
      <c r="E102" s="422"/>
      <c r="F102" s="422"/>
      <c r="G102" s="422"/>
      <c r="H102" s="422"/>
      <c r="I102" s="422"/>
      <c r="J102" s="422"/>
      <c r="K102" s="297"/>
    </row>
    <row r="103" spans="2:11" s="1" customFormat="1" ht="17.25" customHeight="1">
      <c r="B103" s="296"/>
      <c r="C103" s="298" t="s">
        <v>1202</v>
      </c>
      <c r="D103" s="298"/>
      <c r="E103" s="298"/>
      <c r="F103" s="298" t="s">
        <v>1203</v>
      </c>
      <c r="G103" s="299"/>
      <c r="H103" s="298" t="s">
        <v>60</v>
      </c>
      <c r="I103" s="298" t="s">
        <v>63</v>
      </c>
      <c r="J103" s="298" t="s">
        <v>1204</v>
      </c>
      <c r="K103" s="297"/>
    </row>
    <row r="104" spans="2:11" s="1" customFormat="1" ht="17.25" customHeight="1">
      <c r="B104" s="296"/>
      <c r="C104" s="300" t="s">
        <v>1205</v>
      </c>
      <c r="D104" s="300"/>
      <c r="E104" s="300"/>
      <c r="F104" s="301" t="s">
        <v>1206</v>
      </c>
      <c r="G104" s="302"/>
      <c r="H104" s="300"/>
      <c r="I104" s="300"/>
      <c r="J104" s="300" t="s">
        <v>1207</v>
      </c>
      <c r="K104" s="297"/>
    </row>
    <row r="105" spans="2:11" s="1" customFormat="1" ht="5.25" customHeight="1">
      <c r="B105" s="296"/>
      <c r="C105" s="298"/>
      <c r="D105" s="298"/>
      <c r="E105" s="298"/>
      <c r="F105" s="298"/>
      <c r="G105" s="314"/>
      <c r="H105" s="298"/>
      <c r="I105" s="298"/>
      <c r="J105" s="298"/>
      <c r="K105" s="297"/>
    </row>
    <row r="106" spans="2:11" s="1" customFormat="1" ht="15" customHeight="1">
      <c r="B106" s="296"/>
      <c r="C106" s="285" t="s">
        <v>59</v>
      </c>
      <c r="D106" s="303"/>
      <c r="E106" s="303"/>
      <c r="F106" s="305" t="s">
        <v>1208</v>
      </c>
      <c r="G106" s="314"/>
      <c r="H106" s="285" t="s">
        <v>1248</v>
      </c>
      <c r="I106" s="285" t="s">
        <v>1210</v>
      </c>
      <c r="J106" s="285">
        <v>20</v>
      </c>
      <c r="K106" s="297"/>
    </row>
    <row r="107" spans="2:11" s="1" customFormat="1" ht="15" customHeight="1">
      <c r="B107" s="296"/>
      <c r="C107" s="285" t="s">
        <v>1211</v>
      </c>
      <c r="D107" s="285"/>
      <c r="E107" s="285"/>
      <c r="F107" s="305" t="s">
        <v>1208</v>
      </c>
      <c r="G107" s="285"/>
      <c r="H107" s="285" t="s">
        <v>1248</v>
      </c>
      <c r="I107" s="285" t="s">
        <v>1210</v>
      </c>
      <c r="J107" s="285">
        <v>120</v>
      </c>
      <c r="K107" s="297"/>
    </row>
    <row r="108" spans="2:11" s="1" customFormat="1" ht="15" customHeight="1">
      <c r="B108" s="306"/>
      <c r="C108" s="285" t="s">
        <v>1213</v>
      </c>
      <c r="D108" s="285"/>
      <c r="E108" s="285"/>
      <c r="F108" s="305" t="s">
        <v>1214</v>
      </c>
      <c r="G108" s="285"/>
      <c r="H108" s="285" t="s">
        <v>1248</v>
      </c>
      <c r="I108" s="285" t="s">
        <v>1210</v>
      </c>
      <c r="J108" s="285">
        <v>50</v>
      </c>
      <c r="K108" s="297"/>
    </row>
    <row r="109" spans="2:11" s="1" customFormat="1" ht="15" customHeight="1">
      <c r="B109" s="306"/>
      <c r="C109" s="285" t="s">
        <v>1216</v>
      </c>
      <c r="D109" s="285"/>
      <c r="E109" s="285"/>
      <c r="F109" s="305" t="s">
        <v>1208</v>
      </c>
      <c r="G109" s="285"/>
      <c r="H109" s="285" t="s">
        <v>1248</v>
      </c>
      <c r="I109" s="285" t="s">
        <v>1218</v>
      </c>
      <c r="J109" s="285"/>
      <c r="K109" s="297"/>
    </row>
    <row r="110" spans="2:11" s="1" customFormat="1" ht="15" customHeight="1">
      <c r="B110" s="306"/>
      <c r="C110" s="285" t="s">
        <v>1227</v>
      </c>
      <c r="D110" s="285"/>
      <c r="E110" s="285"/>
      <c r="F110" s="305" t="s">
        <v>1214</v>
      </c>
      <c r="G110" s="285"/>
      <c r="H110" s="285" t="s">
        <v>1248</v>
      </c>
      <c r="I110" s="285" t="s">
        <v>1210</v>
      </c>
      <c r="J110" s="285">
        <v>50</v>
      </c>
      <c r="K110" s="297"/>
    </row>
    <row r="111" spans="2:11" s="1" customFormat="1" ht="15" customHeight="1">
      <c r="B111" s="306"/>
      <c r="C111" s="285" t="s">
        <v>1235</v>
      </c>
      <c r="D111" s="285"/>
      <c r="E111" s="285"/>
      <c r="F111" s="305" t="s">
        <v>1214</v>
      </c>
      <c r="G111" s="285"/>
      <c r="H111" s="285" t="s">
        <v>1248</v>
      </c>
      <c r="I111" s="285" t="s">
        <v>1210</v>
      </c>
      <c r="J111" s="285">
        <v>50</v>
      </c>
      <c r="K111" s="297"/>
    </row>
    <row r="112" spans="2:11" s="1" customFormat="1" ht="15" customHeight="1">
      <c r="B112" s="306"/>
      <c r="C112" s="285" t="s">
        <v>1233</v>
      </c>
      <c r="D112" s="285"/>
      <c r="E112" s="285"/>
      <c r="F112" s="305" t="s">
        <v>1214</v>
      </c>
      <c r="G112" s="285"/>
      <c r="H112" s="285" t="s">
        <v>1248</v>
      </c>
      <c r="I112" s="285" t="s">
        <v>1210</v>
      </c>
      <c r="J112" s="285">
        <v>50</v>
      </c>
      <c r="K112" s="297"/>
    </row>
    <row r="113" spans="2:11" s="1" customFormat="1" ht="15" customHeight="1">
      <c r="B113" s="306"/>
      <c r="C113" s="285" t="s">
        <v>59</v>
      </c>
      <c r="D113" s="285"/>
      <c r="E113" s="285"/>
      <c r="F113" s="305" t="s">
        <v>1208</v>
      </c>
      <c r="G113" s="285"/>
      <c r="H113" s="285" t="s">
        <v>1249</v>
      </c>
      <c r="I113" s="285" t="s">
        <v>1210</v>
      </c>
      <c r="J113" s="285">
        <v>20</v>
      </c>
      <c r="K113" s="297"/>
    </row>
    <row r="114" spans="2:11" s="1" customFormat="1" ht="15" customHeight="1">
      <c r="B114" s="306"/>
      <c r="C114" s="285" t="s">
        <v>1250</v>
      </c>
      <c r="D114" s="285"/>
      <c r="E114" s="285"/>
      <c r="F114" s="305" t="s">
        <v>1208</v>
      </c>
      <c r="G114" s="285"/>
      <c r="H114" s="285" t="s">
        <v>1251</v>
      </c>
      <c r="I114" s="285" t="s">
        <v>1210</v>
      </c>
      <c r="J114" s="285">
        <v>120</v>
      </c>
      <c r="K114" s="297"/>
    </row>
    <row r="115" spans="2:11" s="1" customFormat="1" ht="15" customHeight="1">
      <c r="B115" s="306"/>
      <c r="C115" s="285" t="s">
        <v>44</v>
      </c>
      <c r="D115" s="285"/>
      <c r="E115" s="285"/>
      <c r="F115" s="305" t="s">
        <v>1208</v>
      </c>
      <c r="G115" s="285"/>
      <c r="H115" s="285" t="s">
        <v>1252</v>
      </c>
      <c r="I115" s="285" t="s">
        <v>1243</v>
      </c>
      <c r="J115" s="285"/>
      <c r="K115" s="297"/>
    </row>
    <row r="116" spans="2:11" s="1" customFormat="1" ht="15" customHeight="1">
      <c r="B116" s="306"/>
      <c r="C116" s="285" t="s">
        <v>54</v>
      </c>
      <c r="D116" s="285"/>
      <c r="E116" s="285"/>
      <c r="F116" s="305" t="s">
        <v>1208</v>
      </c>
      <c r="G116" s="285"/>
      <c r="H116" s="285" t="s">
        <v>1253</v>
      </c>
      <c r="I116" s="285" t="s">
        <v>1243</v>
      </c>
      <c r="J116" s="285"/>
      <c r="K116" s="297"/>
    </row>
    <row r="117" spans="2:11" s="1" customFormat="1" ht="15" customHeight="1">
      <c r="B117" s="306"/>
      <c r="C117" s="285" t="s">
        <v>63</v>
      </c>
      <c r="D117" s="285"/>
      <c r="E117" s="285"/>
      <c r="F117" s="305" t="s">
        <v>1208</v>
      </c>
      <c r="G117" s="285"/>
      <c r="H117" s="285" t="s">
        <v>1254</v>
      </c>
      <c r="I117" s="285" t="s">
        <v>1255</v>
      </c>
      <c r="J117" s="285"/>
      <c r="K117" s="297"/>
    </row>
    <row r="118" spans="2:11" s="1" customFormat="1" ht="15" customHeight="1">
      <c r="B118" s="309"/>
      <c r="C118" s="315"/>
      <c r="D118" s="315"/>
      <c r="E118" s="315"/>
      <c r="F118" s="315"/>
      <c r="G118" s="315"/>
      <c r="H118" s="315"/>
      <c r="I118" s="315"/>
      <c r="J118" s="315"/>
      <c r="K118" s="311"/>
    </row>
    <row r="119" spans="2:11" s="1" customFormat="1" ht="18.75" customHeight="1">
      <c r="B119" s="316"/>
      <c r="C119" s="282"/>
      <c r="D119" s="282"/>
      <c r="E119" s="282"/>
      <c r="F119" s="317"/>
      <c r="G119" s="282"/>
      <c r="H119" s="282"/>
      <c r="I119" s="282"/>
      <c r="J119" s="282"/>
      <c r="K119" s="316"/>
    </row>
    <row r="120" spans="2:11" s="1" customFormat="1" ht="18.75" customHeight="1">
      <c r="B120" s="292"/>
      <c r="C120" s="292"/>
      <c r="D120" s="292"/>
      <c r="E120" s="292"/>
      <c r="F120" s="292"/>
      <c r="G120" s="292"/>
      <c r="H120" s="292"/>
      <c r="I120" s="292"/>
      <c r="J120" s="292"/>
      <c r="K120" s="292"/>
    </row>
    <row r="121" spans="2:11" s="1" customFormat="1" ht="7.5" customHeight="1">
      <c r="B121" s="318"/>
      <c r="C121" s="319"/>
      <c r="D121" s="319"/>
      <c r="E121" s="319"/>
      <c r="F121" s="319"/>
      <c r="G121" s="319"/>
      <c r="H121" s="319"/>
      <c r="I121" s="319"/>
      <c r="J121" s="319"/>
      <c r="K121" s="320"/>
    </row>
    <row r="122" spans="2:11" s="1" customFormat="1" ht="45" customHeight="1">
      <c r="B122" s="321"/>
      <c r="C122" s="420" t="s">
        <v>1256</v>
      </c>
      <c r="D122" s="420"/>
      <c r="E122" s="420"/>
      <c r="F122" s="420"/>
      <c r="G122" s="420"/>
      <c r="H122" s="420"/>
      <c r="I122" s="420"/>
      <c r="J122" s="420"/>
      <c r="K122" s="322"/>
    </row>
    <row r="123" spans="2:11" s="1" customFormat="1" ht="17.25" customHeight="1">
      <c r="B123" s="323"/>
      <c r="C123" s="298" t="s">
        <v>1202</v>
      </c>
      <c r="D123" s="298"/>
      <c r="E123" s="298"/>
      <c r="F123" s="298" t="s">
        <v>1203</v>
      </c>
      <c r="G123" s="299"/>
      <c r="H123" s="298" t="s">
        <v>60</v>
      </c>
      <c r="I123" s="298" t="s">
        <v>63</v>
      </c>
      <c r="J123" s="298" t="s">
        <v>1204</v>
      </c>
      <c r="K123" s="324"/>
    </row>
    <row r="124" spans="2:11" s="1" customFormat="1" ht="17.25" customHeight="1">
      <c r="B124" s="323"/>
      <c r="C124" s="300" t="s">
        <v>1205</v>
      </c>
      <c r="D124" s="300"/>
      <c r="E124" s="300"/>
      <c r="F124" s="301" t="s">
        <v>1206</v>
      </c>
      <c r="G124" s="302"/>
      <c r="H124" s="300"/>
      <c r="I124" s="300"/>
      <c r="J124" s="300" t="s">
        <v>1207</v>
      </c>
      <c r="K124" s="324"/>
    </row>
    <row r="125" spans="2:11" s="1" customFormat="1" ht="5.25" customHeight="1">
      <c r="B125" s="325"/>
      <c r="C125" s="303"/>
      <c r="D125" s="303"/>
      <c r="E125" s="303"/>
      <c r="F125" s="303"/>
      <c r="G125" s="285"/>
      <c r="H125" s="303"/>
      <c r="I125" s="303"/>
      <c r="J125" s="303"/>
      <c r="K125" s="326"/>
    </row>
    <row r="126" spans="2:11" s="1" customFormat="1" ht="15" customHeight="1">
      <c r="B126" s="325"/>
      <c r="C126" s="285" t="s">
        <v>1211</v>
      </c>
      <c r="D126" s="303"/>
      <c r="E126" s="303"/>
      <c r="F126" s="305" t="s">
        <v>1208</v>
      </c>
      <c r="G126" s="285"/>
      <c r="H126" s="285" t="s">
        <v>1248</v>
      </c>
      <c r="I126" s="285" t="s">
        <v>1210</v>
      </c>
      <c r="J126" s="285">
        <v>120</v>
      </c>
      <c r="K126" s="327"/>
    </row>
    <row r="127" spans="2:11" s="1" customFormat="1" ht="15" customHeight="1">
      <c r="B127" s="325"/>
      <c r="C127" s="285" t="s">
        <v>1257</v>
      </c>
      <c r="D127" s="285"/>
      <c r="E127" s="285"/>
      <c r="F127" s="305" t="s">
        <v>1208</v>
      </c>
      <c r="G127" s="285"/>
      <c r="H127" s="285" t="s">
        <v>1258</v>
      </c>
      <c r="I127" s="285" t="s">
        <v>1210</v>
      </c>
      <c r="J127" s="285" t="s">
        <v>1259</v>
      </c>
      <c r="K127" s="327"/>
    </row>
    <row r="128" spans="2:11" s="1" customFormat="1" ht="15" customHeight="1">
      <c r="B128" s="325"/>
      <c r="C128" s="285" t="s">
        <v>91</v>
      </c>
      <c r="D128" s="285"/>
      <c r="E128" s="285"/>
      <c r="F128" s="305" t="s">
        <v>1208</v>
      </c>
      <c r="G128" s="285"/>
      <c r="H128" s="285" t="s">
        <v>1260</v>
      </c>
      <c r="I128" s="285" t="s">
        <v>1210</v>
      </c>
      <c r="J128" s="285" t="s">
        <v>1259</v>
      </c>
      <c r="K128" s="327"/>
    </row>
    <row r="129" spans="2:11" s="1" customFormat="1" ht="15" customHeight="1">
      <c r="B129" s="325"/>
      <c r="C129" s="285" t="s">
        <v>1219</v>
      </c>
      <c r="D129" s="285"/>
      <c r="E129" s="285"/>
      <c r="F129" s="305" t="s">
        <v>1214</v>
      </c>
      <c r="G129" s="285"/>
      <c r="H129" s="285" t="s">
        <v>1220</v>
      </c>
      <c r="I129" s="285" t="s">
        <v>1210</v>
      </c>
      <c r="J129" s="285">
        <v>15</v>
      </c>
      <c r="K129" s="327"/>
    </row>
    <row r="130" spans="2:11" s="1" customFormat="1" ht="15" customHeight="1">
      <c r="B130" s="325"/>
      <c r="C130" s="307" t="s">
        <v>1221</v>
      </c>
      <c r="D130" s="307"/>
      <c r="E130" s="307"/>
      <c r="F130" s="308" t="s">
        <v>1214</v>
      </c>
      <c r="G130" s="307"/>
      <c r="H130" s="307" t="s">
        <v>1222</v>
      </c>
      <c r="I130" s="307" t="s">
        <v>1210</v>
      </c>
      <c r="J130" s="307">
        <v>15</v>
      </c>
      <c r="K130" s="327"/>
    </row>
    <row r="131" spans="2:11" s="1" customFormat="1" ht="15" customHeight="1">
      <c r="B131" s="325"/>
      <c r="C131" s="307" t="s">
        <v>1223</v>
      </c>
      <c r="D131" s="307"/>
      <c r="E131" s="307"/>
      <c r="F131" s="308" t="s">
        <v>1214</v>
      </c>
      <c r="G131" s="307"/>
      <c r="H131" s="307" t="s">
        <v>1224</v>
      </c>
      <c r="I131" s="307" t="s">
        <v>1210</v>
      </c>
      <c r="J131" s="307">
        <v>20</v>
      </c>
      <c r="K131" s="327"/>
    </row>
    <row r="132" spans="2:11" s="1" customFormat="1" ht="15" customHeight="1">
      <c r="B132" s="325"/>
      <c r="C132" s="307" t="s">
        <v>1225</v>
      </c>
      <c r="D132" s="307"/>
      <c r="E132" s="307"/>
      <c r="F132" s="308" t="s">
        <v>1214</v>
      </c>
      <c r="G132" s="307"/>
      <c r="H132" s="307" t="s">
        <v>1226</v>
      </c>
      <c r="I132" s="307" t="s">
        <v>1210</v>
      </c>
      <c r="J132" s="307">
        <v>20</v>
      </c>
      <c r="K132" s="327"/>
    </row>
    <row r="133" spans="2:11" s="1" customFormat="1" ht="15" customHeight="1">
      <c r="B133" s="325"/>
      <c r="C133" s="285" t="s">
        <v>1213</v>
      </c>
      <c r="D133" s="285"/>
      <c r="E133" s="285"/>
      <c r="F133" s="305" t="s">
        <v>1214</v>
      </c>
      <c r="G133" s="285"/>
      <c r="H133" s="285" t="s">
        <v>1248</v>
      </c>
      <c r="I133" s="285" t="s">
        <v>1210</v>
      </c>
      <c r="J133" s="285">
        <v>50</v>
      </c>
      <c r="K133" s="327"/>
    </row>
    <row r="134" spans="2:11" s="1" customFormat="1" ht="15" customHeight="1">
      <c r="B134" s="325"/>
      <c r="C134" s="285" t="s">
        <v>1227</v>
      </c>
      <c r="D134" s="285"/>
      <c r="E134" s="285"/>
      <c r="F134" s="305" t="s">
        <v>1214</v>
      </c>
      <c r="G134" s="285"/>
      <c r="H134" s="285" t="s">
        <v>1248</v>
      </c>
      <c r="I134" s="285" t="s">
        <v>1210</v>
      </c>
      <c r="J134" s="285">
        <v>50</v>
      </c>
      <c r="K134" s="327"/>
    </row>
    <row r="135" spans="2:11" s="1" customFormat="1" ht="15" customHeight="1">
      <c r="B135" s="325"/>
      <c r="C135" s="285" t="s">
        <v>1233</v>
      </c>
      <c r="D135" s="285"/>
      <c r="E135" s="285"/>
      <c r="F135" s="305" t="s">
        <v>1214</v>
      </c>
      <c r="G135" s="285"/>
      <c r="H135" s="285" t="s">
        <v>1248</v>
      </c>
      <c r="I135" s="285" t="s">
        <v>1210</v>
      </c>
      <c r="J135" s="285">
        <v>50</v>
      </c>
      <c r="K135" s="327"/>
    </row>
    <row r="136" spans="2:11" s="1" customFormat="1" ht="15" customHeight="1">
      <c r="B136" s="325"/>
      <c r="C136" s="285" t="s">
        <v>1235</v>
      </c>
      <c r="D136" s="285"/>
      <c r="E136" s="285"/>
      <c r="F136" s="305" t="s">
        <v>1214</v>
      </c>
      <c r="G136" s="285"/>
      <c r="H136" s="285" t="s">
        <v>1248</v>
      </c>
      <c r="I136" s="285" t="s">
        <v>1210</v>
      </c>
      <c r="J136" s="285">
        <v>50</v>
      </c>
      <c r="K136" s="327"/>
    </row>
    <row r="137" spans="2:11" s="1" customFormat="1" ht="15" customHeight="1">
      <c r="B137" s="325"/>
      <c r="C137" s="285" t="s">
        <v>1236</v>
      </c>
      <c r="D137" s="285"/>
      <c r="E137" s="285"/>
      <c r="F137" s="305" t="s">
        <v>1214</v>
      </c>
      <c r="G137" s="285"/>
      <c r="H137" s="285" t="s">
        <v>1261</v>
      </c>
      <c r="I137" s="285" t="s">
        <v>1210</v>
      </c>
      <c r="J137" s="285">
        <v>255</v>
      </c>
      <c r="K137" s="327"/>
    </row>
    <row r="138" spans="2:11" s="1" customFormat="1" ht="15" customHeight="1">
      <c r="B138" s="325"/>
      <c r="C138" s="285" t="s">
        <v>1238</v>
      </c>
      <c r="D138" s="285"/>
      <c r="E138" s="285"/>
      <c r="F138" s="305" t="s">
        <v>1208</v>
      </c>
      <c r="G138" s="285"/>
      <c r="H138" s="285" t="s">
        <v>1262</v>
      </c>
      <c r="I138" s="285" t="s">
        <v>1240</v>
      </c>
      <c r="J138" s="285"/>
      <c r="K138" s="327"/>
    </row>
    <row r="139" spans="2:11" s="1" customFormat="1" ht="15" customHeight="1">
      <c r="B139" s="325"/>
      <c r="C139" s="285" t="s">
        <v>1241</v>
      </c>
      <c r="D139" s="285"/>
      <c r="E139" s="285"/>
      <c r="F139" s="305" t="s">
        <v>1208</v>
      </c>
      <c r="G139" s="285"/>
      <c r="H139" s="285" t="s">
        <v>1263</v>
      </c>
      <c r="I139" s="285" t="s">
        <v>1243</v>
      </c>
      <c r="J139" s="285"/>
      <c r="K139" s="327"/>
    </row>
    <row r="140" spans="2:11" s="1" customFormat="1" ht="15" customHeight="1">
      <c r="B140" s="325"/>
      <c r="C140" s="285" t="s">
        <v>1244</v>
      </c>
      <c r="D140" s="285"/>
      <c r="E140" s="285"/>
      <c r="F140" s="305" t="s">
        <v>1208</v>
      </c>
      <c r="G140" s="285"/>
      <c r="H140" s="285" t="s">
        <v>1244</v>
      </c>
      <c r="I140" s="285" t="s">
        <v>1243</v>
      </c>
      <c r="J140" s="285"/>
      <c r="K140" s="327"/>
    </row>
    <row r="141" spans="2:11" s="1" customFormat="1" ht="15" customHeight="1">
      <c r="B141" s="325"/>
      <c r="C141" s="285" t="s">
        <v>44</v>
      </c>
      <c r="D141" s="285"/>
      <c r="E141" s="285"/>
      <c r="F141" s="305" t="s">
        <v>1208</v>
      </c>
      <c r="G141" s="285"/>
      <c r="H141" s="285" t="s">
        <v>1264</v>
      </c>
      <c r="I141" s="285" t="s">
        <v>1243</v>
      </c>
      <c r="J141" s="285"/>
      <c r="K141" s="327"/>
    </row>
    <row r="142" spans="2:11" s="1" customFormat="1" ht="15" customHeight="1">
      <c r="B142" s="325"/>
      <c r="C142" s="285" t="s">
        <v>1265</v>
      </c>
      <c r="D142" s="285"/>
      <c r="E142" s="285"/>
      <c r="F142" s="305" t="s">
        <v>1208</v>
      </c>
      <c r="G142" s="285"/>
      <c r="H142" s="285" t="s">
        <v>1266</v>
      </c>
      <c r="I142" s="285" t="s">
        <v>1243</v>
      </c>
      <c r="J142" s="285"/>
      <c r="K142" s="327"/>
    </row>
    <row r="143" spans="2:11" s="1" customFormat="1" ht="15" customHeight="1">
      <c r="B143" s="328"/>
      <c r="C143" s="329"/>
      <c r="D143" s="329"/>
      <c r="E143" s="329"/>
      <c r="F143" s="329"/>
      <c r="G143" s="329"/>
      <c r="H143" s="329"/>
      <c r="I143" s="329"/>
      <c r="J143" s="329"/>
      <c r="K143" s="330"/>
    </row>
    <row r="144" spans="2:11" s="1" customFormat="1" ht="18.75" customHeight="1">
      <c r="B144" s="282"/>
      <c r="C144" s="282"/>
      <c r="D144" s="282"/>
      <c r="E144" s="282"/>
      <c r="F144" s="317"/>
      <c r="G144" s="282"/>
      <c r="H144" s="282"/>
      <c r="I144" s="282"/>
      <c r="J144" s="282"/>
      <c r="K144" s="282"/>
    </row>
    <row r="145" spans="2:11" s="1" customFormat="1" ht="18.75" customHeight="1">
      <c r="B145" s="292"/>
      <c r="C145" s="292"/>
      <c r="D145" s="292"/>
      <c r="E145" s="292"/>
      <c r="F145" s="292"/>
      <c r="G145" s="292"/>
      <c r="H145" s="292"/>
      <c r="I145" s="292"/>
      <c r="J145" s="292"/>
      <c r="K145" s="292"/>
    </row>
    <row r="146" spans="2:11" s="1" customFormat="1" ht="7.5" customHeight="1">
      <c r="B146" s="293"/>
      <c r="C146" s="294"/>
      <c r="D146" s="294"/>
      <c r="E146" s="294"/>
      <c r="F146" s="294"/>
      <c r="G146" s="294"/>
      <c r="H146" s="294"/>
      <c r="I146" s="294"/>
      <c r="J146" s="294"/>
      <c r="K146" s="295"/>
    </row>
    <row r="147" spans="2:11" s="1" customFormat="1" ht="45" customHeight="1">
      <c r="B147" s="296"/>
      <c r="C147" s="422" t="s">
        <v>1267</v>
      </c>
      <c r="D147" s="422"/>
      <c r="E147" s="422"/>
      <c r="F147" s="422"/>
      <c r="G147" s="422"/>
      <c r="H147" s="422"/>
      <c r="I147" s="422"/>
      <c r="J147" s="422"/>
      <c r="K147" s="297"/>
    </row>
    <row r="148" spans="2:11" s="1" customFormat="1" ht="17.25" customHeight="1">
      <c r="B148" s="296"/>
      <c r="C148" s="298" t="s">
        <v>1202</v>
      </c>
      <c r="D148" s="298"/>
      <c r="E148" s="298"/>
      <c r="F148" s="298" t="s">
        <v>1203</v>
      </c>
      <c r="G148" s="299"/>
      <c r="H148" s="298" t="s">
        <v>60</v>
      </c>
      <c r="I148" s="298" t="s">
        <v>63</v>
      </c>
      <c r="J148" s="298" t="s">
        <v>1204</v>
      </c>
      <c r="K148" s="297"/>
    </row>
    <row r="149" spans="2:11" s="1" customFormat="1" ht="17.25" customHeight="1">
      <c r="B149" s="296"/>
      <c r="C149" s="300" t="s">
        <v>1205</v>
      </c>
      <c r="D149" s="300"/>
      <c r="E149" s="300"/>
      <c r="F149" s="301" t="s">
        <v>1206</v>
      </c>
      <c r="G149" s="302"/>
      <c r="H149" s="300"/>
      <c r="I149" s="300"/>
      <c r="J149" s="300" t="s">
        <v>1207</v>
      </c>
      <c r="K149" s="297"/>
    </row>
    <row r="150" spans="2:11" s="1" customFormat="1" ht="5.25" customHeight="1">
      <c r="B150" s="306"/>
      <c r="C150" s="303"/>
      <c r="D150" s="303"/>
      <c r="E150" s="303"/>
      <c r="F150" s="303"/>
      <c r="G150" s="304"/>
      <c r="H150" s="303"/>
      <c r="I150" s="303"/>
      <c r="J150" s="303"/>
      <c r="K150" s="327"/>
    </row>
    <row r="151" spans="2:11" s="1" customFormat="1" ht="15" customHeight="1">
      <c r="B151" s="306"/>
      <c r="C151" s="331" t="s">
        <v>1211</v>
      </c>
      <c r="D151" s="285"/>
      <c r="E151" s="285"/>
      <c r="F151" s="332" t="s">
        <v>1208</v>
      </c>
      <c r="G151" s="285"/>
      <c r="H151" s="331" t="s">
        <v>1248</v>
      </c>
      <c r="I151" s="331" t="s">
        <v>1210</v>
      </c>
      <c r="J151" s="331">
        <v>120</v>
      </c>
      <c r="K151" s="327"/>
    </row>
    <row r="152" spans="2:11" s="1" customFormat="1" ht="15" customHeight="1">
      <c r="B152" s="306"/>
      <c r="C152" s="331" t="s">
        <v>1257</v>
      </c>
      <c r="D152" s="285"/>
      <c r="E152" s="285"/>
      <c r="F152" s="332" t="s">
        <v>1208</v>
      </c>
      <c r="G152" s="285"/>
      <c r="H152" s="331" t="s">
        <v>1268</v>
      </c>
      <c r="I152" s="331" t="s">
        <v>1210</v>
      </c>
      <c r="J152" s="331" t="s">
        <v>1259</v>
      </c>
      <c r="K152" s="327"/>
    </row>
    <row r="153" spans="2:11" s="1" customFormat="1" ht="15" customHeight="1">
      <c r="B153" s="306"/>
      <c r="C153" s="331" t="s">
        <v>91</v>
      </c>
      <c r="D153" s="285"/>
      <c r="E153" s="285"/>
      <c r="F153" s="332" t="s">
        <v>1208</v>
      </c>
      <c r="G153" s="285"/>
      <c r="H153" s="331" t="s">
        <v>1269</v>
      </c>
      <c r="I153" s="331" t="s">
        <v>1210</v>
      </c>
      <c r="J153" s="331" t="s">
        <v>1259</v>
      </c>
      <c r="K153" s="327"/>
    </row>
    <row r="154" spans="2:11" s="1" customFormat="1" ht="15" customHeight="1">
      <c r="B154" s="306"/>
      <c r="C154" s="331" t="s">
        <v>1213</v>
      </c>
      <c r="D154" s="285"/>
      <c r="E154" s="285"/>
      <c r="F154" s="332" t="s">
        <v>1214</v>
      </c>
      <c r="G154" s="285"/>
      <c r="H154" s="331" t="s">
        <v>1248</v>
      </c>
      <c r="I154" s="331" t="s">
        <v>1210</v>
      </c>
      <c r="J154" s="331">
        <v>50</v>
      </c>
      <c r="K154" s="327"/>
    </row>
    <row r="155" spans="2:11" s="1" customFormat="1" ht="15" customHeight="1">
      <c r="B155" s="306"/>
      <c r="C155" s="331" t="s">
        <v>1216</v>
      </c>
      <c r="D155" s="285"/>
      <c r="E155" s="285"/>
      <c r="F155" s="332" t="s">
        <v>1208</v>
      </c>
      <c r="G155" s="285"/>
      <c r="H155" s="331" t="s">
        <v>1248</v>
      </c>
      <c r="I155" s="331" t="s">
        <v>1218</v>
      </c>
      <c r="J155" s="331"/>
      <c r="K155" s="327"/>
    </row>
    <row r="156" spans="2:11" s="1" customFormat="1" ht="15" customHeight="1">
      <c r="B156" s="306"/>
      <c r="C156" s="331" t="s">
        <v>1227</v>
      </c>
      <c r="D156" s="285"/>
      <c r="E156" s="285"/>
      <c r="F156" s="332" t="s">
        <v>1214</v>
      </c>
      <c r="G156" s="285"/>
      <c r="H156" s="331" t="s">
        <v>1248</v>
      </c>
      <c r="I156" s="331" t="s">
        <v>1210</v>
      </c>
      <c r="J156" s="331">
        <v>50</v>
      </c>
      <c r="K156" s="327"/>
    </row>
    <row r="157" spans="2:11" s="1" customFormat="1" ht="15" customHeight="1">
      <c r="B157" s="306"/>
      <c r="C157" s="331" t="s">
        <v>1235</v>
      </c>
      <c r="D157" s="285"/>
      <c r="E157" s="285"/>
      <c r="F157" s="332" t="s">
        <v>1214</v>
      </c>
      <c r="G157" s="285"/>
      <c r="H157" s="331" t="s">
        <v>1248</v>
      </c>
      <c r="I157" s="331" t="s">
        <v>1210</v>
      </c>
      <c r="J157" s="331">
        <v>50</v>
      </c>
      <c r="K157" s="327"/>
    </row>
    <row r="158" spans="2:11" s="1" customFormat="1" ht="15" customHeight="1">
      <c r="B158" s="306"/>
      <c r="C158" s="331" t="s">
        <v>1233</v>
      </c>
      <c r="D158" s="285"/>
      <c r="E158" s="285"/>
      <c r="F158" s="332" t="s">
        <v>1214</v>
      </c>
      <c r="G158" s="285"/>
      <c r="H158" s="331" t="s">
        <v>1248</v>
      </c>
      <c r="I158" s="331" t="s">
        <v>1210</v>
      </c>
      <c r="J158" s="331">
        <v>50</v>
      </c>
      <c r="K158" s="327"/>
    </row>
    <row r="159" spans="2:11" s="1" customFormat="1" ht="15" customHeight="1">
      <c r="B159" s="306"/>
      <c r="C159" s="331" t="s">
        <v>111</v>
      </c>
      <c r="D159" s="285"/>
      <c r="E159" s="285"/>
      <c r="F159" s="332" t="s">
        <v>1208</v>
      </c>
      <c r="G159" s="285"/>
      <c r="H159" s="331" t="s">
        <v>1270</v>
      </c>
      <c r="I159" s="331" t="s">
        <v>1210</v>
      </c>
      <c r="J159" s="331" t="s">
        <v>1271</v>
      </c>
      <c r="K159" s="327"/>
    </row>
    <row r="160" spans="2:11" s="1" customFormat="1" ht="15" customHeight="1">
      <c r="B160" s="306"/>
      <c r="C160" s="331" t="s">
        <v>1272</v>
      </c>
      <c r="D160" s="285"/>
      <c r="E160" s="285"/>
      <c r="F160" s="332" t="s">
        <v>1208</v>
      </c>
      <c r="G160" s="285"/>
      <c r="H160" s="331" t="s">
        <v>1273</v>
      </c>
      <c r="I160" s="331" t="s">
        <v>1243</v>
      </c>
      <c r="J160" s="331"/>
      <c r="K160" s="327"/>
    </row>
    <row r="161" spans="2:11" s="1" customFormat="1" ht="15" customHeight="1">
      <c r="B161" s="333"/>
      <c r="C161" s="315"/>
      <c r="D161" s="315"/>
      <c r="E161" s="315"/>
      <c r="F161" s="315"/>
      <c r="G161" s="315"/>
      <c r="H161" s="315"/>
      <c r="I161" s="315"/>
      <c r="J161" s="315"/>
      <c r="K161" s="334"/>
    </row>
    <row r="162" spans="2:11" s="1" customFormat="1" ht="18.75" customHeight="1">
      <c r="B162" s="282"/>
      <c r="C162" s="285"/>
      <c r="D162" s="285"/>
      <c r="E162" s="285"/>
      <c r="F162" s="305"/>
      <c r="G162" s="285"/>
      <c r="H162" s="285"/>
      <c r="I162" s="285"/>
      <c r="J162" s="285"/>
      <c r="K162" s="282"/>
    </row>
    <row r="163" spans="2:11" s="1" customFormat="1" ht="18.75" customHeight="1">
      <c r="B163" s="292"/>
      <c r="C163" s="292"/>
      <c r="D163" s="292"/>
      <c r="E163" s="292"/>
      <c r="F163" s="292"/>
      <c r="G163" s="292"/>
      <c r="H163" s="292"/>
      <c r="I163" s="292"/>
      <c r="J163" s="292"/>
      <c r="K163" s="292"/>
    </row>
    <row r="164" spans="2:11" s="1" customFormat="1" ht="7.5" customHeight="1">
      <c r="B164" s="274"/>
      <c r="C164" s="275"/>
      <c r="D164" s="275"/>
      <c r="E164" s="275"/>
      <c r="F164" s="275"/>
      <c r="G164" s="275"/>
      <c r="H164" s="275"/>
      <c r="I164" s="275"/>
      <c r="J164" s="275"/>
      <c r="K164" s="276"/>
    </row>
    <row r="165" spans="2:11" s="1" customFormat="1" ht="45" customHeight="1">
      <c r="B165" s="277"/>
      <c r="C165" s="420" t="s">
        <v>1274</v>
      </c>
      <c r="D165" s="420"/>
      <c r="E165" s="420"/>
      <c r="F165" s="420"/>
      <c r="G165" s="420"/>
      <c r="H165" s="420"/>
      <c r="I165" s="420"/>
      <c r="J165" s="420"/>
      <c r="K165" s="278"/>
    </row>
    <row r="166" spans="2:11" s="1" customFormat="1" ht="17.25" customHeight="1">
      <c r="B166" s="277"/>
      <c r="C166" s="298" t="s">
        <v>1202</v>
      </c>
      <c r="D166" s="298"/>
      <c r="E166" s="298"/>
      <c r="F166" s="298" t="s">
        <v>1203</v>
      </c>
      <c r="G166" s="335"/>
      <c r="H166" s="336" t="s">
        <v>60</v>
      </c>
      <c r="I166" s="336" t="s">
        <v>63</v>
      </c>
      <c r="J166" s="298" t="s">
        <v>1204</v>
      </c>
      <c r="K166" s="278"/>
    </row>
    <row r="167" spans="2:11" s="1" customFormat="1" ht="17.25" customHeight="1">
      <c r="B167" s="279"/>
      <c r="C167" s="300" t="s">
        <v>1205</v>
      </c>
      <c r="D167" s="300"/>
      <c r="E167" s="300"/>
      <c r="F167" s="301" t="s">
        <v>1206</v>
      </c>
      <c r="G167" s="337"/>
      <c r="H167" s="338"/>
      <c r="I167" s="338"/>
      <c r="J167" s="300" t="s">
        <v>1207</v>
      </c>
      <c r="K167" s="280"/>
    </row>
    <row r="168" spans="2:11" s="1" customFormat="1" ht="5.25" customHeight="1">
      <c r="B168" s="306"/>
      <c r="C168" s="303"/>
      <c r="D168" s="303"/>
      <c r="E168" s="303"/>
      <c r="F168" s="303"/>
      <c r="G168" s="304"/>
      <c r="H168" s="303"/>
      <c r="I168" s="303"/>
      <c r="J168" s="303"/>
      <c r="K168" s="327"/>
    </row>
    <row r="169" spans="2:11" s="1" customFormat="1" ht="15" customHeight="1">
      <c r="B169" s="306"/>
      <c r="C169" s="285" t="s">
        <v>1211</v>
      </c>
      <c r="D169" s="285"/>
      <c r="E169" s="285"/>
      <c r="F169" s="305" t="s">
        <v>1208</v>
      </c>
      <c r="G169" s="285"/>
      <c r="H169" s="285" t="s">
        <v>1248</v>
      </c>
      <c r="I169" s="285" t="s">
        <v>1210</v>
      </c>
      <c r="J169" s="285">
        <v>120</v>
      </c>
      <c r="K169" s="327"/>
    </row>
    <row r="170" spans="2:11" s="1" customFormat="1" ht="15" customHeight="1">
      <c r="B170" s="306"/>
      <c r="C170" s="285" t="s">
        <v>1257</v>
      </c>
      <c r="D170" s="285"/>
      <c r="E170" s="285"/>
      <c r="F170" s="305" t="s">
        <v>1208</v>
      </c>
      <c r="G170" s="285"/>
      <c r="H170" s="285" t="s">
        <v>1258</v>
      </c>
      <c r="I170" s="285" t="s">
        <v>1210</v>
      </c>
      <c r="J170" s="285" t="s">
        <v>1259</v>
      </c>
      <c r="K170" s="327"/>
    </row>
    <row r="171" spans="2:11" s="1" customFormat="1" ht="15" customHeight="1">
      <c r="B171" s="306"/>
      <c r="C171" s="285" t="s">
        <v>91</v>
      </c>
      <c r="D171" s="285"/>
      <c r="E171" s="285"/>
      <c r="F171" s="305" t="s">
        <v>1208</v>
      </c>
      <c r="G171" s="285"/>
      <c r="H171" s="285" t="s">
        <v>1275</v>
      </c>
      <c r="I171" s="285" t="s">
        <v>1210</v>
      </c>
      <c r="J171" s="285" t="s">
        <v>1259</v>
      </c>
      <c r="K171" s="327"/>
    </row>
    <row r="172" spans="2:11" s="1" customFormat="1" ht="15" customHeight="1">
      <c r="B172" s="306"/>
      <c r="C172" s="285" t="s">
        <v>1213</v>
      </c>
      <c r="D172" s="285"/>
      <c r="E172" s="285"/>
      <c r="F172" s="305" t="s">
        <v>1214</v>
      </c>
      <c r="G172" s="285"/>
      <c r="H172" s="285" t="s">
        <v>1275</v>
      </c>
      <c r="I172" s="285" t="s">
        <v>1210</v>
      </c>
      <c r="J172" s="285">
        <v>50</v>
      </c>
      <c r="K172" s="327"/>
    </row>
    <row r="173" spans="2:11" s="1" customFormat="1" ht="15" customHeight="1">
      <c r="B173" s="306"/>
      <c r="C173" s="285" t="s">
        <v>1216</v>
      </c>
      <c r="D173" s="285"/>
      <c r="E173" s="285"/>
      <c r="F173" s="305" t="s">
        <v>1208</v>
      </c>
      <c r="G173" s="285"/>
      <c r="H173" s="285" t="s">
        <v>1275</v>
      </c>
      <c r="I173" s="285" t="s">
        <v>1218</v>
      </c>
      <c r="J173" s="285"/>
      <c r="K173" s="327"/>
    </row>
    <row r="174" spans="2:11" s="1" customFormat="1" ht="15" customHeight="1">
      <c r="B174" s="306"/>
      <c r="C174" s="285" t="s">
        <v>1227</v>
      </c>
      <c r="D174" s="285"/>
      <c r="E174" s="285"/>
      <c r="F174" s="305" t="s">
        <v>1214</v>
      </c>
      <c r="G174" s="285"/>
      <c r="H174" s="285" t="s">
        <v>1275</v>
      </c>
      <c r="I174" s="285" t="s">
        <v>1210</v>
      </c>
      <c r="J174" s="285">
        <v>50</v>
      </c>
      <c r="K174" s="327"/>
    </row>
    <row r="175" spans="2:11" s="1" customFormat="1" ht="15" customHeight="1">
      <c r="B175" s="306"/>
      <c r="C175" s="285" t="s">
        <v>1235</v>
      </c>
      <c r="D175" s="285"/>
      <c r="E175" s="285"/>
      <c r="F175" s="305" t="s">
        <v>1214</v>
      </c>
      <c r="G175" s="285"/>
      <c r="H175" s="285" t="s">
        <v>1275</v>
      </c>
      <c r="I175" s="285" t="s">
        <v>1210</v>
      </c>
      <c r="J175" s="285">
        <v>50</v>
      </c>
      <c r="K175" s="327"/>
    </row>
    <row r="176" spans="2:11" s="1" customFormat="1" ht="15" customHeight="1">
      <c r="B176" s="306"/>
      <c r="C176" s="285" t="s">
        <v>1233</v>
      </c>
      <c r="D176" s="285"/>
      <c r="E176" s="285"/>
      <c r="F176" s="305" t="s">
        <v>1214</v>
      </c>
      <c r="G176" s="285"/>
      <c r="H176" s="285" t="s">
        <v>1275</v>
      </c>
      <c r="I176" s="285" t="s">
        <v>1210</v>
      </c>
      <c r="J176" s="285">
        <v>50</v>
      </c>
      <c r="K176" s="327"/>
    </row>
    <row r="177" spans="2:11" s="1" customFormat="1" ht="15" customHeight="1">
      <c r="B177" s="306"/>
      <c r="C177" s="285" t="s">
        <v>119</v>
      </c>
      <c r="D177" s="285"/>
      <c r="E177" s="285"/>
      <c r="F177" s="305" t="s">
        <v>1208</v>
      </c>
      <c r="G177" s="285"/>
      <c r="H177" s="285" t="s">
        <v>1276</v>
      </c>
      <c r="I177" s="285" t="s">
        <v>1277</v>
      </c>
      <c r="J177" s="285"/>
      <c r="K177" s="327"/>
    </row>
    <row r="178" spans="2:11" s="1" customFormat="1" ht="15" customHeight="1">
      <c r="B178" s="306"/>
      <c r="C178" s="285" t="s">
        <v>63</v>
      </c>
      <c r="D178" s="285"/>
      <c r="E178" s="285"/>
      <c r="F178" s="305" t="s">
        <v>1208</v>
      </c>
      <c r="G178" s="285"/>
      <c r="H178" s="285" t="s">
        <v>1278</v>
      </c>
      <c r="I178" s="285" t="s">
        <v>1279</v>
      </c>
      <c r="J178" s="285">
        <v>1</v>
      </c>
      <c r="K178" s="327"/>
    </row>
    <row r="179" spans="2:11" s="1" customFormat="1" ht="15" customHeight="1">
      <c r="B179" s="306"/>
      <c r="C179" s="285" t="s">
        <v>59</v>
      </c>
      <c r="D179" s="285"/>
      <c r="E179" s="285"/>
      <c r="F179" s="305" t="s">
        <v>1208</v>
      </c>
      <c r="G179" s="285"/>
      <c r="H179" s="285" t="s">
        <v>1280</v>
      </c>
      <c r="I179" s="285" t="s">
        <v>1210</v>
      </c>
      <c r="J179" s="285">
        <v>20</v>
      </c>
      <c r="K179" s="327"/>
    </row>
    <row r="180" spans="2:11" s="1" customFormat="1" ht="15" customHeight="1">
      <c r="B180" s="306"/>
      <c r="C180" s="285" t="s">
        <v>60</v>
      </c>
      <c r="D180" s="285"/>
      <c r="E180" s="285"/>
      <c r="F180" s="305" t="s">
        <v>1208</v>
      </c>
      <c r="G180" s="285"/>
      <c r="H180" s="285" t="s">
        <v>1281</v>
      </c>
      <c r="I180" s="285" t="s">
        <v>1210</v>
      </c>
      <c r="J180" s="285">
        <v>255</v>
      </c>
      <c r="K180" s="327"/>
    </row>
    <row r="181" spans="2:11" s="1" customFormat="1" ht="15" customHeight="1">
      <c r="B181" s="306"/>
      <c r="C181" s="285" t="s">
        <v>120</v>
      </c>
      <c r="D181" s="285"/>
      <c r="E181" s="285"/>
      <c r="F181" s="305" t="s">
        <v>1208</v>
      </c>
      <c r="G181" s="285"/>
      <c r="H181" s="285" t="s">
        <v>1172</v>
      </c>
      <c r="I181" s="285" t="s">
        <v>1210</v>
      </c>
      <c r="J181" s="285">
        <v>10</v>
      </c>
      <c r="K181" s="327"/>
    </row>
    <row r="182" spans="2:11" s="1" customFormat="1" ht="15" customHeight="1">
      <c r="B182" s="306"/>
      <c r="C182" s="285" t="s">
        <v>121</v>
      </c>
      <c r="D182" s="285"/>
      <c r="E182" s="285"/>
      <c r="F182" s="305" t="s">
        <v>1208</v>
      </c>
      <c r="G182" s="285"/>
      <c r="H182" s="285" t="s">
        <v>1282</v>
      </c>
      <c r="I182" s="285" t="s">
        <v>1243</v>
      </c>
      <c r="J182" s="285"/>
      <c r="K182" s="327"/>
    </row>
    <row r="183" spans="2:11" s="1" customFormat="1" ht="15" customHeight="1">
      <c r="B183" s="306"/>
      <c r="C183" s="285" t="s">
        <v>1283</v>
      </c>
      <c r="D183" s="285"/>
      <c r="E183" s="285"/>
      <c r="F183" s="305" t="s">
        <v>1208</v>
      </c>
      <c r="G183" s="285"/>
      <c r="H183" s="285" t="s">
        <v>1284</v>
      </c>
      <c r="I183" s="285" t="s">
        <v>1243</v>
      </c>
      <c r="J183" s="285"/>
      <c r="K183" s="327"/>
    </row>
    <row r="184" spans="2:11" s="1" customFormat="1" ht="15" customHeight="1">
      <c r="B184" s="306"/>
      <c r="C184" s="285" t="s">
        <v>1272</v>
      </c>
      <c r="D184" s="285"/>
      <c r="E184" s="285"/>
      <c r="F184" s="305" t="s">
        <v>1208</v>
      </c>
      <c r="G184" s="285"/>
      <c r="H184" s="285" t="s">
        <v>1285</v>
      </c>
      <c r="I184" s="285" t="s">
        <v>1243</v>
      </c>
      <c r="J184" s="285"/>
      <c r="K184" s="327"/>
    </row>
    <row r="185" spans="2:11" s="1" customFormat="1" ht="15" customHeight="1">
      <c r="B185" s="306"/>
      <c r="C185" s="285" t="s">
        <v>123</v>
      </c>
      <c r="D185" s="285"/>
      <c r="E185" s="285"/>
      <c r="F185" s="305" t="s">
        <v>1214</v>
      </c>
      <c r="G185" s="285"/>
      <c r="H185" s="285" t="s">
        <v>1286</v>
      </c>
      <c r="I185" s="285" t="s">
        <v>1210</v>
      </c>
      <c r="J185" s="285">
        <v>50</v>
      </c>
      <c r="K185" s="327"/>
    </row>
    <row r="186" spans="2:11" s="1" customFormat="1" ht="15" customHeight="1">
      <c r="B186" s="306"/>
      <c r="C186" s="285" t="s">
        <v>1287</v>
      </c>
      <c r="D186" s="285"/>
      <c r="E186" s="285"/>
      <c r="F186" s="305" t="s">
        <v>1214</v>
      </c>
      <c r="G186" s="285"/>
      <c r="H186" s="285" t="s">
        <v>1288</v>
      </c>
      <c r="I186" s="285" t="s">
        <v>1289</v>
      </c>
      <c r="J186" s="285"/>
      <c r="K186" s="327"/>
    </row>
    <row r="187" spans="2:11" s="1" customFormat="1" ht="15" customHeight="1">
      <c r="B187" s="306"/>
      <c r="C187" s="285" t="s">
        <v>1290</v>
      </c>
      <c r="D187" s="285"/>
      <c r="E187" s="285"/>
      <c r="F187" s="305" t="s">
        <v>1214</v>
      </c>
      <c r="G187" s="285"/>
      <c r="H187" s="285" t="s">
        <v>1291</v>
      </c>
      <c r="I187" s="285" t="s">
        <v>1289</v>
      </c>
      <c r="J187" s="285"/>
      <c r="K187" s="327"/>
    </row>
    <row r="188" spans="2:11" s="1" customFormat="1" ht="15" customHeight="1">
      <c r="B188" s="306"/>
      <c r="C188" s="285" t="s">
        <v>1292</v>
      </c>
      <c r="D188" s="285"/>
      <c r="E188" s="285"/>
      <c r="F188" s="305" t="s">
        <v>1214</v>
      </c>
      <c r="G188" s="285"/>
      <c r="H188" s="285" t="s">
        <v>1293</v>
      </c>
      <c r="I188" s="285" t="s">
        <v>1289</v>
      </c>
      <c r="J188" s="285"/>
      <c r="K188" s="327"/>
    </row>
    <row r="189" spans="2:11" s="1" customFormat="1" ht="15" customHeight="1">
      <c r="B189" s="306"/>
      <c r="C189" s="339" t="s">
        <v>1294</v>
      </c>
      <c r="D189" s="285"/>
      <c r="E189" s="285"/>
      <c r="F189" s="305" t="s">
        <v>1214</v>
      </c>
      <c r="G189" s="285"/>
      <c r="H189" s="285" t="s">
        <v>1295</v>
      </c>
      <c r="I189" s="285" t="s">
        <v>1296</v>
      </c>
      <c r="J189" s="340" t="s">
        <v>1297</v>
      </c>
      <c r="K189" s="327"/>
    </row>
    <row r="190" spans="2:11" s="1" customFormat="1" ht="15" customHeight="1">
      <c r="B190" s="306"/>
      <c r="C190" s="291" t="s">
        <v>48</v>
      </c>
      <c r="D190" s="285"/>
      <c r="E190" s="285"/>
      <c r="F190" s="305" t="s">
        <v>1208</v>
      </c>
      <c r="G190" s="285"/>
      <c r="H190" s="282" t="s">
        <v>1298</v>
      </c>
      <c r="I190" s="285" t="s">
        <v>1299</v>
      </c>
      <c r="J190" s="285"/>
      <c r="K190" s="327"/>
    </row>
    <row r="191" spans="2:11" s="1" customFormat="1" ht="15" customHeight="1">
      <c r="B191" s="306"/>
      <c r="C191" s="291" t="s">
        <v>1300</v>
      </c>
      <c r="D191" s="285"/>
      <c r="E191" s="285"/>
      <c r="F191" s="305" t="s">
        <v>1208</v>
      </c>
      <c r="G191" s="285"/>
      <c r="H191" s="285" t="s">
        <v>1301</v>
      </c>
      <c r="I191" s="285" t="s">
        <v>1243</v>
      </c>
      <c r="J191" s="285"/>
      <c r="K191" s="327"/>
    </row>
    <row r="192" spans="2:11" s="1" customFormat="1" ht="15" customHeight="1">
      <c r="B192" s="306"/>
      <c r="C192" s="291" t="s">
        <v>1302</v>
      </c>
      <c r="D192" s="285"/>
      <c r="E192" s="285"/>
      <c r="F192" s="305" t="s">
        <v>1208</v>
      </c>
      <c r="G192" s="285"/>
      <c r="H192" s="285" t="s">
        <v>1303</v>
      </c>
      <c r="I192" s="285" t="s">
        <v>1243</v>
      </c>
      <c r="J192" s="285"/>
      <c r="K192" s="327"/>
    </row>
    <row r="193" spans="2:11" s="1" customFormat="1" ht="15" customHeight="1">
      <c r="B193" s="306"/>
      <c r="C193" s="291" t="s">
        <v>1304</v>
      </c>
      <c r="D193" s="285"/>
      <c r="E193" s="285"/>
      <c r="F193" s="305" t="s">
        <v>1214</v>
      </c>
      <c r="G193" s="285"/>
      <c r="H193" s="285" t="s">
        <v>1305</v>
      </c>
      <c r="I193" s="285" t="s">
        <v>1243</v>
      </c>
      <c r="J193" s="285"/>
      <c r="K193" s="327"/>
    </row>
    <row r="194" spans="2:11" s="1" customFormat="1" ht="15" customHeight="1">
      <c r="B194" s="333"/>
      <c r="C194" s="341"/>
      <c r="D194" s="315"/>
      <c r="E194" s="315"/>
      <c r="F194" s="315"/>
      <c r="G194" s="315"/>
      <c r="H194" s="315"/>
      <c r="I194" s="315"/>
      <c r="J194" s="315"/>
      <c r="K194" s="334"/>
    </row>
    <row r="195" spans="2:11" s="1" customFormat="1" ht="18.75" customHeight="1">
      <c r="B195" s="282"/>
      <c r="C195" s="285"/>
      <c r="D195" s="285"/>
      <c r="E195" s="285"/>
      <c r="F195" s="305"/>
      <c r="G195" s="285"/>
      <c r="H195" s="285"/>
      <c r="I195" s="285"/>
      <c r="J195" s="285"/>
      <c r="K195" s="282"/>
    </row>
    <row r="196" spans="2:11" s="1" customFormat="1" ht="18.75" customHeight="1">
      <c r="B196" s="282"/>
      <c r="C196" s="285"/>
      <c r="D196" s="285"/>
      <c r="E196" s="285"/>
      <c r="F196" s="305"/>
      <c r="G196" s="285"/>
      <c r="H196" s="285"/>
      <c r="I196" s="285"/>
      <c r="J196" s="285"/>
      <c r="K196" s="282"/>
    </row>
    <row r="197" spans="2:11" s="1" customFormat="1" ht="18.75" customHeight="1">
      <c r="B197" s="292"/>
      <c r="C197" s="292"/>
      <c r="D197" s="292"/>
      <c r="E197" s="292"/>
      <c r="F197" s="292"/>
      <c r="G197" s="292"/>
      <c r="H197" s="292"/>
      <c r="I197" s="292"/>
      <c r="J197" s="292"/>
      <c r="K197" s="292"/>
    </row>
    <row r="198" spans="2:11" s="1" customFormat="1" ht="12">
      <c r="B198" s="274"/>
      <c r="C198" s="275"/>
      <c r="D198" s="275"/>
      <c r="E198" s="275"/>
      <c r="F198" s="275"/>
      <c r="G198" s="275"/>
      <c r="H198" s="275"/>
      <c r="I198" s="275"/>
      <c r="J198" s="275"/>
      <c r="K198" s="276"/>
    </row>
    <row r="199" spans="2:11" s="1" customFormat="1" ht="22.2">
      <c r="B199" s="277"/>
      <c r="C199" s="420" t="s">
        <v>1306</v>
      </c>
      <c r="D199" s="420"/>
      <c r="E199" s="420"/>
      <c r="F199" s="420"/>
      <c r="G199" s="420"/>
      <c r="H199" s="420"/>
      <c r="I199" s="420"/>
      <c r="J199" s="420"/>
      <c r="K199" s="278"/>
    </row>
    <row r="200" spans="2:11" s="1" customFormat="1" ht="25.5" customHeight="1">
      <c r="B200" s="277"/>
      <c r="C200" s="342" t="s">
        <v>1307</v>
      </c>
      <c r="D200" s="342"/>
      <c r="E200" s="342"/>
      <c r="F200" s="342" t="s">
        <v>1308</v>
      </c>
      <c r="G200" s="343"/>
      <c r="H200" s="426" t="s">
        <v>1309</v>
      </c>
      <c r="I200" s="426"/>
      <c r="J200" s="426"/>
      <c r="K200" s="278"/>
    </row>
    <row r="201" spans="2:11" s="1" customFormat="1" ht="5.25" customHeight="1">
      <c r="B201" s="306"/>
      <c r="C201" s="303"/>
      <c r="D201" s="303"/>
      <c r="E201" s="303"/>
      <c r="F201" s="303"/>
      <c r="G201" s="285"/>
      <c r="H201" s="303"/>
      <c r="I201" s="303"/>
      <c r="J201" s="303"/>
      <c r="K201" s="327"/>
    </row>
    <row r="202" spans="2:11" s="1" customFormat="1" ht="15" customHeight="1">
      <c r="B202" s="306"/>
      <c r="C202" s="285" t="s">
        <v>1299</v>
      </c>
      <c r="D202" s="285"/>
      <c r="E202" s="285"/>
      <c r="F202" s="305" t="s">
        <v>49</v>
      </c>
      <c r="G202" s="285"/>
      <c r="H202" s="425" t="s">
        <v>1310</v>
      </c>
      <c r="I202" s="425"/>
      <c r="J202" s="425"/>
      <c r="K202" s="327"/>
    </row>
    <row r="203" spans="2:11" s="1" customFormat="1" ht="15" customHeight="1">
      <c r="B203" s="306"/>
      <c r="C203" s="312"/>
      <c r="D203" s="285"/>
      <c r="E203" s="285"/>
      <c r="F203" s="305" t="s">
        <v>50</v>
      </c>
      <c r="G203" s="285"/>
      <c r="H203" s="425" t="s">
        <v>1311</v>
      </c>
      <c r="I203" s="425"/>
      <c r="J203" s="425"/>
      <c r="K203" s="327"/>
    </row>
    <row r="204" spans="2:11" s="1" customFormat="1" ht="15" customHeight="1">
      <c r="B204" s="306"/>
      <c r="C204" s="312"/>
      <c r="D204" s="285"/>
      <c r="E204" s="285"/>
      <c r="F204" s="305" t="s">
        <v>53</v>
      </c>
      <c r="G204" s="285"/>
      <c r="H204" s="425" t="s">
        <v>1312</v>
      </c>
      <c r="I204" s="425"/>
      <c r="J204" s="425"/>
      <c r="K204" s="327"/>
    </row>
    <row r="205" spans="2:11" s="1" customFormat="1" ht="15" customHeight="1">
      <c r="B205" s="306"/>
      <c r="C205" s="285"/>
      <c r="D205" s="285"/>
      <c r="E205" s="285"/>
      <c r="F205" s="305" t="s">
        <v>51</v>
      </c>
      <c r="G205" s="285"/>
      <c r="H205" s="425" t="s">
        <v>1313</v>
      </c>
      <c r="I205" s="425"/>
      <c r="J205" s="425"/>
      <c r="K205" s="327"/>
    </row>
    <row r="206" spans="2:11" s="1" customFormat="1" ht="15" customHeight="1">
      <c r="B206" s="306"/>
      <c r="C206" s="285"/>
      <c r="D206" s="285"/>
      <c r="E206" s="285"/>
      <c r="F206" s="305" t="s">
        <v>52</v>
      </c>
      <c r="G206" s="285"/>
      <c r="H206" s="425" t="s">
        <v>1314</v>
      </c>
      <c r="I206" s="425"/>
      <c r="J206" s="425"/>
      <c r="K206" s="327"/>
    </row>
    <row r="207" spans="2:11" s="1" customFormat="1" ht="15" customHeight="1">
      <c r="B207" s="306"/>
      <c r="C207" s="285"/>
      <c r="D207" s="285"/>
      <c r="E207" s="285"/>
      <c r="F207" s="305"/>
      <c r="G207" s="285"/>
      <c r="H207" s="285"/>
      <c r="I207" s="285"/>
      <c r="J207" s="285"/>
      <c r="K207" s="327"/>
    </row>
    <row r="208" spans="2:11" s="1" customFormat="1" ht="15" customHeight="1">
      <c r="B208" s="306"/>
      <c r="C208" s="285" t="s">
        <v>1255</v>
      </c>
      <c r="D208" s="285"/>
      <c r="E208" s="285"/>
      <c r="F208" s="305" t="s">
        <v>84</v>
      </c>
      <c r="G208" s="285"/>
      <c r="H208" s="425" t="s">
        <v>1315</v>
      </c>
      <c r="I208" s="425"/>
      <c r="J208" s="425"/>
      <c r="K208" s="327"/>
    </row>
    <row r="209" spans="2:11" s="1" customFormat="1" ht="15" customHeight="1">
      <c r="B209" s="306"/>
      <c r="C209" s="312"/>
      <c r="D209" s="285"/>
      <c r="E209" s="285"/>
      <c r="F209" s="305" t="s">
        <v>1153</v>
      </c>
      <c r="G209" s="285"/>
      <c r="H209" s="425" t="s">
        <v>1154</v>
      </c>
      <c r="I209" s="425"/>
      <c r="J209" s="425"/>
      <c r="K209" s="327"/>
    </row>
    <row r="210" spans="2:11" s="1" customFormat="1" ht="15" customHeight="1">
      <c r="B210" s="306"/>
      <c r="C210" s="285"/>
      <c r="D210" s="285"/>
      <c r="E210" s="285"/>
      <c r="F210" s="305" t="s">
        <v>1151</v>
      </c>
      <c r="G210" s="285"/>
      <c r="H210" s="425" t="s">
        <v>1316</v>
      </c>
      <c r="I210" s="425"/>
      <c r="J210" s="425"/>
      <c r="K210" s="327"/>
    </row>
    <row r="211" spans="2:11" s="1" customFormat="1" ht="15" customHeight="1">
      <c r="B211" s="344"/>
      <c r="C211" s="312"/>
      <c r="D211" s="312"/>
      <c r="E211" s="312"/>
      <c r="F211" s="305" t="s">
        <v>102</v>
      </c>
      <c r="G211" s="291"/>
      <c r="H211" s="424" t="s">
        <v>103</v>
      </c>
      <c r="I211" s="424"/>
      <c r="J211" s="424"/>
      <c r="K211" s="345"/>
    </row>
    <row r="212" spans="2:11" s="1" customFormat="1" ht="15" customHeight="1">
      <c r="B212" s="344"/>
      <c r="C212" s="312"/>
      <c r="D212" s="312"/>
      <c r="E212" s="312"/>
      <c r="F212" s="305" t="s">
        <v>1155</v>
      </c>
      <c r="G212" s="291"/>
      <c r="H212" s="424" t="s">
        <v>1317</v>
      </c>
      <c r="I212" s="424"/>
      <c r="J212" s="424"/>
      <c r="K212" s="345"/>
    </row>
    <row r="213" spans="2:11" s="1" customFormat="1" ht="15" customHeight="1">
      <c r="B213" s="344"/>
      <c r="C213" s="312"/>
      <c r="D213" s="312"/>
      <c r="E213" s="312"/>
      <c r="F213" s="346"/>
      <c r="G213" s="291"/>
      <c r="H213" s="347"/>
      <c r="I213" s="347"/>
      <c r="J213" s="347"/>
      <c r="K213" s="345"/>
    </row>
    <row r="214" spans="2:11" s="1" customFormat="1" ht="15" customHeight="1">
      <c r="B214" s="344"/>
      <c r="C214" s="285" t="s">
        <v>1279</v>
      </c>
      <c r="D214" s="312"/>
      <c r="E214" s="312"/>
      <c r="F214" s="305">
        <v>1</v>
      </c>
      <c r="G214" s="291"/>
      <c r="H214" s="424" t="s">
        <v>1318</v>
      </c>
      <c r="I214" s="424"/>
      <c r="J214" s="424"/>
      <c r="K214" s="345"/>
    </row>
    <row r="215" spans="2:11" s="1" customFormat="1" ht="15" customHeight="1">
      <c r="B215" s="344"/>
      <c r="C215" s="312"/>
      <c r="D215" s="312"/>
      <c r="E215" s="312"/>
      <c r="F215" s="305">
        <v>2</v>
      </c>
      <c r="G215" s="291"/>
      <c r="H215" s="424" t="s">
        <v>1319</v>
      </c>
      <c r="I215" s="424"/>
      <c r="J215" s="424"/>
      <c r="K215" s="345"/>
    </row>
    <row r="216" spans="2:11" s="1" customFormat="1" ht="15" customHeight="1">
      <c r="B216" s="344"/>
      <c r="C216" s="312"/>
      <c r="D216" s="312"/>
      <c r="E216" s="312"/>
      <c r="F216" s="305">
        <v>3</v>
      </c>
      <c r="G216" s="291"/>
      <c r="H216" s="424" t="s">
        <v>1320</v>
      </c>
      <c r="I216" s="424"/>
      <c r="J216" s="424"/>
      <c r="K216" s="345"/>
    </row>
    <row r="217" spans="2:11" s="1" customFormat="1" ht="15" customHeight="1">
      <c r="B217" s="344"/>
      <c r="C217" s="312"/>
      <c r="D217" s="312"/>
      <c r="E217" s="312"/>
      <c r="F217" s="305">
        <v>4</v>
      </c>
      <c r="G217" s="291"/>
      <c r="H217" s="424" t="s">
        <v>1321</v>
      </c>
      <c r="I217" s="424"/>
      <c r="J217" s="424"/>
      <c r="K217" s="345"/>
    </row>
    <row r="218" spans="2:11" s="1" customFormat="1" ht="12.75" customHeight="1">
      <c r="B218" s="348"/>
      <c r="C218" s="349"/>
      <c r="D218" s="349"/>
      <c r="E218" s="349"/>
      <c r="F218" s="349"/>
      <c r="G218" s="349"/>
      <c r="H218" s="349"/>
      <c r="I218" s="349"/>
      <c r="J218" s="349"/>
      <c r="K218" s="350"/>
    </row>
  </sheetData>
  <sheetProtection formatCells="0" formatColumns="0" formatRows="0" insertColumns="0" insertRows="0" insertHyperlinks="0" deleteColumns="0" deleteRows="0" sort="0" autoFilter="0" pivotTables="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s>
  <pageMargins left="0.59027779999999996" right="0.59027779999999996" top="0.59027779999999996" bottom="0.59027779999999996" header="0" footer="0"/>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13</vt:i4>
      </vt:variant>
    </vt:vector>
  </HeadingPairs>
  <TitlesOfParts>
    <vt:vector size="21" baseType="lpstr">
      <vt:lpstr>Titulní strana</vt:lpstr>
      <vt:lpstr>Rekapitulace stavby</vt:lpstr>
      <vt:lpstr>SO 01.1 - Doplnění tesařs...</vt:lpstr>
      <vt:lpstr>SO 01.2 - Sanace stávajíc...</vt:lpstr>
      <vt:lpstr>SO 01.3 - Oprava vněj. om...</vt:lpstr>
      <vt:lpstr>SO 01.4 - Úprava podezdív...</vt:lpstr>
      <vt:lpstr>VON - Vedlejší a ostatní ...</vt:lpstr>
      <vt:lpstr>Pokyny pro vyplnění</vt:lpstr>
      <vt:lpstr>'Rekapitulace stavby'!Názvy_tisku</vt:lpstr>
      <vt:lpstr>'SO 01.1 - Doplnění tesařs...'!Názvy_tisku</vt:lpstr>
      <vt:lpstr>'SO 01.2 - Sanace stávajíc...'!Názvy_tisku</vt:lpstr>
      <vt:lpstr>'SO 01.3 - Oprava vněj. om...'!Názvy_tisku</vt:lpstr>
      <vt:lpstr>'SO 01.4 - Úprava podezdív...'!Názvy_tisku</vt:lpstr>
      <vt:lpstr>'VON - Vedlejší a ostatní ...'!Názvy_tisku</vt:lpstr>
      <vt:lpstr>'Pokyny pro vyplnění'!Oblast_tisku</vt:lpstr>
      <vt:lpstr>'Rekapitulace stavby'!Oblast_tisku</vt:lpstr>
      <vt:lpstr>'SO 01.1 - Doplnění tesařs...'!Oblast_tisku</vt:lpstr>
      <vt:lpstr>'SO 01.2 - Sanace stávajíc...'!Oblast_tisku</vt:lpstr>
      <vt:lpstr>'SO 01.3 - Oprava vněj. om...'!Oblast_tisku</vt:lpstr>
      <vt:lpstr>'SO 01.4 - Úprava podezdív...'!Oblast_tisku</vt:lpstr>
      <vt:lpstr>'VON - Vedlejší a ostatní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STAPO\Luděk</dc:creator>
  <cp:lastModifiedBy>Luděk</cp:lastModifiedBy>
  <dcterms:created xsi:type="dcterms:W3CDTF">2020-07-20T09:39:53Z</dcterms:created>
  <dcterms:modified xsi:type="dcterms:W3CDTF">2020-07-20T09:49:33Z</dcterms:modified>
</cp:coreProperties>
</file>