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 - chodník - úsek B" sheetId="2" r:id="rId2"/>
    <sheet name="3 - Vedlejší a ostatní ná...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'2 - chodník - úsek B'!$C$123:$K$293</definedName>
    <definedName name="_xlnm.Print_Area" localSheetId="1">'2 - chodník - úsek B'!$C$4:$J$76,'2 - chodník - úsek B'!$C$82:$J$105,'2 - chodník - úsek B'!$C$111:$J$293</definedName>
    <definedName name="_xlnm.Print_Titles" localSheetId="1">'2 - chodník - úsek B'!$123:$123</definedName>
    <definedName name="_xlnm._FilterDatabase" localSheetId="2" hidden="1">'3 - Vedlejší a ostatní ná...'!$C$117:$K$131</definedName>
    <definedName name="_xlnm.Print_Area" localSheetId="2">'3 - Vedlejší a ostatní ná...'!$C$4:$J$76,'3 - Vedlejší a ostatní ná...'!$C$82:$J$99,'3 - Vedlejší a ostatní ná...'!$C$105:$J$131</definedName>
    <definedName name="_xlnm.Print_Titles" localSheetId="2">'3 - Vedlejší a ostatní ná...'!$117:$117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J115"/>
  <c r="J114"/>
  <c r="F114"/>
  <c r="F112"/>
  <c r="E110"/>
  <c r="J92"/>
  <c r="J91"/>
  <c r="F91"/>
  <c r="F89"/>
  <c r="E87"/>
  <c r="J18"/>
  <c r="E18"/>
  <c r="F115"/>
  <c r="J17"/>
  <c r="J12"/>
  <c r="J112"/>
  <c r="E7"/>
  <c r="E108"/>
  <c i="2" r="J37"/>
  <c r="J36"/>
  <c i="1" r="AY95"/>
  <c i="2" r="J35"/>
  <c i="1" r="AX95"/>
  <c i="2"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8"/>
  <c r="BH278"/>
  <c r="BG278"/>
  <c r="BF278"/>
  <c r="T278"/>
  <c r="T277"/>
  <c r="R278"/>
  <c r="R277"/>
  <c r="P278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7"/>
  <c r="BH257"/>
  <c r="BG257"/>
  <c r="BF257"/>
  <c r="T257"/>
  <c r="R257"/>
  <c r="P257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9"/>
  <c r="BH219"/>
  <c r="BG219"/>
  <c r="BF219"/>
  <c r="T219"/>
  <c r="R219"/>
  <c r="P219"/>
  <c r="BI216"/>
  <c r="BH216"/>
  <c r="BG216"/>
  <c r="BF216"/>
  <c r="T216"/>
  <c r="R216"/>
  <c r="P216"/>
  <c r="BI213"/>
  <c r="BH213"/>
  <c r="BG213"/>
  <c r="BF213"/>
  <c r="T213"/>
  <c r="R213"/>
  <c r="P213"/>
  <c r="BI211"/>
  <c r="BH211"/>
  <c r="BG211"/>
  <c r="BF211"/>
  <c r="T211"/>
  <c r="R211"/>
  <c r="P211"/>
  <c r="BI210"/>
  <c r="BH210"/>
  <c r="BG210"/>
  <c r="BF210"/>
  <c r="T210"/>
  <c r="R210"/>
  <c r="P210"/>
  <c r="BI207"/>
  <c r="BH207"/>
  <c r="BG207"/>
  <c r="BF207"/>
  <c r="T207"/>
  <c r="R207"/>
  <c r="P207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88"/>
  <c r="BH188"/>
  <c r="BG188"/>
  <c r="BF188"/>
  <c r="T188"/>
  <c r="R188"/>
  <c r="P188"/>
  <c r="BI186"/>
  <c r="BH186"/>
  <c r="BG186"/>
  <c r="BF186"/>
  <c r="T186"/>
  <c r="R186"/>
  <c r="P186"/>
  <c r="BI181"/>
  <c r="BH181"/>
  <c r="BG181"/>
  <c r="BF181"/>
  <c r="T181"/>
  <c r="R181"/>
  <c r="P181"/>
  <c r="BI178"/>
  <c r="BH178"/>
  <c r="BG178"/>
  <c r="BF178"/>
  <c r="T178"/>
  <c r="T177"/>
  <c r="R178"/>
  <c r="R177"/>
  <c r="P178"/>
  <c r="P177"/>
  <c r="BI175"/>
  <c r="BH175"/>
  <c r="BG175"/>
  <c r="BF175"/>
  <c r="T175"/>
  <c r="R175"/>
  <c r="P175"/>
  <c r="BI173"/>
  <c r="BH173"/>
  <c r="BG173"/>
  <c r="BF173"/>
  <c r="T173"/>
  <c r="R173"/>
  <c r="P173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R127"/>
  <c r="P127"/>
  <c r="J121"/>
  <c r="J120"/>
  <c r="F120"/>
  <c r="F118"/>
  <c r="E116"/>
  <c r="J92"/>
  <c r="J91"/>
  <c r="F91"/>
  <c r="F89"/>
  <c r="E87"/>
  <c r="J18"/>
  <c r="E18"/>
  <c r="F121"/>
  <c r="J17"/>
  <c r="J12"/>
  <c r="J89"/>
  <c r="E7"/>
  <c r="E114"/>
  <c i="1" r="L90"/>
  <c r="AM90"/>
  <c r="AM89"/>
  <c r="L89"/>
  <c r="AM87"/>
  <c r="L87"/>
  <c r="L85"/>
  <c r="L84"/>
  <c i="3" r="BK128"/>
  <c r="J128"/>
  <c r="BK127"/>
  <c r="J127"/>
  <c r="J126"/>
  <c i="2" r="BK290"/>
  <c r="BK288"/>
  <c r="J269"/>
  <c r="BK264"/>
  <c r="J264"/>
  <c r="BK255"/>
  <c r="BK253"/>
  <c r="BK250"/>
  <c r="BK249"/>
  <c r="BK246"/>
  <c r="BK244"/>
  <c r="BK242"/>
  <c r="BK238"/>
  <c r="BK230"/>
  <c r="BK220"/>
  <c r="J213"/>
  <c r="J211"/>
  <c r="J181"/>
  <c r="BK178"/>
  <c r="J175"/>
  <c r="BK165"/>
  <c r="BK161"/>
  <c r="J159"/>
  <c r="BK157"/>
  <c r="J156"/>
  <c r="BK152"/>
  <c r="BK148"/>
  <c r="J137"/>
  <c r="BK136"/>
  <c r="J135"/>
  <c r="J132"/>
  <c r="BK129"/>
  <c r="BK236"/>
  <c r="J235"/>
  <c r="J230"/>
  <c r="BK224"/>
  <c r="BK222"/>
  <c r="BK210"/>
  <c r="J204"/>
  <c r="BK202"/>
  <c r="BK198"/>
  <c r="BK192"/>
  <c r="J186"/>
  <c r="BK173"/>
  <c r="J172"/>
  <c r="J170"/>
  <c r="J167"/>
  <c r="BK163"/>
  <c r="BK156"/>
  <c r="J154"/>
  <c r="J150"/>
  <c r="J144"/>
  <c r="BK137"/>
  <c r="BK135"/>
  <c i="3" r="J125"/>
  <c r="J124"/>
  <c i="2" r="J275"/>
  <c r="J274"/>
  <c r="J273"/>
  <c r="J272"/>
  <c r="BK258"/>
  <c r="J255"/>
  <c r="BK254"/>
  <c r="BK251"/>
  <c r="BK248"/>
  <c r="J247"/>
  <c r="J245"/>
  <c r="J240"/>
  <c r="J239"/>
  <c r="J234"/>
  <c r="J231"/>
  <c r="BK229"/>
  <c r="J224"/>
  <c r="J210"/>
  <c r="J200"/>
  <c r="J198"/>
  <c r="BK194"/>
  <c r="J188"/>
  <c r="BK186"/>
  <c r="BK175"/>
  <c r="J173"/>
  <c r="J169"/>
  <c r="J161"/>
  <c r="J152"/>
  <c r="J146"/>
  <c r="J140"/>
  <c r="J134"/>
  <c r="BK133"/>
  <c r="BK132"/>
  <c i="3" r="J129"/>
  <c i="2" r="J244"/>
  <c r="BK237"/>
  <c r="J236"/>
  <c r="BK216"/>
  <c r="BK213"/>
  <c r="BK204"/>
  <c r="J194"/>
  <c r="J192"/>
  <c r="J178"/>
  <c r="BK172"/>
  <c r="BK170"/>
  <c r="J148"/>
  <c r="J138"/>
  <c r="J130"/>
  <c r="BK127"/>
  <c i="1" r="AS94"/>
  <c i="3" r="BK126"/>
  <c r="BK125"/>
  <c r="BK124"/>
  <c r="BK123"/>
  <c r="J123"/>
  <c r="BK122"/>
  <c r="J122"/>
  <c r="BK121"/>
  <c r="J121"/>
  <c i="2" r="J251"/>
  <c r="J250"/>
  <c r="J243"/>
  <c r="J241"/>
  <c r="J238"/>
  <c r="BK235"/>
  <c r="J233"/>
  <c r="J232"/>
  <c r="J229"/>
  <c r="J222"/>
  <c r="J220"/>
  <c r="J219"/>
  <c r="J216"/>
  <c r="BK207"/>
  <c r="BK200"/>
  <c r="J196"/>
  <c r="BK181"/>
  <c r="BK169"/>
  <c r="J166"/>
  <c r="J165"/>
  <c r="BK159"/>
  <c r="BK146"/>
  <c r="BK140"/>
  <c r="J136"/>
  <c r="J133"/>
  <c r="BK130"/>
  <c r="J127"/>
  <c i="3" r="BK130"/>
  <c r="J130"/>
  <c r="BK129"/>
  <c i="2" r="BK292"/>
  <c r="J292"/>
  <c r="J290"/>
  <c r="J286"/>
  <c r="BK284"/>
  <c r="J282"/>
  <c r="BK280"/>
  <c r="J280"/>
  <c r="BK278"/>
  <c r="J278"/>
  <c r="J276"/>
  <c r="BK274"/>
  <c r="BK273"/>
  <c r="BK271"/>
  <c r="J270"/>
  <c r="BK268"/>
  <c r="BK262"/>
  <c r="BK260"/>
  <c r="J253"/>
  <c r="J249"/>
  <c r="J248"/>
  <c r="J246"/>
  <c r="BK240"/>
  <c r="BK232"/>
  <c r="BK228"/>
  <c r="BK227"/>
  <c i="3" r="BK131"/>
  <c r="J131"/>
  <c i="2" r="J271"/>
  <c r="BK270"/>
  <c r="J268"/>
  <c r="J266"/>
  <c r="J262"/>
  <c r="J260"/>
  <c r="J258"/>
  <c r="BK257"/>
  <c r="J254"/>
  <c r="BK247"/>
  <c r="BK243"/>
  <c r="BK233"/>
  <c r="J228"/>
  <c r="J227"/>
  <c r="J207"/>
  <c r="BK188"/>
  <c r="BK167"/>
  <c r="BK166"/>
  <c r="J163"/>
  <c r="J157"/>
  <c r="BK154"/>
  <c r="BK150"/>
  <c r="BK144"/>
  <c r="BK138"/>
  <c r="BK134"/>
  <c r="J129"/>
  <c r="J288"/>
  <c r="BK286"/>
  <c r="J284"/>
  <c r="BK282"/>
  <c r="BK276"/>
  <c r="BK275"/>
  <c r="BK272"/>
  <c r="BK269"/>
  <c r="BK266"/>
  <c r="J257"/>
  <c r="BK245"/>
  <c r="J242"/>
  <c r="BK241"/>
  <c r="BK239"/>
  <c r="J237"/>
  <c r="BK234"/>
  <c r="BK231"/>
  <c r="BK219"/>
  <c r="BK211"/>
  <c r="J202"/>
  <c r="BK196"/>
  <c l="1" r="BK126"/>
  <c r="T180"/>
  <c i="3" r="BK120"/>
  <c r="BK119"/>
  <c r="J119"/>
  <c r="J97"/>
  <c i="2" r="P126"/>
  <c r="P125"/>
  <c r="P124"/>
  <c i="1" r="AU95"/>
  <c i="2" r="BK226"/>
  <c r="J226"/>
  <c r="J101"/>
  <c i="3" r="P120"/>
  <c r="P119"/>
  <c r="P118"/>
  <c i="1" r="AU96"/>
  <c i="2" r="BK180"/>
  <c r="J180"/>
  <c r="J100"/>
  <c r="T226"/>
  <c r="T252"/>
  <c r="P279"/>
  <c r="R279"/>
  <c i="3" r="R120"/>
  <c r="R119"/>
  <c r="R118"/>
  <c i="2" r="R226"/>
  <c r="R252"/>
  <c r="BK279"/>
  <c r="J279"/>
  <c r="J104"/>
  <c r="T279"/>
  <c r="T126"/>
  <c r="T125"/>
  <c r="T124"/>
  <c r="R180"/>
  <c r="BK252"/>
  <c r="J252"/>
  <c r="J102"/>
  <c r="R126"/>
  <c r="R125"/>
  <c r="R124"/>
  <c r="P180"/>
  <c r="P226"/>
  <c r="P252"/>
  <c i="3" r="T120"/>
  <c r="T119"/>
  <c r="T118"/>
  <c i="2" r="BE213"/>
  <c r="BE216"/>
  <c r="BE250"/>
  <c r="BE253"/>
  <c r="BE262"/>
  <c r="BE266"/>
  <c r="BE268"/>
  <c r="BE271"/>
  <c r="BE273"/>
  <c r="BE274"/>
  <c r="BE280"/>
  <c r="BE282"/>
  <c r="BE284"/>
  <c r="BE286"/>
  <c r="BK177"/>
  <c r="J177"/>
  <c r="J99"/>
  <c r="BE127"/>
  <c r="BE133"/>
  <c r="BE137"/>
  <c r="BE152"/>
  <c r="BE156"/>
  <c r="BE161"/>
  <c r="BE178"/>
  <c r="BE186"/>
  <c r="BE196"/>
  <c r="BE198"/>
  <c r="BE210"/>
  <c r="BE230"/>
  <c r="BE232"/>
  <c r="BE237"/>
  <c r="BE239"/>
  <c r="BE248"/>
  <c r="BE247"/>
  <c r="BE251"/>
  <c r="BE254"/>
  <c r="BE270"/>
  <c r="BE272"/>
  <c r="BE278"/>
  <c r="BE288"/>
  <c r="BE290"/>
  <c r="BE292"/>
  <c i="3" r="E85"/>
  <c r="J89"/>
  <c r="F92"/>
  <c r="BE129"/>
  <c r="BE130"/>
  <c i="2" r="E85"/>
  <c r="J118"/>
  <c r="BE129"/>
  <c r="BE132"/>
  <c r="BE135"/>
  <c r="BE138"/>
  <c r="BE157"/>
  <c r="BE163"/>
  <c r="BE167"/>
  <c r="BE228"/>
  <c r="BE231"/>
  <c r="BE255"/>
  <c i="3" r="BE121"/>
  <c r="BE122"/>
  <c r="BE123"/>
  <c r="BE124"/>
  <c i="2" r="BE146"/>
  <c r="BE165"/>
  <c r="BE173"/>
  <c r="BE175"/>
  <c r="BE200"/>
  <c r="BE202"/>
  <c r="BE211"/>
  <c r="BE224"/>
  <c r="BE229"/>
  <c r="BE234"/>
  <c r="BE235"/>
  <c r="BE240"/>
  <c r="BE241"/>
  <c r="BE242"/>
  <c i="3" r="BE131"/>
  <c i="2" r="F92"/>
  <c r="BE144"/>
  <c r="BE148"/>
  <c r="BE159"/>
  <c r="BE170"/>
  <c r="BE222"/>
  <c r="BE233"/>
  <c r="BE238"/>
  <c r="BE243"/>
  <c r="BE244"/>
  <c r="BE245"/>
  <c r="BE260"/>
  <c r="BE269"/>
  <c r="BE275"/>
  <c r="BE276"/>
  <c r="BE136"/>
  <c r="BE140"/>
  <c r="BE166"/>
  <c r="BE169"/>
  <c r="BE181"/>
  <c r="BE188"/>
  <c r="BE194"/>
  <c r="BE207"/>
  <c r="BE220"/>
  <c r="BE130"/>
  <c r="BE134"/>
  <c r="BE150"/>
  <c r="BE154"/>
  <c r="BE172"/>
  <c r="BE192"/>
  <c r="BE204"/>
  <c r="BE219"/>
  <c r="BE227"/>
  <c r="BE236"/>
  <c r="BE246"/>
  <c r="BE249"/>
  <c r="BE257"/>
  <c r="BE258"/>
  <c r="BE264"/>
  <c r="BK277"/>
  <c r="J277"/>
  <c r="J103"/>
  <c i="3" r="BE125"/>
  <c r="BE126"/>
  <c r="BE127"/>
  <c r="BE128"/>
  <c i="2" r="J34"/>
  <c i="1" r="AW95"/>
  <c i="3" r="F36"/>
  <c i="1" r="BC96"/>
  <c i="2" r="F35"/>
  <c i="1" r="BB95"/>
  <c i="2" r="F36"/>
  <c i="1" r="BC95"/>
  <c i="3" r="J34"/>
  <c i="1" r="AW96"/>
  <c i="3" r="F37"/>
  <c i="1" r="BD96"/>
  <c i="2" r="F34"/>
  <c i="1" r="BA95"/>
  <c i="3" r="F34"/>
  <c i="1" r="BA96"/>
  <c i="2" r="F37"/>
  <c i="1" r="BD95"/>
  <c i="3" r="F35"/>
  <c i="1" r="BB96"/>
  <c i="2" l="1" r="BK125"/>
  <c r="J125"/>
  <c r="J97"/>
  <c r="J126"/>
  <c r="J98"/>
  <c i="3" r="J120"/>
  <c r="J98"/>
  <c r="BK118"/>
  <c r="J118"/>
  <c r="J96"/>
  <c i="2" r="J33"/>
  <c i="1" r="AV95"/>
  <c r="AT95"/>
  <c r="AU94"/>
  <c r="BD94"/>
  <c r="W33"/>
  <c i="3" r="J33"/>
  <c i="1" r="AV96"/>
  <c r="AT96"/>
  <c r="BB94"/>
  <c r="AX94"/>
  <c r="BA94"/>
  <c r="AW94"/>
  <c r="AK30"/>
  <c i="2" r="F33"/>
  <c i="1" r="AZ95"/>
  <c i="3" r="F33"/>
  <c i="1" r="AZ96"/>
  <c r="BC94"/>
  <c r="W32"/>
  <c i="2" l="1" r="BK124"/>
  <c r="J124"/>
  <c i="1" r="AZ94"/>
  <c r="W29"/>
  <c i="3" r="J30"/>
  <c i="1" r="AG96"/>
  <c r="AN96"/>
  <c r="AY94"/>
  <c r="W30"/>
  <c r="W31"/>
  <c i="2" r="J30"/>
  <c i="1" r="AG95"/>
  <c r="AN95"/>
  <c i="2" l="1" r="J96"/>
  <c i="3" r="J39"/>
  <c i="2" r="J39"/>
  <c i="1" r="AV94"/>
  <c r="AK29"/>
  <c r="AG94"/>
  <c l="1" r="AT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<sst xmlns="http://schemas.openxmlformats.org/spreadsheetml/2006/main">
  <si>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</si>
  <si>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</si>
  <si>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</si>
  <si>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</si>
  <si>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</si>
  <si>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{2fa0b8f4-6e25-4d5d-bf37-14e0d8ad4d00}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</si>
  <si>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</si>
  <si>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</si>
  <si>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</si>
  <si>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</si>
  <si>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</si>
  <si>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</si>
  <si>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</si>
  <si>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</si>
  <si>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OUCHLEBY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</si>
  <si>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</si>
  <si>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</si>
  <si>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Výstavba chodníku v ul. Průběžná, Chleby - úsek B</t>
  </si>
  <si>
    <t>KSO:</t>
  </si>
  <si>
    <t>CC-CZ:</t>
  </si>
  <si>
    <t>Místo:</t>
  </si>
  <si>
    <t xml:space="preserve"> </t>
  </si>
  <si>
    <t>Datum:</t>
  </si>
  <si>
    <t>5. 9. 2019</t>
  </si>
  <si>
    <t>Zadavatel:</t>
  </si>
  <si>
    <t>IČ:</t>
  </si>
  <si>
    <t>Obec Chleby</t>
  </si>
  <si>
    <t>DIČ:</t>
  </si>
  <si>
    <t>Uchazeč:</t>
  </si>
  <si>
    <t>Vyplň údaj</t>
  </si>
  <si>
    <t>Projektant:</t>
  </si>
  <si>
    <t>Ing. Ondřej Pavelka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</si>
  <si>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</si>
  <si>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</si>
  <si>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</si>
  <si>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</si>
  <si>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</si>
  <si>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</si>
  <si>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</si>
  <si>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</si>
  <si>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</si>
  <si>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</si>
  <si>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</si>
  <si>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</si>
  <si>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</si>
  <si>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</si>
  <si>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</si>
  <si>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</si>
  <si>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</si>
  <si>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</si>
  <si>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</si>
  <si>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</si>
  <si>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</si>
  <si>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</si>
  <si>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</si>
  <si>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</si>
  <si>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</si>
  <si>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</si>
  <si>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</si>
  <si>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</si>
  <si>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</si>
  <si>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</si>
  <si>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</si>
  <si>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</si>
  <si>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</si>
  <si>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</si>
  <si>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</si>
  <si>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</si>
  <si>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</si>
  <si>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</si>
  <si>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</si>
  <si>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</si>
  <si>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</si>
  <si>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</si>
  <si>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</si>
  <si>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</si>
  <si>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</si>
  <si>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</si>
  <si>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</si>
  <si>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</si>
  <si>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</t>
  </si>
  <si>
    <t>chodník - úsek B</t>
  </si>
  <si>
    <t>STA</t>
  </si>
  <si>
    <t>1</t>
  </si>
  <si>
    <t>{072e8864-f66d-4c3c-bd20-b278d4067566}</t>
  </si>
  <si>
    <t>3</t>
  </si>
  <si>
    <t>Vedlejší a ostatní náklady</t>
  </si>
  <si>
    <t>{efa70075-b264-4019-9f6d-f0acfd7a4015}</t>
  </si>
  <si>
    <t>KRYCÍ LIST SOUPISU PRACÍ</t>
  </si>
  <si>
    <t>Objekt:</t>
  </si>
  <si>
    <t>2 - chodník - úsek B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</si>
  <si>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</si>
  <si>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</si>
  <si>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</si>
  <si>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</si>
  <si>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</si>
  <si>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</si>
  <si>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</si>
  <si>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</si>
  <si>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</si>
  <si>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</si>
  <si>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práce-bourání</t>
  </si>
  <si>
    <t xml:space="preserve">    99 - Přesun hmot</t>
  </si>
  <si>
    <t xml:space="preserve">    997 - Přesun sutě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</si>
  <si>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</si>
  <si>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</si>
  <si>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</si>
  <si>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</si>
  <si>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</si>
  <si>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</si>
  <si>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</si>
  <si>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</si>
  <si>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</si>
  <si>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</si>
  <si>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</si>
  <si>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</si>
  <si>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</si>
  <si>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</si>
  <si>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</si>
  <si>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</si>
  <si>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</si>
  <si>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</si>
  <si>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111301111</t>
  </si>
  <si>
    <t>Sejmutí drnu tl do 100 mm s přemístěním do 50 m nebo naložením na dopravní prostředek</t>
  </si>
  <si>
    <t>m2</t>
  </si>
  <si>
    <t>4</t>
  </si>
  <si>
    <t>-432714607</t>
  </si>
  <si>
    <t>VV</t>
  </si>
  <si>
    <t>486,86-25-44-74-29</t>
  </si>
  <si>
    <t>113106121</t>
  </si>
  <si>
    <t>Rozebrání dlažeb komunikací pro pěší z betonových nebo kamenných dlaždic</t>
  </si>
  <si>
    <t>1537290826</t>
  </si>
  <si>
    <t>113107164</t>
  </si>
  <si>
    <t>Odstranění podkladu z kameniva drceného tl 400 mm strojně pl přes 50 do 200 m2</t>
  </si>
  <si>
    <t>170307324</t>
  </si>
  <si>
    <t>29+44+25</t>
  </si>
  <si>
    <t>113107183</t>
  </si>
  <si>
    <t>Odstranění podkladu živičného tl 150 mm strojně pl přes 50 do 200 m2</t>
  </si>
  <si>
    <t>275373167</t>
  </si>
  <si>
    <t>5</t>
  </si>
  <si>
    <t>113107325</t>
  </si>
  <si>
    <t>Odstranění podkladu z kameniva drceného tl 500 mm strojně pl do 50 m2</t>
  </si>
  <si>
    <t>-776758127</t>
  </si>
  <si>
    <t>6</t>
  </si>
  <si>
    <t>113107331</t>
  </si>
  <si>
    <t>Odstranění podkladu z betonu prostého tl 150 mm strojně pl do 50 m2</t>
  </si>
  <si>
    <t>1101286177</t>
  </si>
  <si>
    <t>7</t>
  </si>
  <si>
    <t>119001405</t>
  </si>
  <si>
    <t>Dočasné zajištění potrubí z PE DN do 200 mm</t>
  </si>
  <si>
    <t>m</t>
  </si>
  <si>
    <t>1937890392</t>
  </si>
  <si>
    <t>8</t>
  </si>
  <si>
    <t>119001406</t>
  </si>
  <si>
    <t>Dočasné zajištění potrubí z PE DN do 500 mm</t>
  </si>
  <si>
    <t>-820160257</t>
  </si>
  <si>
    <t>9</t>
  </si>
  <si>
    <t>119001421</t>
  </si>
  <si>
    <t>Dočasné zajištění kabelů a kabelových tratí ze 3 volně ložených kabelů</t>
  </si>
  <si>
    <t>1279750050</t>
  </si>
  <si>
    <t>10</t>
  </si>
  <si>
    <t>120001101</t>
  </si>
  <si>
    <t>Příplatek za ztížení odkopávky nebo prokkopávky v blízkosti inženýrských sítí</t>
  </si>
  <si>
    <t>m3</t>
  </si>
  <si>
    <t>-733647482</t>
  </si>
  <si>
    <t>8,96/4</t>
  </si>
  <si>
    <t>11</t>
  </si>
  <si>
    <t>122201102</t>
  </si>
  <si>
    <t>Odkopávky a prokopávky nezapažené v hornině tř. 3 objem do 1000 m3</t>
  </si>
  <si>
    <t>-1851035952</t>
  </si>
  <si>
    <t>"chodník" 197,56*0,3</t>
  </si>
  <si>
    <t>"sjezdy a parkovací" (157,3+132-25-25-44-29)*0,42</t>
  </si>
  <si>
    <t>Součet</t>
  </si>
  <si>
    <t>12</t>
  </si>
  <si>
    <t>122201109</t>
  </si>
  <si>
    <t>Příplatek za lepivost u odkopávek v hornině tř. 1 až 3</t>
  </si>
  <si>
    <t>-1437530600</t>
  </si>
  <si>
    <t>129,114/2</t>
  </si>
  <si>
    <t>13</t>
  </si>
  <si>
    <t>132201202</t>
  </si>
  <si>
    <t>Hloubení rýh š do 2000 mm v hornině tř. 3 objemu do 1000 m3</t>
  </si>
  <si>
    <t>-1891631806</t>
  </si>
  <si>
    <t>16*0,7*0,8</t>
  </si>
  <si>
    <t>14</t>
  </si>
  <si>
    <t>132201209</t>
  </si>
  <si>
    <t>Příplatek za lepivost k hloubení rýh š do 2000 mm v hornině tř. 3</t>
  </si>
  <si>
    <t>-1114479865</t>
  </si>
  <si>
    <t>8,96/2</t>
  </si>
  <si>
    <t>162701103</t>
  </si>
  <si>
    <t>Vodorovné přemístění do 8000 m výkopku/sypaniny z horniny tř. 1 až 4</t>
  </si>
  <si>
    <t>1129376754</t>
  </si>
  <si>
    <t>129,114+6,4+1,28</t>
  </si>
  <si>
    <t>16</t>
  </si>
  <si>
    <t>171101104</t>
  </si>
  <si>
    <t>Uložení sypaniny z hornin soudržných do násypů zhutněných do 102 % PS</t>
  </si>
  <si>
    <t>-1385444497</t>
  </si>
  <si>
    <t>40*1,5*0,5</t>
  </si>
  <si>
    <t>17</t>
  </si>
  <si>
    <t>M</t>
  </si>
  <si>
    <t>58344171</t>
  </si>
  <si>
    <t>štěrkodrť frakce 0/32</t>
  </si>
  <si>
    <t>t</t>
  </si>
  <si>
    <t>-483391692</t>
  </si>
  <si>
    <t>30*1,85</t>
  </si>
  <si>
    <t>18</t>
  </si>
  <si>
    <t>171201201</t>
  </si>
  <si>
    <t>Uložení sypaniny na skládky</t>
  </si>
  <si>
    <t>-1302740392</t>
  </si>
  <si>
    <t>19</t>
  </si>
  <si>
    <t>171201211</t>
  </si>
  <si>
    <t>Poplatek za uložení odpadu ze sypaniny na skládce (skládkovné)</t>
  </si>
  <si>
    <t>1952912487</t>
  </si>
  <si>
    <t>136,794*1,8</t>
  </si>
  <si>
    <t>20</t>
  </si>
  <si>
    <t>174101101</t>
  </si>
  <si>
    <t>Zásyp jam, šachet rýh nebo kolem objektů sypaninou se zhutněním</t>
  </si>
  <si>
    <t>617416192</t>
  </si>
  <si>
    <t>8,96-6,4-1,28</t>
  </si>
  <si>
    <t>175151101</t>
  </si>
  <si>
    <t>Obsypání potrubí strojně sypaninou bez prohození, uloženou do 3 m</t>
  </si>
  <si>
    <t>-133747074</t>
  </si>
  <si>
    <t>16*0,8*0,5</t>
  </si>
  <si>
    <t>22</t>
  </si>
  <si>
    <t>58337303</t>
  </si>
  <si>
    <t>štěrkopísek frakce 0-8</t>
  </si>
  <si>
    <t>1900912096</t>
  </si>
  <si>
    <t>6,4*1,85</t>
  </si>
  <si>
    <t>23</t>
  </si>
  <si>
    <t>181151311</t>
  </si>
  <si>
    <t>Plošná úprava terénu přes 500 m2 zemina tř 1 až 4 nerovnosti do 100 mm v rovinně a svahu do 1:5</t>
  </si>
  <si>
    <t>975170452</t>
  </si>
  <si>
    <t>24</t>
  </si>
  <si>
    <t>181301111</t>
  </si>
  <si>
    <t>Rozprostření ornice tl vrstvy do 100 mm pl přes 500 m2 v rovině nebo ve svahu do 1:5</t>
  </si>
  <si>
    <t>-2062372200</t>
  </si>
  <si>
    <t>25</t>
  </si>
  <si>
    <t>10364102</t>
  </si>
  <si>
    <t>zemina vhodná pro terénní úpravy</t>
  </si>
  <si>
    <t>-1025154852</t>
  </si>
  <si>
    <t>280*0,1*1,75</t>
  </si>
  <si>
    <t>26</t>
  </si>
  <si>
    <t>181451131</t>
  </si>
  <si>
    <t>Založení parkového trávníku výsevem plochy přes 1000 m2 v rovině a ve svahu do 1:5</t>
  </si>
  <si>
    <t>214038782</t>
  </si>
  <si>
    <t>27</t>
  </si>
  <si>
    <t>00572410</t>
  </si>
  <si>
    <t>osivo směs travní parková</t>
  </si>
  <si>
    <t>kg</t>
  </si>
  <si>
    <t>-1772245517</t>
  </si>
  <si>
    <t>280/20</t>
  </si>
  <si>
    <t>28</t>
  </si>
  <si>
    <t>181951101</t>
  </si>
  <si>
    <t>Úprava pláně v hornině tř. 1 až 4 bez zhutnění</t>
  </si>
  <si>
    <t>1120693818</t>
  </si>
  <si>
    <t>29</t>
  </si>
  <si>
    <t>181951102</t>
  </si>
  <si>
    <t>Úprava pláně v hornině tř. 1 až 4 se zhutněním</t>
  </si>
  <si>
    <t>1928547589</t>
  </si>
  <si>
    <t>486,86+53,9</t>
  </si>
  <si>
    <t>30</t>
  </si>
  <si>
    <t>182201101</t>
  </si>
  <si>
    <t>Svahování násypů</t>
  </si>
  <si>
    <t>1066690415</t>
  </si>
  <si>
    <t>18*3</t>
  </si>
  <si>
    <t>Vodorovné konstrukce</t>
  </si>
  <si>
    <t>31</t>
  </si>
  <si>
    <t>451573111</t>
  </si>
  <si>
    <t>Lože pod potrubí otevřený výkop ze štěrkopísku</t>
  </si>
  <si>
    <t>971946417</t>
  </si>
  <si>
    <t>16*0,8*0,1</t>
  </si>
  <si>
    <t>Komunikace pozemní</t>
  </si>
  <si>
    <t>32</t>
  </si>
  <si>
    <t>564851111</t>
  </si>
  <si>
    <t>Podklad ze štěrkodrtě ŠD tl 150 mm</t>
  </si>
  <si>
    <t>1225329309</t>
  </si>
  <si>
    <t>"sjezdy" 143*1,1</t>
  </si>
  <si>
    <t>"parkovací" 120*1,1</t>
  </si>
  <si>
    <t>"chodník" 179,6*1,1</t>
  </si>
  <si>
    <t>33</t>
  </si>
  <si>
    <t>564861111</t>
  </si>
  <si>
    <t>Podklad ze štěrkodrtě ŠD tl 200 mm</t>
  </si>
  <si>
    <t>-2074852377</t>
  </si>
  <si>
    <t>"silnice" 49*1,1</t>
  </si>
  <si>
    <t>34</t>
  </si>
  <si>
    <t>564952111</t>
  </si>
  <si>
    <t>Podklad z mechanicky zpevněného kameniva MZK tl 150 mm</t>
  </si>
  <si>
    <t>-1360496752</t>
  </si>
  <si>
    <t>"sjezdy" 143*1,05</t>
  </si>
  <si>
    <t>"parkovací" 120*1,05</t>
  </si>
  <si>
    <t>35</t>
  </si>
  <si>
    <t>565155111</t>
  </si>
  <si>
    <t>Asfaltový beton vrstva podkladní ACP 16 (obalované kamenivo OKS) tl 70 mm š do 3 m</t>
  </si>
  <si>
    <t>-24653047</t>
  </si>
  <si>
    <t>"silnice" 49</t>
  </si>
  <si>
    <t>36</t>
  </si>
  <si>
    <t>567122112</t>
  </si>
  <si>
    <t>Podklad ze směsi stmelené cementem SC C 8/10 (KSC I) tl 130 mm</t>
  </si>
  <si>
    <t>-1753697243</t>
  </si>
  <si>
    <t>"silnice" 49*1,05</t>
  </si>
  <si>
    <t>37</t>
  </si>
  <si>
    <t>573191111</t>
  </si>
  <si>
    <t>Postřik infiltrační kationaktivní emulzí v množství 1 kg/m2</t>
  </si>
  <si>
    <t>-1474321299</t>
  </si>
  <si>
    <t>38</t>
  </si>
  <si>
    <t>573231111</t>
  </si>
  <si>
    <t>Postřik živičný spojovací ze silniční emulze v množství 0,70 kg/m2</t>
  </si>
  <si>
    <t>857754763</t>
  </si>
  <si>
    <t>39</t>
  </si>
  <si>
    <t>577134121</t>
  </si>
  <si>
    <t>Asfaltový beton vrstva obrusná ACO 11 (ABS) tř. I tl 40 mm š přes 3 m z nemodifikovaného asfaltu</t>
  </si>
  <si>
    <t>1491373385</t>
  </si>
  <si>
    <t>40</t>
  </si>
  <si>
    <t>596211113</t>
  </si>
  <si>
    <t>Kladení zámkové dlažby komunikací pro pěší tl 60 mm skupiny A pl přes 300 m2</t>
  </si>
  <si>
    <t>-2022968787</t>
  </si>
  <si>
    <t>"chodník" 179+0,6</t>
  </si>
  <si>
    <t>41</t>
  </si>
  <si>
    <t>592451100</t>
  </si>
  <si>
    <t>dlažba betonová 20x10x6 cm šedá</t>
  </si>
  <si>
    <t>-768328351</t>
  </si>
  <si>
    <t>P</t>
  </si>
  <si>
    <t>Poznámka k položce:_x000d_
spotřeba: 50 kus/m2</t>
  </si>
  <si>
    <t>179*1,01</t>
  </si>
  <si>
    <t>42</t>
  </si>
  <si>
    <t>592451190</t>
  </si>
  <si>
    <t>dlažba betonová pro nevidomé 20x10x6 cm černá</t>
  </si>
  <si>
    <t>107303048</t>
  </si>
  <si>
    <t>0,6*1,01</t>
  </si>
  <si>
    <t>43</t>
  </si>
  <si>
    <t>596211114</t>
  </si>
  <si>
    <t>Příplatek za kombinaci dvou barev u kladení betonových dlažeb komunikací pro pěší tl 60 mm skupiny A</t>
  </si>
  <si>
    <t>-1014771779</t>
  </si>
  <si>
    <t>44</t>
  </si>
  <si>
    <t>596212212</t>
  </si>
  <si>
    <t>Kladení zámkové dlažby pozemních komunikací tl 80 mm skupiny A pl do 300 m2</t>
  </si>
  <si>
    <t>1018922253</t>
  </si>
  <si>
    <t>"sjezdy" 130+13</t>
  </si>
  <si>
    <t>45</t>
  </si>
  <si>
    <t>592450990</t>
  </si>
  <si>
    <t>dlažba betonová 20x16,5x8 cm hnědá</t>
  </si>
  <si>
    <t>-215003189</t>
  </si>
  <si>
    <t>130*1,01</t>
  </si>
  <si>
    <t>46</t>
  </si>
  <si>
    <t>592451200</t>
  </si>
  <si>
    <t>dlažba betonová pro nevidomé 20x10x8 cm černá</t>
  </si>
  <si>
    <t>1991553767</t>
  </si>
  <si>
    <t>13*1,01</t>
  </si>
  <si>
    <t>47</t>
  </si>
  <si>
    <t>596212214</t>
  </si>
  <si>
    <t>Příplatek za kombinaci dvou barev u betonových dlažeb pozemních komunikací tl 80 mm skupiny A</t>
  </si>
  <si>
    <t>1853095259</t>
  </si>
  <si>
    <t>48</t>
  </si>
  <si>
    <t>596412212</t>
  </si>
  <si>
    <t>Kladení dlažby z vegetačních tvárnic pozemních komunikací tl 80 mm do 300 m2</t>
  </si>
  <si>
    <t>-1366188329</t>
  </si>
  <si>
    <t>"parkovací" 120</t>
  </si>
  <si>
    <t>49</t>
  </si>
  <si>
    <t>59245004</t>
  </si>
  <si>
    <t>dlažba zatravňovací 24x17x8 cm betonová šedá</t>
  </si>
  <si>
    <t>-465413977</t>
  </si>
  <si>
    <t>"parkovací" 120*1,01</t>
  </si>
  <si>
    <t>50</t>
  </si>
  <si>
    <t>599432111</t>
  </si>
  <si>
    <t>Vyplnění spár dlažby z lomového kamene drobným kamenivem</t>
  </si>
  <si>
    <t>1486471876</t>
  </si>
  <si>
    <t>120</t>
  </si>
  <si>
    <t>Trubní vedení</t>
  </si>
  <si>
    <t>51</t>
  </si>
  <si>
    <t>871353121</t>
  </si>
  <si>
    <t>Montáž kanalizačního potrubí z PVC těsněné gumovým kroužkem otevřený výkop sklon do 20 % DN 200</t>
  </si>
  <si>
    <t>93247374</t>
  </si>
  <si>
    <t>52</t>
  </si>
  <si>
    <t>28611167</t>
  </si>
  <si>
    <t>trubka kanalizační PVC DN 200x1000 mm SN 8</t>
  </si>
  <si>
    <t>511724888</t>
  </si>
  <si>
    <t>53</t>
  </si>
  <si>
    <t>28611169</t>
  </si>
  <si>
    <t>trubka kanalizační PVC DN 200x5000 mm SN 8</t>
  </si>
  <si>
    <t>-514263534</t>
  </si>
  <si>
    <t>54</t>
  </si>
  <si>
    <t>877315211</t>
  </si>
  <si>
    <t>Montáž tvarovek z tvrdého PVC-systém KG nebo z polypropylenu-systém KG 2000 jednoosé DN 150</t>
  </si>
  <si>
    <t>kus</t>
  </si>
  <si>
    <t>511474069</t>
  </si>
  <si>
    <t>55</t>
  </si>
  <si>
    <t>28611361</t>
  </si>
  <si>
    <t>koleno kanalizační PVC KG 150x45°</t>
  </si>
  <si>
    <t>-482056190</t>
  </si>
  <si>
    <t>56</t>
  </si>
  <si>
    <t>877350310</t>
  </si>
  <si>
    <t>Montáž kolen na kanalizačním potrubí z PP trub hladkých plnostěnných DN 200</t>
  </si>
  <si>
    <t>2016339719</t>
  </si>
  <si>
    <t>57</t>
  </si>
  <si>
    <t>28611366</t>
  </si>
  <si>
    <t>koleno kanalizace PVC KG 200x45°</t>
  </si>
  <si>
    <t>-535360971</t>
  </si>
  <si>
    <t>58</t>
  </si>
  <si>
    <t>877355211</t>
  </si>
  <si>
    <t>Montáž tvarovek z tvrdého PVC-systém KG nebo z polypropylenu-systém KG 2000 jednoosé DN 200</t>
  </si>
  <si>
    <t>701468039</t>
  </si>
  <si>
    <t>59</t>
  </si>
  <si>
    <t>28611508</t>
  </si>
  <si>
    <t>redukce kanalizační PVC 200/160</t>
  </si>
  <si>
    <t>652235839</t>
  </si>
  <si>
    <t>60</t>
  </si>
  <si>
    <t>894411121</t>
  </si>
  <si>
    <t>Zřízení šachet kanalizačních z betonových dílců na potrubí DN nad 200 do 300 dno beton tř. C 25/30</t>
  </si>
  <si>
    <t>1868958885</t>
  </si>
  <si>
    <t>61</t>
  </si>
  <si>
    <t>59224061</t>
  </si>
  <si>
    <t>dno betonové šachtové kulaté DN 1000 x 600, 100 x 75 x 15 cm</t>
  </si>
  <si>
    <t>-1897367125</t>
  </si>
  <si>
    <t>62</t>
  </si>
  <si>
    <t>59224176</t>
  </si>
  <si>
    <t>prstenec šachtový vyrovnávací betonový 625x120x80mm</t>
  </si>
  <si>
    <t>-1774148648</t>
  </si>
  <si>
    <t>63</t>
  </si>
  <si>
    <t>59224075</t>
  </si>
  <si>
    <t>deska betonová zákrytová k ukončení šachet 1000/625x200 mm</t>
  </si>
  <si>
    <t>-1673863091</t>
  </si>
  <si>
    <t>64</t>
  </si>
  <si>
    <t>894811261</t>
  </si>
  <si>
    <t>Revizní šachta z PVC typ pravý/přímý/levý, DN 400/200 tlak 40 t hl od 910 do 1280 mm</t>
  </si>
  <si>
    <t>761891959</t>
  </si>
  <si>
    <t>65</t>
  </si>
  <si>
    <t>895941111</t>
  </si>
  <si>
    <t>Zřízení vpusti kanalizační uliční z betonových dílců typ UV-50 normální</t>
  </si>
  <si>
    <t>2141288296</t>
  </si>
  <si>
    <t>66</t>
  </si>
  <si>
    <t>59223852</t>
  </si>
  <si>
    <t>dno pro uliční vpusť s kalovou prohlubní betonové 450x300x50mm</t>
  </si>
  <si>
    <t>744336600</t>
  </si>
  <si>
    <t>67</t>
  </si>
  <si>
    <t>59223854</t>
  </si>
  <si>
    <t>skruž pro uliční vpusť s výtokovým otvorem PVC betonová 450x350x50mm</t>
  </si>
  <si>
    <t>723115792</t>
  </si>
  <si>
    <t>68</t>
  </si>
  <si>
    <t>59223866</t>
  </si>
  <si>
    <t>skruž pro uliční vpusť přechodová betonová 450-270x295x50m</t>
  </si>
  <si>
    <t>-1120869084</t>
  </si>
  <si>
    <t>69</t>
  </si>
  <si>
    <t>59223864</t>
  </si>
  <si>
    <t>prstenec betonový pro uliční vpusť vyrovnávací 39 x 6 x 13 cm</t>
  </si>
  <si>
    <t>562597412</t>
  </si>
  <si>
    <t>70</t>
  </si>
  <si>
    <t>59223870</t>
  </si>
  <si>
    <t>koš nízký pro uliční vpusti žárově Pz plech pro rám 500/300mm</t>
  </si>
  <si>
    <t>2042646503</t>
  </si>
  <si>
    <t>71</t>
  </si>
  <si>
    <t>899104112</t>
  </si>
  <si>
    <t>Osazení poklopů litinových nebo ocelových včetně rámů pro třídu zatížení D400, E600</t>
  </si>
  <si>
    <t>-1114829649</t>
  </si>
  <si>
    <t>72</t>
  </si>
  <si>
    <t>PFG.0000160</t>
  </si>
  <si>
    <t>poklop šachtový D1 /betonová výplň+ litina/ D 400 - BEGU, s odvětráním</t>
  </si>
  <si>
    <t>-1604129750</t>
  </si>
  <si>
    <t>73</t>
  </si>
  <si>
    <t>899204112</t>
  </si>
  <si>
    <t>Osazení mříží litinových včetně rámů a košů na bahno pro třídu zatížení D400, E600</t>
  </si>
  <si>
    <t>505628425</t>
  </si>
  <si>
    <t>74</t>
  </si>
  <si>
    <t>55242322</t>
  </si>
  <si>
    <t>mříž D 400 - plochá 300x500mm</t>
  </si>
  <si>
    <t>-1264182734</t>
  </si>
  <si>
    <t>75</t>
  </si>
  <si>
    <t>899331111</t>
  </si>
  <si>
    <t>Výšková úprava uličního vstupu nebo vpusti do 200 mm zvýšením poklopu</t>
  </si>
  <si>
    <t>1754949701</t>
  </si>
  <si>
    <t>Ostatní konstrukce a práce-bourání</t>
  </si>
  <si>
    <t>76</t>
  </si>
  <si>
    <t>914111119</t>
  </si>
  <si>
    <t>Přemístění stávající svislé dopravní značky do velikosti 1 m2 vč. sloupku a patky - komplet</t>
  </si>
  <si>
    <t>508941354</t>
  </si>
  <si>
    <t>77</t>
  </si>
  <si>
    <t>916111123</t>
  </si>
  <si>
    <t>Osazení obruby z drobných kostek s boční opěrou do lože z betonu prostého</t>
  </si>
  <si>
    <t>840191112</t>
  </si>
  <si>
    <t>78</t>
  </si>
  <si>
    <t>58381007</t>
  </si>
  <si>
    <t>kostka dlažební žula drobná 8/10</t>
  </si>
  <si>
    <t>-917649430</t>
  </si>
  <si>
    <t>1,3*1,01</t>
  </si>
  <si>
    <t>79</t>
  </si>
  <si>
    <t>916131213</t>
  </si>
  <si>
    <t>Osazení silničního obrubníku betonového stojatého s boční opěrou do lože z betonu prostého</t>
  </si>
  <si>
    <t>1966415881</t>
  </si>
  <si>
    <t>80</t>
  </si>
  <si>
    <t>592174680</t>
  </si>
  <si>
    <t>obrubník betonový silniční nájezdový 100x15x15 cm přírodní</t>
  </si>
  <si>
    <t>-1735895738</t>
  </si>
  <si>
    <t>2*1,01</t>
  </si>
  <si>
    <t>81</t>
  </si>
  <si>
    <t>916231213</t>
  </si>
  <si>
    <t>Osazení chodníkového obrubníku betonového stojatého s boční opěrou do lože z betonu prostého</t>
  </si>
  <si>
    <t>-779276835</t>
  </si>
  <si>
    <t>160+225</t>
  </si>
  <si>
    <t>82</t>
  </si>
  <si>
    <t>592174160</t>
  </si>
  <si>
    <t>obrubník betonový chodníkový 100x10x25 cm</t>
  </si>
  <si>
    <t>-574153355</t>
  </si>
  <si>
    <t>160*1,01</t>
  </si>
  <si>
    <t>83</t>
  </si>
  <si>
    <t>592173030</t>
  </si>
  <si>
    <t>obrubník betonový zahradní přírodní šedá ABO 6/20 50x5x20 cm</t>
  </si>
  <si>
    <t>-578757405</t>
  </si>
  <si>
    <t>225*2*1,01</t>
  </si>
  <si>
    <t>84</t>
  </si>
  <si>
    <t>916991121</t>
  </si>
  <si>
    <t>Lože pod obrubníky, krajníky nebo obruby z dlažebních kostek z betonu min C20/25 XF1</t>
  </si>
  <si>
    <t>-1056645043</t>
  </si>
  <si>
    <t>110*0,055+160*0,04+225*0,035</t>
  </si>
  <si>
    <t>85</t>
  </si>
  <si>
    <t>919441211</t>
  </si>
  <si>
    <t xml:space="preserve">Čelo propustku z lomového kamene pro propustek z trub DN 200 až 500 - úhel propustku 45 st. </t>
  </si>
  <si>
    <t>296495749</t>
  </si>
  <si>
    <t>86</t>
  </si>
  <si>
    <t>919732211</t>
  </si>
  <si>
    <t>Styčná spára napojení nového živičného povrchu na stávající za tepla š 15 mm hl 25 mm s prořezáním</t>
  </si>
  <si>
    <t>1740857497</t>
  </si>
  <si>
    <t>87</t>
  </si>
  <si>
    <t>919735113</t>
  </si>
  <si>
    <t>Řezání stávajícího živičného krytu hl do 150 mm</t>
  </si>
  <si>
    <t>-669207486</t>
  </si>
  <si>
    <t>88</t>
  </si>
  <si>
    <t>935113199</t>
  </si>
  <si>
    <t>Osazení odvodňovacího polymerbetonového žlabu šířky do 200 mm</t>
  </si>
  <si>
    <t>-1800010743</t>
  </si>
  <si>
    <t>89</t>
  </si>
  <si>
    <t>59221012</t>
  </si>
  <si>
    <t>celopolymerbetonový žlab monoblock PD150V 1000x200x270 mm</t>
  </si>
  <si>
    <t>1130805307</t>
  </si>
  <si>
    <t>90</t>
  </si>
  <si>
    <t>59221013</t>
  </si>
  <si>
    <t>celopolymerbetonový žlab monoblock PD150V revizní díl 500x200x280 mm</t>
  </si>
  <si>
    <t>241871941</t>
  </si>
  <si>
    <t>91</t>
  </si>
  <si>
    <t>938902112</t>
  </si>
  <si>
    <t>Čištění příkopů komunikací příkopovým rypadlem objem nánosu do 0,3 m3/m</t>
  </si>
  <si>
    <t>1742047925</t>
  </si>
  <si>
    <t>92</t>
  </si>
  <si>
    <t>990954101</t>
  </si>
  <si>
    <t>Uložení kabelů (CETIN, ČEZ, popř. VO) do chrániček dle pokynů jejich správců - bude řešeno v rámci stavby dle skutečnosti</t>
  </si>
  <si>
    <t>-2083164808</t>
  </si>
  <si>
    <t>93</t>
  </si>
  <si>
    <t>990954102</t>
  </si>
  <si>
    <t>Přemístění stávajícího stožáru osvětlení mimo trasu chodníku a podélného stání</t>
  </si>
  <si>
    <t>ks</t>
  </si>
  <si>
    <t>-1147002325</t>
  </si>
  <si>
    <t>99</t>
  </si>
  <si>
    <t>Přesun hmot</t>
  </si>
  <si>
    <t>94</t>
  </si>
  <si>
    <t>998223011</t>
  </si>
  <si>
    <t>Přesun hmot pro pozemní komunikace s krytem dlážděným</t>
  </si>
  <si>
    <t>202973204</t>
  </si>
  <si>
    <t>997</t>
  </si>
  <si>
    <t>Přesun sutě</t>
  </si>
  <si>
    <t>95</t>
  </si>
  <si>
    <t>997221551</t>
  </si>
  <si>
    <t>Vodorovná doprava suti ze sypkých materiálů do 1 km</t>
  </si>
  <si>
    <t>1019252100</t>
  </si>
  <si>
    <t>56,84+33</t>
  </si>
  <si>
    <t>96</t>
  </si>
  <si>
    <t>997221559</t>
  </si>
  <si>
    <t>Příplatek ZKD 1 km u vodorovné dopravy suti ze sypkých materiálů</t>
  </si>
  <si>
    <t>-1078523043</t>
  </si>
  <si>
    <t>89,84*7</t>
  </si>
  <si>
    <t>97</t>
  </si>
  <si>
    <t>997221561</t>
  </si>
  <si>
    <t>Vodorovná doprava suti z kusových materiálů do 1 km</t>
  </si>
  <si>
    <t>-1739708400</t>
  </si>
  <si>
    <t>7,395+8,125+23,384</t>
  </si>
  <si>
    <t>98</t>
  </si>
  <si>
    <t>997221569</t>
  </si>
  <si>
    <t>Příplatek ZKD 1 km u vodorovné dopravy suti z kusových materiálů</t>
  </si>
  <si>
    <t>308901461</t>
  </si>
  <si>
    <t>38,904*7</t>
  </si>
  <si>
    <t>997221815</t>
  </si>
  <si>
    <t>Poplatek za uložení na skládce (skládkovné) stavebního odpadu betonového kód odpadu 170 101</t>
  </si>
  <si>
    <t>973295959</t>
  </si>
  <si>
    <t>7,395+8,125</t>
  </si>
  <si>
    <t>100</t>
  </si>
  <si>
    <t>997221845</t>
  </si>
  <si>
    <t>Poplatek za uložení na skládce (skládkovné) odpadu asfaltového bez dehtu kód odpadu 170 302</t>
  </si>
  <si>
    <t>-1892402216</t>
  </si>
  <si>
    <t>23,384</t>
  </si>
  <si>
    <t>101</t>
  </si>
  <si>
    <t>997221855</t>
  </si>
  <si>
    <t>Poplatek za uložení na skládce (skládkovné) zeminy a kameniva kód odpadu 170 504</t>
  </si>
  <si>
    <t>455030683</t>
  </si>
  <si>
    <t>3 - Vedlejší a ostatní náklady</t>
  </si>
  <si>
    <t xml:space="preserve">    OST - VRN</t>
  </si>
  <si>
    <t>OST</t>
  </si>
  <si>
    <t>VRN</t>
  </si>
  <si>
    <t>99911</t>
  </si>
  <si>
    <t>Vytyčení inženýrských sítí</t>
  </si>
  <si>
    <t>kpl</t>
  </si>
  <si>
    <t>512</t>
  </si>
  <si>
    <t>1682798194</t>
  </si>
  <si>
    <t>99921</t>
  </si>
  <si>
    <t>Přechodné dopravní opatření - DIO během výstavby</t>
  </si>
  <si>
    <t>1619367207</t>
  </si>
  <si>
    <t>99931</t>
  </si>
  <si>
    <t>Zařízení staveniště</t>
  </si>
  <si>
    <t>1240407205</t>
  </si>
  <si>
    <t>99941</t>
  </si>
  <si>
    <t>Geodetické práce - před zahájením stavby</t>
  </si>
  <si>
    <t>1569976349</t>
  </si>
  <si>
    <t>99942</t>
  </si>
  <si>
    <t>Geodetické práce - v průběhu stavby</t>
  </si>
  <si>
    <t>87269962</t>
  </si>
  <si>
    <t>99943</t>
  </si>
  <si>
    <t>Geodetické práce - po dokončení - geodetická dokumentace skutečného provedení, geodetické zaměření</t>
  </si>
  <si>
    <t>590247349</t>
  </si>
  <si>
    <t>99951</t>
  </si>
  <si>
    <t>Zkoušky hutnění pláně - statická zkouška</t>
  </si>
  <si>
    <t>1211699565</t>
  </si>
  <si>
    <t>99961</t>
  </si>
  <si>
    <t>Zajištění všech zkoušek a dokladů k řádnému předání stavby</t>
  </si>
  <si>
    <t>-920603692</t>
  </si>
  <si>
    <t>99963</t>
  </si>
  <si>
    <t>Poplatky za dočasné zábory ploch, správní poplatky atd</t>
  </si>
  <si>
    <t>-1590265448</t>
  </si>
  <si>
    <t>99971</t>
  </si>
  <si>
    <t>Fotodokumentace vč. zprávy o průběhu provádění díla</t>
  </si>
  <si>
    <t>-1241576339</t>
  </si>
  <si>
    <t>99981</t>
  </si>
  <si>
    <t>Dokumentace skutečného provedení díla</t>
  </si>
  <si>
    <t>-1413168990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</si>
</sst>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7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36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32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33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31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32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34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35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36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37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38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39</v>
      </c>
      <c r="E29" s="46"/>
      <c r="F29" s="31" t="s">
        <v>40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41</v>
      </c>
      <c r="G30" s="46"/>
      <c r="H30" s="46"/>
      <c r="I30" s="46"/>
      <c r="J30" s="46"/>
      <c r="K30" s="46"/>
      <c r="L30" s="47">
        <v>0.14999999999999999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42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43</v>
      </c>
      <c r="G32" s="46"/>
      <c r="H32" s="46"/>
      <c r="I32" s="46"/>
      <c r="J32" s="46"/>
      <c r="K32" s="46"/>
      <c r="L32" s="47">
        <v>0.14999999999999999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44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45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46</v>
      </c>
      <c r="U35" s="53"/>
      <c r="V35" s="53"/>
      <c r="W35" s="53"/>
      <c r="X35" s="55" t="s">
        <v>47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48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49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50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51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50</v>
      </c>
      <c r="AI60" s="41"/>
      <c r="AJ60" s="41"/>
      <c r="AK60" s="41"/>
      <c r="AL60" s="41"/>
      <c r="AM60" s="63" t="s">
        <v>51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52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53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50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51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50</v>
      </c>
      <c r="AI75" s="41"/>
      <c r="AJ75" s="41"/>
      <c r="AK75" s="41"/>
      <c r="AL75" s="41"/>
      <c r="AM75" s="63" t="s">
        <v>51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54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OUCHLEBY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Výstavba chodníku v ul. Průběžná, Chleby - úsek B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 xml:space="preserve"> 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5. 9. 2019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Obec Chleby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>Ing. Ondřej Pavelka</v>
      </c>
      <c r="AN89" s="70"/>
      <c r="AO89" s="70"/>
      <c r="AP89" s="70"/>
      <c r="AQ89" s="39"/>
      <c r="AR89" s="43"/>
      <c r="AS89" s="80" t="s">
        <v>55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33</v>
      </c>
      <c r="AJ90" s="39"/>
      <c r="AK90" s="39"/>
      <c r="AL90" s="39"/>
      <c r="AM90" s="79" t="str">
        <f>IF(E20="","",E20)</f>
        <v>Ing. Ondřej Pavelka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56</v>
      </c>
      <c r="D92" s="93"/>
      <c r="E92" s="93"/>
      <c r="F92" s="93"/>
      <c r="G92" s="93"/>
      <c r="H92" s="94"/>
      <c r="I92" s="95" t="s">
        <v>57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58</v>
      </c>
      <c r="AH92" s="93"/>
      <c r="AI92" s="93"/>
      <c r="AJ92" s="93"/>
      <c r="AK92" s="93"/>
      <c r="AL92" s="93"/>
      <c r="AM92" s="93"/>
      <c r="AN92" s="95" t="s">
        <v>59</v>
      </c>
      <c r="AO92" s="93"/>
      <c r="AP92" s="97"/>
      <c r="AQ92" s="98" t="s">
        <v>60</v>
      </c>
      <c r="AR92" s="43"/>
      <c r="AS92" s="99" t="s">
        <v>61</v>
      </c>
      <c r="AT92" s="100" t="s">
        <v>62</v>
      </c>
      <c r="AU92" s="100" t="s">
        <v>63</v>
      </c>
      <c r="AV92" s="100" t="s">
        <v>64</v>
      </c>
      <c r="AW92" s="100" t="s">
        <v>65</v>
      </c>
      <c r="AX92" s="100" t="s">
        <v>66</v>
      </c>
      <c r="AY92" s="100" t="s">
        <v>67</v>
      </c>
      <c r="AZ92" s="100" t="s">
        <v>68</v>
      </c>
      <c r="BA92" s="100" t="s">
        <v>69</v>
      </c>
      <c r="BB92" s="100" t="s">
        <v>70</v>
      </c>
      <c r="BC92" s="100" t="s">
        <v>71</v>
      </c>
      <c r="BD92" s="101" t="s">
        <v>72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73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ROUND(SUM(AG95:AG96),2)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ROUND(SUM(AS95:AS96),2)</f>
        <v>0</v>
      </c>
      <c r="AT94" s="113">
        <f>ROUND(SUM(AV94:AW94),2)</f>
        <v>0</v>
      </c>
      <c r="AU94" s="114">
        <f>ROUND(SUM(AU95:AU96),5)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ROUND(SUM(AZ95:AZ96),2)</f>
        <v>0</v>
      </c>
      <c r="BA94" s="113">
        <f>ROUND(SUM(BA95:BA96),2)</f>
        <v>0</v>
      </c>
      <c r="BB94" s="113">
        <f>ROUND(SUM(BB95:BB96),2)</f>
        <v>0</v>
      </c>
      <c r="BC94" s="113">
        <f>ROUND(SUM(BC95:BC96),2)</f>
        <v>0</v>
      </c>
      <c r="BD94" s="115">
        <f>ROUND(SUM(BD95:BD96),2)</f>
        <v>0</v>
      </c>
      <c r="BE94" s="6"/>
      <c r="BS94" s="116" t="s">
        <v>74</v>
      </c>
      <c r="BT94" s="116" t="s">
        <v>75</v>
      </c>
      <c r="BU94" s="117" t="s">
        <v>76</v>
      </c>
      <c r="BV94" s="116" t="s">
        <v>77</v>
      </c>
      <c r="BW94" s="116" t="s">
        <v>5</v>
      </c>
      <c r="BX94" s="116" t="s">
        <v>78</v>
      </c>
      <c r="CL94" s="116" t="s">
        <v>1</v>
      </c>
    </row>
    <row r="95" s="7" customFormat="1" ht="16.5" customHeight="1">
      <c r="A95" s="118" t="s">
        <v>79</v>
      </c>
      <c r="B95" s="119"/>
      <c r="C95" s="120"/>
      <c r="D95" s="121" t="s">
        <v>80</v>
      </c>
      <c r="E95" s="121"/>
      <c r="F95" s="121"/>
      <c r="G95" s="121"/>
      <c r="H95" s="121"/>
      <c r="I95" s="122"/>
      <c r="J95" s="121" t="s">
        <v>81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'2 - chodník - úsek B'!J30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82</v>
      </c>
      <c r="AR95" s="125"/>
      <c r="AS95" s="126">
        <v>0</v>
      </c>
      <c r="AT95" s="127">
        <f>ROUND(SUM(AV95:AW95),2)</f>
        <v>0</v>
      </c>
      <c r="AU95" s="128">
        <f>'2 - chodník - úsek B'!P124</f>
        <v>0</v>
      </c>
      <c r="AV95" s="127">
        <f>'2 - chodník - úsek B'!J33</f>
        <v>0</v>
      </c>
      <c r="AW95" s="127">
        <f>'2 - chodník - úsek B'!J34</f>
        <v>0</v>
      </c>
      <c r="AX95" s="127">
        <f>'2 - chodník - úsek B'!J35</f>
        <v>0</v>
      </c>
      <c r="AY95" s="127">
        <f>'2 - chodník - úsek B'!J36</f>
        <v>0</v>
      </c>
      <c r="AZ95" s="127">
        <f>'2 - chodník - úsek B'!F33</f>
        <v>0</v>
      </c>
      <c r="BA95" s="127">
        <f>'2 - chodník - úsek B'!F34</f>
        <v>0</v>
      </c>
      <c r="BB95" s="127">
        <f>'2 - chodník - úsek B'!F35</f>
        <v>0</v>
      </c>
      <c r="BC95" s="127">
        <f>'2 - chodník - úsek B'!F36</f>
        <v>0</v>
      </c>
      <c r="BD95" s="129">
        <f>'2 - chodník - úsek B'!F37</f>
        <v>0</v>
      </c>
      <c r="BE95" s="7"/>
      <c r="BT95" s="130" t="s">
        <v>83</v>
      </c>
      <c r="BV95" s="130" t="s">
        <v>77</v>
      </c>
      <c r="BW95" s="130" t="s">
        <v>84</v>
      </c>
      <c r="BX95" s="130" t="s">
        <v>5</v>
      </c>
      <c r="CL95" s="130" t="s">
        <v>1</v>
      </c>
      <c r="CM95" s="130" t="s">
        <v>80</v>
      </c>
    </row>
    <row r="96" s="7" customFormat="1" ht="16.5" customHeight="1">
      <c r="A96" s="118" t="s">
        <v>79</v>
      </c>
      <c r="B96" s="119"/>
      <c r="C96" s="120"/>
      <c r="D96" s="121" t="s">
        <v>85</v>
      </c>
      <c r="E96" s="121"/>
      <c r="F96" s="121"/>
      <c r="G96" s="121"/>
      <c r="H96" s="121"/>
      <c r="I96" s="122"/>
      <c r="J96" s="121" t="s">
        <v>86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'3 - Vedlejší a ostatní ná...'!J30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82</v>
      </c>
      <c r="AR96" s="125"/>
      <c r="AS96" s="131">
        <v>0</v>
      </c>
      <c r="AT96" s="132">
        <f>ROUND(SUM(AV96:AW96),2)</f>
        <v>0</v>
      </c>
      <c r="AU96" s="133">
        <f>'3 - Vedlejší a ostatní ná...'!P118</f>
        <v>0</v>
      </c>
      <c r="AV96" s="132">
        <f>'3 - Vedlejší a ostatní ná...'!J33</f>
        <v>0</v>
      </c>
      <c r="AW96" s="132">
        <f>'3 - Vedlejší a ostatní ná...'!J34</f>
        <v>0</v>
      </c>
      <c r="AX96" s="132">
        <f>'3 - Vedlejší a ostatní ná...'!J35</f>
        <v>0</v>
      </c>
      <c r="AY96" s="132">
        <f>'3 - Vedlejší a ostatní ná...'!J36</f>
        <v>0</v>
      </c>
      <c r="AZ96" s="132">
        <f>'3 - Vedlejší a ostatní ná...'!F33</f>
        <v>0</v>
      </c>
      <c r="BA96" s="132">
        <f>'3 - Vedlejší a ostatní ná...'!F34</f>
        <v>0</v>
      </c>
      <c r="BB96" s="132">
        <f>'3 - Vedlejší a ostatní ná...'!F35</f>
        <v>0</v>
      </c>
      <c r="BC96" s="132">
        <f>'3 - Vedlejší a ostatní ná...'!F36</f>
        <v>0</v>
      </c>
      <c r="BD96" s="134">
        <f>'3 - Vedlejší a ostatní ná...'!F37</f>
        <v>0</v>
      </c>
      <c r="BE96" s="7"/>
      <c r="BT96" s="130" t="s">
        <v>83</v>
      </c>
      <c r="BV96" s="130" t="s">
        <v>77</v>
      </c>
      <c r="BW96" s="130" t="s">
        <v>87</v>
      </c>
      <c r="BX96" s="130" t="s">
        <v>5</v>
      </c>
      <c r="CL96" s="130" t="s">
        <v>1</v>
      </c>
      <c r="CM96" s="130" t="s">
        <v>80</v>
      </c>
    </row>
    <row r="97" s="2" customFormat="1" ht="30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="2" customFormat="1" ht="6.96" customHeight="1">
      <c r="A98" s="37"/>
      <c r="B98" s="65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43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</sheetData>
  <sheetProtection sheet="1" formatColumns="0" formatRows="0" objects="1" scenarios="1" spinCount="100000" saltValue="xydX9cLewQQRIxJMI9Ukp55JMOLk9lnz8cY7wllyyIR7MGrBegUdPRJofQjHV6hQiYrn3O1V+hqaUrJLHNcpXw==" hashValue="SVK1xms2GzyPtXPMS4rJpy5Wg74TLR9/3EI6c1gm3XCRLmL0R8Xr5zONksoFG6FJwA5aMv80nT7oczxl8koPfw==" algorithmName="SHA-512" password="CC35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2 - chodník - úsek B'!C2" display="/"/>
    <hyperlink ref="A96" location="'3 - Vedlejší a ostatní ná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84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80</v>
      </c>
    </row>
    <row r="4" s="1" customFormat="1" ht="24.96" customHeight="1">
      <c r="B4" s="19"/>
      <c r="D4" s="137" t="s">
        <v>88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Výstavba chodníku v ul. Průběžná, Chleby - úsek B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89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90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5. 9. 2019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31</v>
      </c>
      <c r="F21" s="37"/>
      <c r="G21" s="37"/>
      <c r="H21" s="37"/>
      <c r="I21" s="139" t="s">
        <v>27</v>
      </c>
      <c r="J21" s="142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31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34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35</v>
      </c>
      <c r="E30" s="37"/>
      <c r="F30" s="37"/>
      <c r="G30" s="37"/>
      <c r="H30" s="37"/>
      <c r="I30" s="37"/>
      <c r="J30" s="150">
        <f>ROUND(J124,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37</v>
      </c>
      <c r="G32" s="37"/>
      <c r="H32" s="37"/>
      <c r="I32" s="151" t="s">
        <v>36</v>
      </c>
      <c r="J32" s="151" t="s">
        <v>38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39</v>
      </c>
      <c r="E33" s="139" t="s">
        <v>40</v>
      </c>
      <c r="F33" s="153">
        <f>ROUND((SUM(BE124:BE293)),  2)</f>
        <v>0</v>
      </c>
      <c r="G33" s="37"/>
      <c r="H33" s="37"/>
      <c r="I33" s="154">
        <v>0.20999999999999999</v>
      </c>
      <c r="J33" s="153">
        <f>ROUND(((SUM(BE124:BE293))*I33),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41</v>
      </c>
      <c r="F34" s="153">
        <f>ROUND((SUM(BF124:BF293)),  2)</f>
        <v>0</v>
      </c>
      <c r="G34" s="37"/>
      <c r="H34" s="37"/>
      <c r="I34" s="154">
        <v>0.14999999999999999</v>
      </c>
      <c r="J34" s="153">
        <f>ROUND(((SUM(BF124:BF293))*I34),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42</v>
      </c>
      <c r="F35" s="153">
        <f>ROUND((SUM(BG124:BG293)),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43</v>
      </c>
      <c r="F36" s="153">
        <f>ROUND((SUM(BH124:BH293)),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44</v>
      </c>
      <c r="F37" s="153">
        <f>ROUND((SUM(BI124:BI293)),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45</v>
      </c>
      <c r="E39" s="157"/>
      <c r="F39" s="157"/>
      <c r="G39" s="158" t="s">
        <v>46</v>
      </c>
      <c r="H39" s="159" t="s">
        <v>47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48</v>
      </c>
      <c r="E50" s="163"/>
      <c r="F50" s="163"/>
      <c r="G50" s="162" t="s">
        <v>49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50</v>
      </c>
      <c r="E61" s="165"/>
      <c r="F61" s="166" t="s">
        <v>51</v>
      </c>
      <c r="G61" s="164" t="s">
        <v>50</v>
      </c>
      <c r="H61" s="165"/>
      <c r="I61" s="165"/>
      <c r="J61" s="167" t="s">
        <v>51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52</v>
      </c>
      <c r="E65" s="168"/>
      <c r="F65" s="168"/>
      <c r="G65" s="162" t="s">
        <v>53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50</v>
      </c>
      <c r="E76" s="165"/>
      <c r="F76" s="166" t="s">
        <v>51</v>
      </c>
      <c r="G76" s="164" t="s">
        <v>50</v>
      </c>
      <c r="H76" s="165"/>
      <c r="I76" s="165"/>
      <c r="J76" s="167" t="s">
        <v>51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91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Výstavba chodníku v ul. Průběžná, Chleby - úsek B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89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2 - chodník - úsek B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5. 9. 2019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Obec Chleby</v>
      </c>
      <c r="G91" s="39"/>
      <c r="H91" s="39"/>
      <c r="I91" s="31" t="s">
        <v>30</v>
      </c>
      <c r="J91" s="35" t="str">
        <f>E21</f>
        <v>Ing. Ondřej Pavelka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>Ing. Ondřej Pavelka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92</v>
      </c>
      <c r="D94" s="175"/>
      <c r="E94" s="175"/>
      <c r="F94" s="175"/>
      <c r="G94" s="175"/>
      <c r="H94" s="175"/>
      <c r="I94" s="175"/>
      <c r="J94" s="176" t="s">
        <v>93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94</v>
      </c>
      <c r="D96" s="39"/>
      <c r="E96" s="39"/>
      <c r="F96" s="39"/>
      <c r="G96" s="39"/>
      <c r="H96" s="39"/>
      <c r="I96" s="39"/>
      <c r="J96" s="109">
        <f>J124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95</v>
      </c>
    </row>
    <row r="97" s="9" customFormat="1" ht="24.96" customHeight="1">
      <c r="A97" s="9"/>
      <c r="B97" s="178"/>
      <c r="C97" s="179"/>
      <c r="D97" s="180" t="s">
        <v>96</v>
      </c>
      <c r="E97" s="181"/>
      <c r="F97" s="181"/>
      <c r="G97" s="181"/>
      <c r="H97" s="181"/>
      <c r="I97" s="181"/>
      <c r="J97" s="182">
        <f>J125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97</v>
      </c>
      <c r="E98" s="187"/>
      <c r="F98" s="187"/>
      <c r="G98" s="187"/>
      <c r="H98" s="187"/>
      <c r="I98" s="187"/>
      <c r="J98" s="188">
        <f>J126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98</v>
      </c>
      <c r="E99" s="187"/>
      <c r="F99" s="187"/>
      <c r="G99" s="187"/>
      <c r="H99" s="187"/>
      <c r="I99" s="187"/>
      <c r="J99" s="188">
        <f>J177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99</v>
      </c>
      <c r="E100" s="187"/>
      <c r="F100" s="187"/>
      <c r="G100" s="187"/>
      <c r="H100" s="187"/>
      <c r="I100" s="187"/>
      <c r="J100" s="188">
        <f>J180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100</v>
      </c>
      <c r="E101" s="187"/>
      <c r="F101" s="187"/>
      <c r="G101" s="187"/>
      <c r="H101" s="187"/>
      <c r="I101" s="187"/>
      <c r="J101" s="188">
        <f>J226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101</v>
      </c>
      <c r="E102" s="187"/>
      <c r="F102" s="187"/>
      <c r="G102" s="187"/>
      <c r="H102" s="187"/>
      <c r="I102" s="187"/>
      <c r="J102" s="188">
        <f>J252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4"/>
      <c r="C103" s="185"/>
      <c r="D103" s="186" t="s">
        <v>102</v>
      </c>
      <c r="E103" s="187"/>
      <c r="F103" s="187"/>
      <c r="G103" s="187"/>
      <c r="H103" s="187"/>
      <c r="I103" s="187"/>
      <c r="J103" s="188">
        <f>J277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4"/>
      <c r="C104" s="185"/>
      <c r="D104" s="186" t="s">
        <v>103</v>
      </c>
      <c r="E104" s="187"/>
      <c r="F104" s="187"/>
      <c r="G104" s="187"/>
      <c r="H104" s="187"/>
      <c r="I104" s="187"/>
      <c r="J104" s="188">
        <f>J279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10" s="2" customFormat="1" ht="6.96" customHeight="1">
      <c r="A110" s="37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4.96" customHeight="1">
      <c r="A111" s="37"/>
      <c r="B111" s="38"/>
      <c r="C111" s="22" t="s">
        <v>104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16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173" t="str">
        <f>E7</f>
        <v>Výstavba chodníku v ul. Průběžná, Chleby - úsek B</v>
      </c>
      <c r="F114" s="31"/>
      <c r="G114" s="31"/>
      <c r="H114" s="31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89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9"/>
      <c r="D116" s="39"/>
      <c r="E116" s="75" t="str">
        <f>E9</f>
        <v>2 - chodník - úsek B</v>
      </c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20</v>
      </c>
      <c r="D118" s="39"/>
      <c r="E118" s="39"/>
      <c r="F118" s="26" t="str">
        <f>F12</f>
        <v xml:space="preserve"> </v>
      </c>
      <c r="G118" s="39"/>
      <c r="H118" s="39"/>
      <c r="I118" s="31" t="s">
        <v>22</v>
      </c>
      <c r="J118" s="78" t="str">
        <f>IF(J12="","",J12)</f>
        <v>5. 9. 2019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24</v>
      </c>
      <c r="D120" s="39"/>
      <c r="E120" s="39"/>
      <c r="F120" s="26" t="str">
        <f>E15</f>
        <v>Obec Chleby</v>
      </c>
      <c r="G120" s="39"/>
      <c r="H120" s="39"/>
      <c r="I120" s="31" t="s">
        <v>30</v>
      </c>
      <c r="J120" s="35" t="str">
        <f>E21</f>
        <v>Ing. Ondřej Pavelka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28</v>
      </c>
      <c r="D121" s="39"/>
      <c r="E121" s="39"/>
      <c r="F121" s="26" t="str">
        <f>IF(E18="","",E18)</f>
        <v>Vyplň údaj</v>
      </c>
      <c r="G121" s="39"/>
      <c r="H121" s="39"/>
      <c r="I121" s="31" t="s">
        <v>33</v>
      </c>
      <c r="J121" s="35" t="str">
        <f>E24</f>
        <v>Ing. Ondřej Pavelka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0.32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11" customFormat="1" ht="29.28" customHeight="1">
      <c r="A123" s="190"/>
      <c r="B123" s="191"/>
      <c r="C123" s="192" t="s">
        <v>105</v>
      </c>
      <c r="D123" s="193" t="s">
        <v>60</v>
      </c>
      <c r="E123" s="193" t="s">
        <v>56</v>
      </c>
      <c r="F123" s="193" t="s">
        <v>57</v>
      </c>
      <c r="G123" s="193" t="s">
        <v>106</v>
      </c>
      <c r="H123" s="193" t="s">
        <v>107</v>
      </c>
      <c r="I123" s="193" t="s">
        <v>108</v>
      </c>
      <c r="J123" s="194" t="s">
        <v>93</v>
      </c>
      <c r="K123" s="195" t="s">
        <v>109</v>
      </c>
      <c r="L123" s="196"/>
      <c r="M123" s="99" t="s">
        <v>1</v>
      </c>
      <c r="N123" s="100" t="s">
        <v>39</v>
      </c>
      <c r="O123" s="100" t="s">
        <v>110</v>
      </c>
      <c r="P123" s="100" t="s">
        <v>111</v>
      </c>
      <c r="Q123" s="100" t="s">
        <v>112</v>
      </c>
      <c r="R123" s="100" t="s">
        <v>113</v>
      </c>
      <c r="S123" s="100" t="s">
        <v>114</v>
      </c>
      <c r="T123" s="101" t="s">
        <v>115</v>
      </c>
      <c r="U123" s="190"/>
      <c r="V123" s="190"/>
      <c r="W123" s="190"/>
      <c r="X123" s="190"/>
      <c r="Y123" s="190"/>
      <c r="Z123" s="190"/>
      <c r="AA123" s="190"/>
      <c r="AB123" s="190"/>
      <c r="AC123" s="190"/>
      <c r="AD123" s="190"/>
      <c r="AE123" s="190"/>
    </row>
    <row r="124" s="2" customFormat="1" ht="22.8" customHeight="1">
      <c r="A124" s="37"/>
      <c r="B124" s="38"/>
      <c r="C124" s="106" t="s">
        <v>116</v>
      </c>
      <c r="D124" s="39"/>
      <c r="E124" s="39"/>
      <c r="F124" s="39"/>
      <c r="G124" s="39"/>
      <c r="H124" s="39"/>
      <c r="I124" s="39"/>
      <c r="J124" s="197">
        <f>BK124</f>
        <v>0</v>
      </c>
      <c r="K124" s="39"/>
      <c r="L124" s="43"/>
      <c r="M124" s="102"/>
      <c r="N124" s="198"/>
      <c r="O124" s="103"/>
      <c r="P124" s="199">
        <f>P125</f>
        <v>0</v>
      </c>
      <c r="Q124" s="103"/>
      <c r="R124" s="199">
        <f>R125</f>
        <v>107.41157799999999</v>
      </c>
      <c r="S124" s="103"/>
      <c r="T124" s="200">
        <f>T125</f>
        <v>128.744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74</v>
      </c>
      <c r="AU124" s="16" t="s">
        <v>95</v>
      </c>
      <c r="BK124" s="201">
        <f>BK125</f>
        <v>0</v>
      </c>
    </row>
    <row r="125" s="12" customFormat="1" ht="25.92" customHeight="1">
      <c r="A125" s="12"/>
      <c r="B125" s="202"/>
      <c r="C125" s="203"/>
      <c r="D125" s="204" t="s">
        <v>74</v>
      </c>
      <c r="E125" s="205" t="s">
        <v>117</v>
      </c>
      <c r="F125" s="205" t="s">
        <v>118</v>
      </c>
      <c r="G125" s="203"/>
      <c r="H125" s="203"/>
      <c r="I125" s="206"/>
      <c r="J125" s="207">
        <f>BK125</f>
        <v>0</v>
      </c>
      <c r="K125" s="203"/>
      <c r="L125" s="208"/>
      <c r="M125" s="209"/>
      <c r="N125" s="210"/>
      <c r="O125" s="210"/>
      <c r="P125" s="211">
        <f>P126+P177+P180+P226+P252+P277+P279</f>
        <v>0</v>
      </c>
      <c r="Q125" s="210"/>
      <c r="R125" s="211">
        <f>R126+R177+R180+R226+R252+R277+R279</f>
        <v>107.41157799999999</v>
      </c>
      <c r="S125" s="210"/>
      <c r="T125" s="212">
        <f>T126+T177+T180+T226+T252+T277+T279</f>
        <v>128.744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3" t="s">
        <v>83</v>
      </c>
      <c r="AT125" s="214" t="s">
        <v>74</v>
      </c>
      <c r="AU125" s="214" t="s">
        <v>75</v>
      </c>
      <c r="AY125" s="213" t="s">
        <v>119</v>
      </c>
      <c r="BK125" s="215">
        <f>BK126+BK177+BK180+BK226+BK252+BK277+BK279</f>
        <v>0</v>
      </c>
    </row>
    <row r="126" s="12" customFormat="1" ht="22.8" customHeight="1">
      <c r="A126" s="12"/>
      <c r="B126" s="202"/>
      <c r="C126" s="203"/>
      <c r="D126" s="204" t="s">
        <v>74</v>
      </c>
      <c r="E126" s="216" t="s">
        <v>83</v>
      </c>
      <c r="F126" s="216" t="s">
        <v>120</v>
      </c>
      <c r="G126" s="203"/>
      <c r="H126" s="203"/>
      <c r="I126" s="206"/>
      <c r="J126" s="217">
        <f>BK126</f>
        <v>0</v>
      </c>
      <c r="K126" s="203"/>
      <c r="L126" s="208"/>
      <c r="M126" s="209"/>
      <c r="N126" s="210"/>
      <c r="O126" s="210"/>
      <c r="P126" s="211">
        <f>SUM(P127:P176)</f>
        <v>0</v>
      </c>
      <c r="Q126" s="210"/>
      <c r="R126" s="211">
        <f>SUM(R127:R176)</f>
        <v>0.17896000000000001</v>
      </c>
      <c r="S126" s="210"/>
      <c r="T126" s="212">
        <f>SUM(T127:T176)</f>
        <v>128.744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83</v>
      </c>
      <c r="AT126" s="214" t="s">
        <v>74</v>
      </c>
      <c r="AU126" s="214" t="s">
        <v>83</v>
      </c>
      <c r="AY126" s="213" t="s">
        <v>119</v>
      </c>
      <c r="BK126" s="215">
        <f>SUM(BK127:BK176)</f>
        <v>0</v>
      </c>
    </row>
    <row r="127" s="2" customFormat="1" ht="21.75" customHeight="1">
      <c r="A127" s="37"/>
      <c r="B127" s="38"/>
      <c r="C127" s="218" t="s">
        <v>83</v>
      </c>
      <c r="D127" s="218" t="s">
        <v>121</v>
      </c>
      <c r="E127" s="219" t="s">
        <v>122</v>
      </c>
      <c r="F127" s="220" t="s">
        <v>123</v>
      </c>
      <c r="G127" s="221" t="s">
        <v>124</v>
      </c>
      <c r="H127" s="222">
        <v>314.86000000000001</v>
      </c>
      <c r="I127" s="223"/>
      <c r="J127" s="224">
        <f>ROUND(I127*H127,2)</f>
        <v>0</v>
      </c>
      <c r="K127" s="225"/>
      <c r="L127" s="43"/>
      <c r="M127" s="226" t="s">
        <v>1</v>
      </c>
      <c r="N127" s="227" t="s">
        <v>40</v>
      </c>
      <c r="O127" s="90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0" t="s">
        <v>125</v>
      </c>
      <c r="AT127" s="230" t="s">
        <v>121</v>
      </c>
      <c r="AU127" s="230" t="s">
        <v>80</v>
      </c>
      <c r="AY127" s="16" t="s">
        <v>119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6" t="s">
        <v>83</v>
      </c>
      <c r="BK127" s="231">
        <f>ROUND(I127*H127,2)</f>
        <v>0</v>
      </c>
      <c r="BL127" s="16" t="s">
        <v>125</v>
      </c>
      <c r="BM127" s="230" t="s">
        <v>126</v>
      </c>
    </row>
    <row r="128" s="13" customFormat="1">
      <c r="A128" s="13"/>
      <c r="B128" s="232"/>
      <c r="C128" s="233"/>
      <c r="D128" s="234" t="s">
        <v>127</v>
      </c>
      <c r="E128" s="235" t="s">
        <v>1</v>
      </c>
      <c r="F128" s="236" t="s">
        <v>128</v>
      </c>
      <c r="G128" s="233"/>
      <c r="H128" s="237">
        <v>314.86000000000001</v>
      </c>
      <c r="I128" s="238"/>
      <c r="J128" s="233"/>
      <c r="K128" s="233"/>
      <c r="L128" s="239"/>
      <c r="M128" s="240"/>
      <c r="N128" s="241"/>
      <c r="O128" s="241"/>
      <c r="P128" s="241"/>
      <c r="Q128" s="241"/>
      <c r="R128" s="241"/>
      <c r="S128" s="241"/>
      <c r="T128" s="24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3" t="s">
        <v>127</v>
      </c>
      <c r="AU128" s="243" t="s">
        <v>80</v>
      </c>
      <c r="AV128" s="13" t="s">
        <v>80</v>
      </c>
      <c r="AW128" s="13" t="s">
        <v>32</v>
      </c>
      <c r="AX128" s="13" t="s">
        <v>83</v>
      </c>
      <c r="AY128" s="243" t="s">
        <v>119</v>
      </c>
    </row>
    <row r="129" s="2" customFormat="1" ht="21.75" customHeight="1">
      <c r="A129" s="37"/>
      <c r="B129" s="38"/>
      <c r="C129" s="218" t="s">
        <v>80</v>
      </c>
      <c r="D129" s="218" t="s">
        <v>121</v>
      </c>
      <c r="E129" s="219" t="s">
        <v>129</v>
      </c>
      <c r="F129" s="220" t="s">
        <v>130</v>
      </c>
      <c r="G129" s="221" t="s">
        <v>124</v>
      </c>
      <c r="H129" s="222">
        <v>29</v>
      </c>
      <c r="I129" s="223"/>
      <c r="J129" s="224">
        <f>ROUND(I129*H129,2)</f>
        <v>0</v>
      </c>
      <c r="K129" s="225"/>
      <c r="L129" s="43"/>
      <c r="M129" s="226" t="s">
        <v>1</v>
      </c>
      <c r="N129" s="227" t="s">
        <v>40</v>
      </c>
      <c r="O129" s="90"/>
      <c r="P129" s="228">
        <f>O129*H129</f>
        <v>0</v>
      </c>
      <c r="Q129" s="228">
        <v>0</v>
      </c>
      <c r="R129" s="228">
        <f>Q129*H129</f>
        <v>0</v>
      </c>
      <c r="S129" s="228">
        <v>0.255</v>
      </c>
      <c r="T129" s="229">
        <f>S129*H129</f>
        <v>7.3950000000000005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0" t="s">
        <v>125</v>
      </c>
      <c r="AT129" s="230" t="s">
        <v>121</v>
      </c>
      <c r="AU129" s="230" t="s">
        <v>80</v>
      </c>
      <c r="AY129" s="16" t="s">
        <v>119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6" t="s">
        <v>83</v>
      </c>
      <c r="BK129" s="231">
        <f>ROUND(I129*H129,2)</f>
        <v>0</v>
      </c>
      <c r="BL129" s="16" t="s">
        <v>125</v>
      </c>
      <c r="BM129" s="230" t="s">
        <v>131</v>
      </c>
    </row>
    <row r="130" s="2" customFormat="1" ht="21.75" customHeight="1">
      <c r="A130" s="37"/>
      <c r="B130" s="38"/>
      <c r="C130" s="218" t="s">
        <v>85</v>
      </c>
      <c r="D130" s="218" t="s">
        <v>121</v>
      </c>
      <c r="E130" s="219" t="s">
        <v>132</v>
      </c>
      <c r="F130" s="220" t="s">
        <v>133</v>
      </c>
      <c r="G130" s="221" t="s">
        <v>124</v>
      </c>
      <c r="H130" s="222">
        <v>98</v>
      </c>
      <c r="I130" s="223"/>
      <c r="J130" s="224">
        <f>ROUND(I130*H130,2)</f>
        <v>0</v>
      </c>
      <c r="K130" s="225"/>
      <c r="L130" s="43"/>
      <c r="M130" s="226" t="s">
        <v>1</v>
      </c>
      <c r="N130" s="227" t="s">
        <v>40</v>
      </c>
      <c r="O130" s="90"/>
      <c r="P130" s="228">
        <f>O130*H130</f>
        <v>0</v>
      </c>
      <c r="Q130" s="228">
        <v>0</v>
      </c>
      <c r="R130" s="228">
        <f>Q130*H130</f>
        <v>0</v>
      </c>
      <c r="S130" s="228">
        <v>0.57999999999999996</v>
      </c>
      <c r="T130" s="229">
        <f>S130*H130</f>
        <v>56.839999999999996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0" t="s">
        <v>125</v>
      </c>
      <c r="AT130" s="230" t="s">
        <v>121</v>
      </c>
      <c r="AU130" s="230" t="s">
        <v>80</v>
      </c>
      <c r="AY130" s="16" t="s">
        <v>119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6" t="s">
        <v>83</v>
      </c>
      <c r="BK130" s="231">
        <f>ROUND(I130*H130,2)</f>
        <v>0</v>
      </c>
      <c r="BL130" s="16" t="s">
        <v>125</v>
      </c>
      <c r="BM130" s="230" t="s">
        <v>134</v>
      </c>
    </row>
    <row r="131" s="13" customFormat="1">
      <c r="A131" s="13"/>
      <c r="B131" s="232"/>
      <c r="C131" s="233"/>
      <c r="D131" s="234" t="s">
        <v>127</v>
      </c>
      <c r="E131" s="235" t="s">
        <v>1</v>
      </c>
      <c r="F131" s="236" t="s">
        <v>135</v>
      </c>
      <c r="G131" s="233"/>
      <c r="H131" s="237">
        <v>98</v>
      </c>
      <c r="I131" s="238"/>
      <c r="J131" s="233"/>
      <c r="K131" s="233"/>
      <c r="L131" s="239"/>
      <c r="M131" s="240"/>
      <c r="N131" s="241"/>
      <c r="O131" s="241"/>
      <c r="P131" s="241"/>
      <c r="Q131" s="241"/>
      <c r="R131" s="241"/>
      <c r="S131" s="241"/>
      <c r="T131" s="24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3" t="s">
        <v>127</v>
      </c>
      <c r="AU131" s="243" t="s">
        <v>80</v>
      </c>
      <c r="AV131" s="13" t="s">
        <v>80</v>
      </c>
      <c r="AW131" s="13" t="s">
        <v>32</v>
      </c>
      <c r="AX131" s="13" t="s">
        <v>83</v>
      </c>
      <c r="AY131" s="243" t="s">
        <v>119</v>
      </c>
    </row>
    <row r="132" s="2" customFormat="1" ht="21.75" customHeight="1">
      <c r="A132" s="37"/>
      <c r="B132" s="38"/>
      <c r="C132" s="218" t="s">
        <v>125</v>
      </c>
      <c r="D132" s="218" t="s">
        <v>121</v>
      </c>
      <c r="E132" s="219" t="s">
        <v>136</v>
      </c>
      <c r="F132" s="220" t="s">
        <v>137</v>
      </c>
      <c r="G132" s="221" t="s">
        <v>124</v>
      </c>
      <c r="H132" s="222">
        <v>74</v>
      </c>
      <c r="I132" s="223"/>
      <c r="J132" s="224">
        <f>ROUND(I132*H132,2)</f>
        <v>0</v>
      </c>
      <c r="K132" s="225"/>
      <c r="L132" s="43"/>
      <c r="M132" s="226" t="s">
        <v>1</v>
      </c>
      <c r="N132" s="227" t="s">
        <v>40</v>
      </c>
      <c r="O132" s="90"/>
      <c r="P132" s="228">
        <f>O132*H132</f>
        <v>0</v>
      </c>
      <c r="Q132" s="228">
        <v>0</v>
      </c>
      <c r="R132" s="228">
        <f>Q132*H132</f>
        <v>0</v>
      </c>
      <c r="S132" s="228">
        <v>0.316</v>
      </c>
      <c r="T132" s="229">
        <f>S132*H132</f>
        <v>23.384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0" t="s">
        <v>125</v>
      </c>
      <c r="AT132" s="230" t="s">
        <v>121</v>
      </c>
      <c r="AU132" s="230" t="s">
        <v>80</v>
      </c>
      <c r="AY132" s="16" t="s">
        <v>119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6" t="s">
        <v>83</v>
      </c>
      <c r="BK132" s="231">
        <f>ROUND(I132*H132,2)</f>
        <v>0</v>
      </c>
      <c r="BL132" s="16" t="s">
        <v>125</v>
      </c>
      <c r="BM132" s="230" t="s">
        <v>138</v>
      </c>
    </row>
    <row r="133" s="2" customFormat="1" ht="21.75" customHeight="1">
      <c r="A133" s="37"/>
      <c r="B133" s="38"/>
      <c r="C133" s="218" t="s">
        <v>139</v>
      </c>
      <c r="D133" s="218" t="s">
        <v>121</v>
      </c>
      <c r="E133" s="219" t="s">
        <v>140</v>
      </c>
      <c r="F133" s="220" t="s">
        <v>141</v>
      </c>
      <c r="G133" s="221" t="s">
        <v>124</v>
      </c>
      <c r="H133" s="222">
        <v>44</v>
      </c>
      <c r="I133" s="223"/>
      <c r="J133" s="224">
        <f>ROUND(I133*H133,2)</f>
        <v>0</v>
      </c>
      <c r="K133" s="225"/>
      <c r="L133" s="43"/>
      <c r="M133" s="226" t="s">
        <v>1</v>
      </c>
      <c r="N133" s="227" t="s">
        <v>40</v>
      </c>
      <c r="O133" s="90"/>
      <c r="P133" s="228">
        <f>O133*H133</f>
        <v>0</v>
      </c>
      <c r="Q133" s="228">
        <v>0</v>
      </c>
      <c r="R133" s="228">
        <f>Q133*H133</f>
        <v>0</v>
      </c>
      <c r="S133" s="228">
        <v>0.75</v>
      </c>
      <c r="T133" s="229">
        <f>S133*H133</f>
        <v>33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0" t="s">
        <v>125</v>
      </c>
      <c r="AT133" s="230" t="s">
        <v>121</v>
      </c>
      <c r="AU133" s="230" t="s">
        <v>80</v>
      </c>
      <c r="AY133" s="16" t="s">
        <v>119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6" t="s">
        <v>83</v>
      </c>
      <c r="BK133" s="231">
        <f>ROUND(I133*H133,2)</f>
        <v>0</v>
      </c>
      <c r="BL133" s="16" t="s">
        <v>125</v>
      </c>
      <c r="BM133" s="230" t="s">
        <v>142</v>
      </c>
    </row>
    <row r="134" s="2" customFormat="1" ht="21.75" customHeight="1">
      <c r="A134" s="37"/>
      <c r="B134" s="38"/>
      <c r="C134" s="218" t="s">
        <v>143</v>
      </c>
      <c r="D134" s="218" t="s">
        <v>121</v>
      </c>
      <c r="E134" s="219" t="s">
        <v>144</v>
      </c>
      <c r="F134" s="220" t="s">
        <v>145</v>
      </c>
      <c r="G134" s="221" t="s">
        <v>124</v>
      </c>
      <c r="H134" s="222">
        <v>25</v>
      </c>
      <c r="I134" s="223"/>
      <c r="J134" s="224">
        <f>ROUND(I134*H134,2)</f>
        <v>0</v>
      </c>
      <c r="K134" s="225"/>
      <c r="L134" s="43"/>
      <c r="M134" s="226" t="s">
        <v>1</v>
      </c>
      <c r="N134" s="227" t="s">
        <v>40</v>
      </c>
      <c r="O134" s="90"/>
      <c r="P134" s="228">
        <f>O134*H134</f>
        <v>0</v>
      </c>
      <c r="Q134" s="228">
        <v>0</v>
      </c>
      <c r="R134" s="228">
        <f>Q134*H134</f>
        <v>0</v>
      </c>
      <c r="S134" s="228">
        <v>0.32500000000000001</v>
      </c>
      <c r="T134" s="229">
        <f>S134*H134</f>
        <v>8.125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0" t="s">
        <v>125</v>
      </c>
      <c r="AT134" s="230" t="s">
        <v>121</v>
      </c>
      <c r="AU134" s="230" t="s">
        <v>80</v>
      </c>
      <c r="AY134" s="16" t="s">
        <v>119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6" t="s">
        <v>83</v>
      </c>
      <c r="BK134" s="231">
        <f>ROUND(I134*H134,2)</f>
        <v>0</v>
      </c>
      <c r="BL134" s="16" t="s">
        <v>125</v>
      </c>
      <c r="BM134" s="230" t="s">
        <v>146</v>
      </c>
    </row>
    <row r="135" s="2" customFormat="1" ht="16.5" customHeight="1">
      <c r="A135" s="37"/>
      <c r="B135" s="38"/>
      <c r="C135" s="218" t="s">
        <v>147</v>
      </c>
      <c r="D135" s="218" t="s">
        <v>121</v>
      </c>
      <c r="E135" s="219" t="s">
        <v>148</v>
      </c>
      <c r="F135" s="220" t="s">
        <v>149</v>
      </c>
      <c r="G135" s="221" t="s">
        <v>150</v>
      </c>
      <c r="H135" s="222">
        <v>2</v>
      </c>
      <c r="I135" s="223"/>
      <c r="J135" s="224">
        <f>ROUND(I135*H135,2)</f>
        <v>0</v>
      </c>
      <c r="K135" s="225"/>
      <c r="L135" s="43"/>
      <c r="M135" s="226" t="s">
        <v>1</v>
      </c>
      <c r="N135" s="227" t="s">
        <v>40</v>
      </c>
      <c r="O135" s="90"/>
      <c r="P135" s="228">
        <f>O135*H135</f>
        <v>0</v>
      </c>
      <c r="Q135" s="228">
        <v>0.036900000000000002</v>
      </c>
      <c r="R135" s="228">
        <f>Q135*H135</f>
        <v>0.073800000000000004</v>
      </c>
      <c r="S135" s="228">
        <v>0</v>
      </c>
      <c r="T135" s="22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0" t="s">
        <v>125</v>
      </c>
      <c r="AT135" s="230" t="s">
        <v>121</v>
      </c>
      <c r="AU135" s="230" t="s">
        <v>80</v>
      </c>
      <c r="AY135" s="16" t="s">
        <v>119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6" t="s">
        <v>83</v>
      </c>
      <c r="BK135" s="231">
        <f>ROUND(I135*H135,2)</f>
        <v>0</v>
      </c>
      <c r="BL135" s="16" t="s">
        <v>125</v>
      </c>
      <c r="BM135" s="230" t="s">
        <v>151</v>
      </c>
    </row>
    <row r="136" s="2" customFormat="1" ht="16.5" customHeight="1">
      <c r="A136" s="37"/>
      <c r="B136" s="38"/>
      <c r="C136" s="218" t="s">
        <v>152</v>
      </c>
      <c r="D136" s="218" t="s">
        <v>121</v>
      </c>
      <c r="E136" s="219" t="s">
        <v>153</v>
      </c>
      <c r="F136" s="220" t="s">
        <v>154</v>
      </c>
      <c r="G136" s="221" t="s">
        <v>150</v>
      </c>
      <c r="H136" s="222">
        <v>2</v>
      </c>
      <c r="I136" s="223"/>
      <c r="J136" s="224">
        <f>ROUND(I136*H136,2)</f>
        <v>0</v>
      </c>
      <c r="K136" s="225"/>
      <c r="L136" s="43"/>
      <c r="M136" s="226" t="s">
        <v>1</v>
      </c>
      <c r="N136" s="227" t="s">
        <v>40</v>
      </c>
      <c r="O136" s="90"/>
      <c r="P136" s="228">
        <f>O136*H136</f>
        <v>0</v>
      </c>
      <c r="Q136" s="228">
        <v>0.0086800000000000002</v>
      </c>
      <c r="R136" s="228">
        <f>Q136*H136</f>
        <v>0.01736</v>
      </c>
      <c r="S136" s="228">
        <v>0</v>
      </c>
      <c r="T136" s="22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0" t="s">
        <v>125</v>
      </c>
      <c r="AT136" s="230" t="s">
        <v>121</v>
      </c>
      <c r="AU136" s="230" t="s">
        <v>80</v>
      </c>
      <c r="AY136" s="16" t="s">
        <v>119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6" t="s">
        <v>83</v>
      </c>
      <c r="BK136" s="231">
        <f>ROUND(I136*H136,2)</f>
        <v>0</v>
      </c>
      <c r="BL136" s="16" t="s">
        <v>125</v>
      </c>
      <c r="BM136" s="230" t="s">
        <v>155</v>
      </c>
    </row>
    <row r="137" s="2" customFormat="1" ht="21.75" customHeight="1">
      <c r="A137" s="37"/>
      <c r="B137" s="38"/>
      <c r="C137" s="218" t="s">
        <v>156</v>
      </c>
      <c r="D137" s="218" t="s">
        <v>121</v>
      </c>
      <c r="E137" s="219" t="s">
        <v>157</v>
      </c>
      <c r="F137" s="220" t="s">
        <v>158</v>
      </c>
      <c r="G137" s="221" t="s">
        <v>150</v>
      </c>
      <c r="H137" s="222">
        <v>2</v>
      </c>
      <c r="I137" s="223"/>
      <c r="J137" s="224">
        <f>ROUND(I137*H137,2)</f>
        <v>0</v>
      </c>
      <c r="K137" s="225"/>
      <c r="L137" s="43"/>
      <c r="M137" s="226" t="s">
        <v>1</v>
      </c>
      <c r="N137" s="227" t="s">
        <v>40</v>
      </c>
      <c r="O137" s="90"/>
      <c r="P137" s="228">
        <f>O137*H137</f>
        <v>0</v>
      </c>
      <c r="Q137" s="228">
        <v>0.036900000000000002</v>
      </c>
      <c r="R137" s="228">
        <f>Q137*H137</f>
        <v>0.073800000000000004</v>
      </c>
      <c r="S137" s="228">
        <v>0</v>
      </c>
      <c r="T137" s="22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0" t="s">
        <v>125</v>
      </c>
      <c r="AT137" s="230" t="s">
        <v>121</v>
      </c>
      <c r="AU137" s="230" t="s">
        <v>80</v>
      </c>
      <c r="AY137" s="16" t="s">
        <v>119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6" t="s">
        <v>83</v>
      </c>
      <c r="BK137" s="231">
        <f>ROUND(I137*H137,2)</f>
        <v>0</v>
      </c>
      <c r="BL137" s="16" t="s">
        <v>125</v>
      </c>
      <c r="BM137" s="230" t="s">
        <v>159</v>
      </c>
    </row>
    <row r="138" s="2" customFormat="1" ht="21.75" customHeight="1">
      <c r="A138" s="37"/>
      <c r="B138" s="38"/>
      <c r="C138" s="218" t="s">
        <v>160</v>
      </c>
      <c r="D138" s="218" t="s">
        <v>121</v>
      </c>
      <c r="E138" s="219" t="s">
        <v>161</v>
      </c>
      <c r="F138" s="220" t="s">
        <v>162</v>
      </c>
      <c r="G138" s="221" t="s">
        <v>163</v>
      </c>
      <c r="H138" s="222">
        <v>2.2400000000000002</v>
      </c>
      <c r="I138" s="223"/>
      <c r="J138" s="224">
        <f>ROUND(I138*H138,2)</f>
        <v>0</v>
      </c>
      <c r="K138" s="225"/>
      <c r="L138" s="43"/>
      <c r="M138" s="226" t="s">
        <v>1</v>
      </c>
      <c r="N138" s="227" t="s">
        <v>40</v>
      </c>
      <c r="O138" s="90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0" t="s">
        <v>125</v>
      </c>
      <c r="AT138" s="230" t="s">
        <v>121</v>
      </c>
      <c r="AU138" s="230" t="s">
        <v>80</v>
      </c>
      <c r="AY138" s="16" t="s">
        <v>119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6" t="s">
        <v>83</v>
      </c>
      <c r="BK138" s="231">
        <f>ROUND(I138*H138,2)</f>
        <v>0</v>
      </c>
      <c r="BL138" s="16" t="s">
        <v>125</v>
      </c>
      <c r="BM138" s="230" t="s">
        <v>164</v>
      </c>
    </row>
    <row r="139" s="13" customFormat="1">
      <c r="A139" s="13"/>
      <c r="B139" s="232"/>
      <c r="C139" s="233"/>
      <c r="D139" s="234" t="s">
        <v>127</v>
      </c>
      <c r="E139" s="235" t="s">
        <v>1</v>
      </c>
      <c r="F139" s="236" t="s">
        <v>165</v>
      </c>
      <c r="G139" s="233"/>
      <c r="H139" s="237">
        <v>2.2400000000000002</v>
      </c>
      <c r="I139" s="238"/>
      <c r="J139" s="233"/>
      <c r="K139" s="233"/>
      <c r="L139" s="239"/>
      <c r="M139" s="240"/>
      <c r="N139" s="241"/>
      <c r="O139" s="241"/>
      <c r="P139" s="241"/>
      <c r="Q139" s="241"/>
      <c r="R139" s="241"/>
      <c r="S139" s="241"/>
      <c r="T139" s="24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3" t="s">
        <v>127</v>
      </c>
      <c r="AU139" s="243" t="s">
        <v>80</v>
      </c>
      <c r="AV139" s="13" t="s">
        <v>80</v>
      </c>
      <c r="AW139" s="13" t="s">
        <v>32</v>
      </c>
      <c r="AX139" s="13" t="s">
        <v>83</v>
      </c>
      <c r="AY139" s="243" t="s">
        <v>119</v>
      </c>
    </row>
    <row r="140" s="2" customFormat="1" ht="21.75" customHeight="1">
      <c r="A140" s="37"/>
      <c r="B140" s="38"/>
      <c r="C140" s="218" t="s">
        <v>166</v>
      </c>
      <c r="D140" s="218" t="s">
        <v>121</v>
      </c>
      <c r="E140" s="219" t="s">
        <v>167</v>
      </c>
      <c r="F140" s="220" t="s">
        <v>168</v>
      </c>
      <c r="G140" s="221" t="s">
        <v>163</v>
      </c>
      <c r="H140" s="222">
        <v>129.114</v>
      </c>
      <c r="I140" s="223"/>
      <c r="J140" s="224">
        <f>ROUND(I140*H140,2)</f>
        <v>0</v>
      </c>
      <c r="K140" s="225"/>
      <c r="L140" s="43"/>
      <c r="M140" s="226" t="s">
        <v>1</v>
      </c>
      <c r="N140" s="227" t="s">
        <v>40</v>
      </c>
      <c r="O140" s="90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0" t="s">
        <v>125</v>
      </c>
      <c r="AT140" s="230" t="s">
        <v>121</v>
      </c>
      <c r="AU140" s="230" t="s">
        <v>80</v>
      </c>
      <c r="AY140" s="16" t="s">
        <v>119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6" t="s">
        <v>83</v>
      </c>
      <c r="BK140" s="231">
        <f>ROUND(I140*H140,2)</f>
        <v>0</v>
      </c>
      <c r="BL140" s="16" t="s">
        <v>125</v>
      </c>
      <c r="BM140" s="230" t="s">
        <v>169</v>
      </c>
    </row>
    <row r="141" s="13" customFormat="1">
      <c r="A141" s="13"/>
      <c r="B141" s="232"/>
      <c r="C141" s="233"/>
      <c r="D141" s="234" t="s">
        <v>127</v>
      </c>
      <c r="E141" s="235" t="s">
        <v>1</v>
      </c>
      <c r="F141" s="236" t="s">
        <v>170</v>
      </c>
      <c r="G141" s="233"/>
      <c r="H141" s="237">
        <v>59.268000000000001</v>
      </c>
      <c r="I141" s="238"/>
      <c r="J141" s="233"/>
      <c r="K141" s="233"/>
      <c r="L141" s="239"/>
      <c r="M141" s="240"/>
      <c r="N141" s="241"/>
      <c r="O141" s="241"/>
      <c r="P141" s="241"/>
      <c r="Q141" s="241"/>
      <c r="R141" s="241"/>
      <c r="S141" s="241"/>
      <c r="T141" s="24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3" t="s">
        <v>127</v>
      </c>
      <c r="AU141" s="243" t="s">
        <v>80</v>
      </c>
      <c r="AV141" s="13" t="s">
        <v>80</v>
      </c>
      <c r="AW141" s="13" t="s">
        <v>32</v>
      </c>
      <c r="AX141" s="13" t="s">
        <v>75</v>
      </c>
      <c r="AY141" s="243" t="s">
        <v>119</v>
      </c>
    </row>
    <row r="142" s="13" customFormat="1">
      <c r="A142" s="13"/>
      <c r="B142" s="232"/>
      <c r="C142" s="233"/>
      <c r="D142" s="234" t="s">
        <v>127</v>
      </c>
      <c r="E142" s="235" t="s">
        <v>1</v>
      </c>
      <c r="F142" s="236" t="s">
        <v>171</v>
      </c>
      <c r="G142" s="233"/>
      <c r="H142" s="237">
        <v>69.846000000000004</v>
      </c>
      <c r="I142" s="238"/>
      <c r="J142" s="233"/>
      <c r="K142" s="233"/>
      <c r="L142" s="239"/>
      <c r="M142" s="240"/>
      <c r="N142" s="241"/>
      <c r="O142" s="241"/>
      <c r="P142" s="241"/>
      <c r="Q142" s="241"/>
      <c r="R142" s="241"/>
      <c r="S142" s="241"/>
      <c r="T142" s="24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3" t="s">
        <v>127</v>
      </c>
      <c r="AU142" s="243" t="s">
        <v>80</v>
      </c>
      <c r="AV142" s="13" t="s">
        <v>80</v>
      </c>
      <c r="AW142" s="13" t="s">
        <v>32</v>
      </c>
      <c r="AX142" s="13" t="s">
        <v>75</v>
      </c>
      <c r="AY142" s="243" t="s">
        <v>119</v>
      </c>
    </row>
    <row r="143" s="14" customFormat="1">
      <c r="A143" s="14"/>
      <c r="B143" s="244"/>
      <c r="C143" s="245"/>
      <c r="D143" s="234" t="s">
        <v>127</v>
      </c>
      <c r="E143" s="246" t="s">
        <v>1</v>
      </c>
      <c r="F143" s="247" t="s">
        <v>172</v>
      </c>
      <c r="G143" s="245"/>
      <c r="H143" s="248">
        <v>129.114</v>
      </c>
      <c r="I143" s="249"/>
      <c r="J143" s="245"/>
      <c r="K143" s="245"/>
      <c r="L143" s="250"/>
      <c r="M143" s="251"/>
      <c r="N143" s="252"/>
      <c r="O143" s="252"/>
      <c r="P143" s="252"/>
      <c r="Q143" s="252"/>
      <c r="R143" s="252"/>
      <c r="S143" s="252"/>
      <c r="T143" s="253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4" t="s">
        <v>127</v>
      </c>
      <c r="AU143" s="254" t="s">
        <v>80</v>
      </c>
      <c r="AV143" s="14" t="s">
        <v>125</v>
      </c>
      <c r="AW143" s="14" t="s">
        <v>32</v>
      </c>
      <c r="AX143" s="14" t="s">
        <v>83</v>
      </c>
      <c r="AY143" s="254" t="s">
        <v>119</v>
      </c>
    </row>
    <row r="144" s="2" customFormat="1" ht="21.75" customHeight="1">
      <c r="A144" s="37"/>
      <c r="B144" s="38"/>
      <c r="C144" s="218" t="s">
        <v>173</v>
      </c>
      <c r="D144" s="218" t="s">
        <v>121</v>
      </c>
      <c r="E144" s="219" t="s">
        <v>174</v>
      </c>
      <c r="F144" s="220" t="s">
        <v>175</v>
      </c>
      <c r="G144" s="221" t="s">
        <v>163</v>
      </c>
      <c r="H144" s="222">
        <v>64.557000000000002</v>
      </c>
      <c r="I144" s="223"/>
      <c r="J144" s="224">
        <f>ROUND(I144*H144,2)</f>
        <v>0</v>
      </c>
      <c r="K144" s="225"/>
      <c r="L144" s="43"/>
      <c r="M144" s="226" t="s">
        <v>1</v>
      </c>
      <c r="N144" s="227" t="s">
        <v>40</v>
      </c>
      <c r="O144" s="90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0" t="s">
        <v>125</v>
      </c>
      <c r="AT144" s="230" t="s">
        <v>121</v>
      </c>
      <c r="AU144" s="230" t="s">
        <v>80</v>
      </c>
      <c r="AY144" s="16" t="s">
        <v>119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6" t="s">
        <v>83</v>
      </c>
      <c r="BK144" s="231">
        <f>ROUND(I144*H144,2)</f>
        <v>0</v>
      </c>
      <c r="BL144" s="16" t="s">
        <v>125</v>
      </c>
      <c r="BM144" s="230" t="s">
        <v>176</v>
      </c>
    </row>
    <row r="145" s="13" customFormat="1">
      <c r="A145" s="13"/>
      <c r="B145" s="232"/>
      <c r="C145" s="233"/>
      <c r="D145" s="234" t="s">
        <v>127</v>
      </c>
      <c r="E145" s="235" t="s">
        <v>1</v>
      </c>
      <c r="F145" s="236" t="s">
        <v>177</v>
      </c>
      <c r="G145" s="233"/>
      <c r="H145" s="237">
        <v>64.557000000000002</v>
      </c>
      <c r="I145" s="238"/>
      <c r="J145" s="233"/>
      <c r="K145" s="233"/>
      <c r="L145" s="239"/>
      <c r="M145" s="240"/>
      <c r="N145" s="241"/>
      <c r="O145" s="241"/>
      <c r="P145" s="241"/>
      <c r="Q145" s="241"/>
      <c r="R145" s="241"/>
      <c r="S145" s="241"/>
      <c r="T145" s="24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3" t="s">
        <v>127</v>
      </c>
      <c r="AU145" s="243" t="s">
        <v>80</v>
      </c>
      <c r="AV145" s="13" t="s">
        <v>80</v>
      </c>
      <c r="AW145" s="13" t="s">
        <v>32</v>
      </c>
      <c r="AX145" s="13" t="s">
        <v>83</v>
      </c>
      <c r="AY145" s="243" t="s">
        <v>119</v>
      </c>
    </row>
    <row r="146" s="2" customFormat="1" ht="21.75" customHeight="1">
      <c r="A146" s="37"/>
      <c r="B146" s="38"/>
      <c r="C146" s="218" t="s">
        <v>178</v>
      </c>
      <c r="D146" s="218" t="s">
        <v>121</v>
      </c>
      <c r="E146" s="219" t="s">
        <v>179</v>
      </c>
      <c r="F146" s="220" t="s">
        <v>180</v>
      </c>
      <c r="G146" s="221" t="s">
        <v>163</v>
      </c>
      <c r="H146" s="222">
        <v>8.9600000000000009</v>
      </c>
      <c r="I146" s="223"/>
      <c r="J146" s="224">
        <f>ROUND(I146*H146,2)</f>
        <v>0</v>
      </c>
      <c r="K146" s="225"/>
      <c r="L146" s="43"/>
      <c r="M146" s="226" t="s">
        <v>1</v>
      </c>
      <c r="N146" s="227" t="s">
        <v>40</v>
      </c>
      <c r="O146" s="90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0" t="s">
        <v>125</v>
      </c>
      <c r="AT146" s="230" t="s">
        <v>121</v>
      </c>
      <c r="AU146" s="230" t="s">
        <v>80</v>
      </c>
      <c r="AY146" s="16" t="s">
        <v>119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6" t="s">
        <v>83</v>
      </c>
      <c r="BK146" s="231">
        <f>ROUND(I146*H146,2)</f>
        <v>0</v>
      </c>
      <c r="BL146" s="16" t="s">
        <v>125</v>
      </c>
      <c r="BM146" s="230" t="s">
        <v>181</v>
      </c>
    </row>
    <row r="147" s="13" customFormat="1">
      <c r="A147" s="13"/>
      <c r="B147" s="232"/>
      <c r="C147" s="233"/>
      <c r="D147" s="234" t="s">
        <v>127</v>
      </c>
      <c r="E147" s="235" t="s">
        <v>1</v>
      </c>
      <c r="F147" s="236" t="s">
        <v>182</v>
      </c>
      <c r="G147" s="233"/>
      <c r="H147" s="237">
        <v>8.9600000000000009</v>
      </c>
      <c r="I147" s="238"/>
      <c r="J147" s="233"/>
      <c r="K147" s="233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127</v>
      </c>
      <c r="AU147" s="243" t="s">
        <v>80</v>
      </c>
      <c r="AV147" s="13" t="s">
        <v>80</v>
      </c>
      <c r="AW147" s="13" t="s">
        <v>32</v>
      </c>
      <c r="AX147" s="13" t="s">
        <v>83</v>
      </c>
      <c r="AY147" s="243" t="s">
        <v>119</v>
      </c>
    </row>
    <row r="148" s="2" customFormat="1" ht="21.75" customHeight="1">
      <c r="A148" s="37"/>
      <c r="B148" s="38"/>
      <c r="C148" s="218" t="s">
        <v>183</v>
      </c>
      <c r="D148" s="218" t="s">
        <v>121</v>
      </c>
      <c r="E148" s="219" t="s">
        <v>184</v>
      </c>
      <c r="F148" s="220" t="s">
        <v>185</v>
      </c>
      <c r="G148" s="221" t="s">
        <v>163</v>
      </c>
      <c r="H148" s="222">
        <v>4.4800000000000004</v>
      </c>
      <c r="I148" s="223"/>
      <c r="J148" s="224">
        <f>ROUND(I148*H148,2)</f>
        <v>0</v>
      </c>
      <c r="K148" s="225"/>
      <c r="L148" s="43"/>
      <c r="M148" s="226" t="s">
        <v>1</v>
      </c>
      <c r="N148" s="227" t="s">
        <v>40</v>
      </c>
      <c r="O148" s="90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0" t="s">
        <v>125</v>
      </c>
      <c r="AT148" s="230" t="s">
        <v>121</v>
      </c>
      <c r="AU148" s="230" t="s">
        <v>80</v>
      </c>
      <c r="AY148" s="16" t="s">
        <v>119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6" t="s">
        <v>83</v>
      </c>
      <c r="BK148" s="231">
        <f>ROUND(I148*H148,2)</f>
        <v>0</v>
      </c>
      <c r="BL148" s="16" t="s">
        <v>125</v>
      </c>
      <c r="BM148" s="230" t="s">
        <v>186</v>
      </c>
    </row>
    <row r="149" s="13" customFormat="1">
      <c r="A149" s="13"/>
      <c r="B149" s="232"/>
      <c r="C149" s="233"/>
      <c r="D149" s="234" t="s">
        <v>127</v>
      </c>
      <c r="E149" s="235" t="s">
        <v>1</v>
      </c>
      <c r="F149" s="236" t="s">
        <v>187</v>
      </c>
      <c r="G149" s="233"/>
      <c r="H149" s="237">
        <v>4.4800000000000004</v>
      </c>
      <c r="I149" s="238"/>
      <c r="J149" s="233"/>
      <c r="K149" s="233"/>
      <c r="L149" s="239"/>
      <c r="M149" s="240"/>
      <c r="N149" s="241"/>
      <c r="O149" s="241"/>
      <c r="P149" s="241"/>
      <c r="Q149" s="241"/>
      <c r="R149" s="241"/>
      <c r="S149" s="241"/>
      <c r="T149" s="24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3" t="s">
        <v>127</v>
      </c>
      <c r="AU149" s="243" t="s">
        <v>80</v>
      </c>
      <c r="AV149" s="13" t="s">
        <v>80</v>
      </c>
      <c r="AW149" s="13" t="s">
        <v>32</v>
      </c>
      <c r="AX149" s="13" t="s">
        <v>83</v>
      </c>
      <c r="AY149" s="243" t="s">
        <v>119</v>
      </c>
    </row>
    <row r="150" s="2" customFormat="1" ht="21.75" customHeight="1">
      <c r="A150" s="37"/>
      <c r="B150" s="38"/>
      <c r="C150" s="218" t="s">
        <v>8</v>
      </c>
      <c r="D150" s="218" t="s">
        <v>121</v>
      </c>
      <c r="E150" s="219" t="s">
        <v>188</v>
      </c>
      <c r="F150" s="220" t="s">
        <v>189</v>
      </c>
      <c r="G150" s="221" t="s">
        <v>163</v>
      </c>
      <c r="H150" s="222">
        <v>136.79400000000001</v>
      </c>
      <c r="I150" s="223"/>
      <c r="J150" s="224">
        <f>ROUND(I150*H150,2)</f>
        <v>0</v>
      </c>
      <c r="K150" s="225"/>
      <c r="L150" s="43"/>
      <c r="M150" s="226" t="s">
        <v>1</v>
      </c>
      <c r="N150" s="227" t="s">
        <v>40</v>
      </c>
      <c r="O150" s="90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0" t="s">
        <v>125</v>
      </c>
      <c r="AT150" s="230" t="s">
        <v>121</v>
      </c>
      <c r="AU150" s="230" t="s">
        <v>80</v>
      </c>
      <c r="AY150" s="16" t="s">
        <v>119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6" t="s">
        <v>83</v>
      </c>
      <c r="BK150" s="231">
        <f>ROUND(I150*H150,2)</f>
        <v>0</v>
      </c>
      <c r="BL150" s="16" t="s">
        <v>125</v>
      </c>
      <c r="BM150" s="230" t="s">
        <v>190</v>
      </c>
    </row>
    <row r="151" s="13" customFormat="1">
      <c r="A151" s="13"/>
      <c r="B151" s="232"/>
      <c r="C151" s="233"/>
      <c r="D151" s="234" t="s">
        <v>127</v>
      </c>
      <c r="E151" s="235" t="s">
        <v>1</v>
      </c>
      <c r="F151" s="236" t="s">
        <v>191</v>
      </c>
      <c r="G151" s="233"/>
      <c r="H151" s="237">
        <v>136.79400000000001</v>
      </c>
      <c r="I151" s="238"/>
      <c r="J151" s="233"/>
      <c r="K151" s="233"/>
      <c r="L151" s="239"/>
      <c r="M151" s="240"/>
      <c r="N151" s="241"/>
      <c r="O151" s="241"/>
      <c r="P151" s="241"/>
      <c r="Q151" s="241"/>
      <c r="R151" s="241"/>
      <c r="S151" s="241"/>
      <c r="T151" s="24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3" t="s">
        <v>127</v>
      </c>
      <c r="AU151" s="243" t="s">
        <v>80</v>
      </c>
      <c r="AV151" s="13" t="s">
        <v>80</v>
      </c>
      <c r="AW151" s="13" t="s">
        <v>32</v>
      </c>
      <c r="AX151" s="13" t="s">
        <v>83</v>
      </c>
      <c r="AY151" s="243" t="s">
        <v>119</v>
      </c>
    </row>
    <row r="152" s="2" customFormat="1" ht="21.75" customHeight="1">
      <c r="A152" s="37"/>
      <c r="B152" s="38"/>
      <c r="C152" s="218" t="s">
        <v>192</v>
      </c>
      <c r="D152" s="218" t="s">
        <v>121</v>
      </c>
      <c r="E152" s="219" t="s">
        <v>193</v>
      </c>
      <c r="F152" s="220" t="s">
        <v>194</v>
      </c>
      <c r="G152" s="221" t="s">
        <v>163</v>
      </c>
      <c r="H152" s="222">
        <v>30</v>
      </c>
      <c r="I152" s="223"/>
      <c r="J152" s="224">
        <f>ROUND(I152*H152,2)</f>
        <v>0</v>
      </c>
      <c r="K152" s="225"/>
      <c r="L152" s="43"/>
      <c r="M152" s="226" t="s">
        <v>1</v>
      </c>
      <c r="N152" s="227" t="s">
        <v>40</v>
      </c>
      <c r="O152" s="90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0" t="s">
        <v>125</v>
      </c>
      <c r="AT152" s="230" t="s">
        <v>121</v>
      </c>
      <c r="AU152" s="230" t="s">
        <v>80</v>
      </c>
      <c r="AY152" s="16" t="s">
        <v>119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6" t="s">
        <v>83</v>
      </c>
      <c r="BK152" s="231">
        <f>ROUND(I152*H152,2)</f>
        <v>0</v>
      </c>
      <c r="BL152" s="16" t="s">
        <v>125</v>
      </c>
      <c r="BM152" s="230" t="s">
        <v>195</v>
      </c>
    </row>
    <row r="153" s="13" customFormat="1">
      <c r="A153" s="13"/>
      <c r="B153" s="232"/>
      <c r="C153" s="233"/>
      <c r="D153" s="234" t="s">
        <v>127</v>
      </c>
      <c r="E153" s="235" t="s">
        <v>1</v>
      </c>
      <c r="F153" s="236" t="s">
        <v>196</v>
      </c>
      <c r="G153" s="233"/>
      <c r="H153" s="237">
        <v>30</v>
      </c>
      <c r="I153" s="238"/>
      <c r="J153" s="233"/>
      <c r="K153" s="233"/>
      <c r="L153" s="239"/>
      <c r="M153" s="240"/>
      <c r="N153" s="241"/>
      <c r="O153" s="241"/>
      <c r="P153" s="241"/>
      <c r="Q153" s="241"/>
      <c r="R153" s="241"/>
      <c r="S153" s="241"/>
      <c r="T153" s="24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3" t="s">
        <v>127</v>
      </c>
      <c r="AU153" s="243" t="s">
        <v>80</v>
      </c>
      <c r="AV153" s="13" t="s">
        <v>80</v>
      </c>
      <c r="AW153" s="13" t="s">
        <v>32</v>
      </c>
      <c r="AX153" s="13" t="s">
        <v>83</v>
      </c>
      <c r="AY153" s="243" t="s">
        <v>119</v>
      </c>
    </row>
    <row r="154" s="2" customFormat="1" ht="16.5" customHeight="1">
      <c r="A154" s="37"/>
      <c r="B154" s="38"/>
      <c r="C154" s="255" t="s">
        <v>197</v>
      </c>
      <c r="D154" s="255" t="s">
        <v>198</v>
      </c>
      <c r="E154" s="256" t="s">
        <v>199</v>
      </c>
      <c r="F154" s="257" t="s">
        <v>200</v>
      </c>
      <c r="G154" s="258" t="s">
        <v>201</v>
      </c>
      <c r="H154" s="259">
        <v>55.5</v>
      </c>
      <c r="I154" s="260"/>
      <c r="J154" s="261">
        <f>ROUND(I154*H154,2)</f>
        <v>0</v>
      </c>
      <c r="K154" s="262"/>
      <c r="L154" s="263"/>
      <c r="M154" s="264" t="s">
        <v>1</v>
      </c>
      <c r="N154" s="265" t="s">
        <v>40</v>
      </c>
      <c r="O154" s="90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0" t="s">
        <v>152</v>
      </c>
      <c r="AT154" s="230" t="s">
        <v>198</v>
      </c>
      <c r="AU154" s="230" t="s">
        <v>80</v>
      </c>
      <c r="AY154" s="16" t="s">
        <v>119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6" t="s">
        <v>83</v>
      </c>
      <c r="BK154" s="231">
        <f>ROUND(I154*H154,2)</f>
        <v>0</v>
      </c>
      <c r="BL154" s="16" t="s">
        <v>125</v>
      </c>
      <c r="BM154" s="230" t="s">
        <v>202</v>
      </c>
    </row>
    <row r="155" s="13" customFormat="1">
      <c r="A155" s="13"/>
      <c r="B155" s="232"/>
      <c r="C155" s="233"/>
      <c r="D155" s="234" t="s">
        <v>127</v>
      </c>
      <c r="E155" s="235" t="s">
        <v>1</v>
      </c>
      <c r="F155" s="236" t="s">
        <v>203</v>
      </c>
      <c r="G155" s="233"/>
      <c r="H155" s="237">
        <v>55.5</v>
      </c>
      <c r="I155" s="238"/>
      <c r="J155" s="233"/>
      <c r="K155" s="233"/>
      <c r="L155" s="239"/>
      <c r="M155" s="240"/>
      <c r="N155" s="241"/>
      <c r="O155" s="241"/>
      <c r="P155" s="241"/>
      <c r="Q155" s="241"/>
      <c r="R155" s="241"/>
      <c r="S155" s="241"/>
      <c r="T155" s="24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3" t="s">
        <v>127</v>
      </c>
      <c r="AU155" s="243" t="s">
        <v>80</v>
      </c>
      <c r="AV155" s="13" t="s">
        <v>80</v>
      </c>
      <c r="AW155" s="13" t="s">
        <v>32</v>
      </c>
      <c r="AX155" s="13" t="s">
        <v>83</v>
      </c>
      <c r="AY155" s="243" t="s">
        <v>119</v>
      </c>
    </row>
    <row r="156" s="2" customFormat="1" ht="16.5" customHeight="1">
      <c r="A156" s="37"/>
      <c r="B156" s="38"/>
      <c r="C156" s="218" t="s">
        <v>204</v>
      </c>
      <c r="D156" s="218" t="s">
        <v>121</v>
      </c>
      <c r="E156" s="219" t="s">
        <v>205</v>
      </c>
      <c r="F156" s="220" t="s">
        <v>206</v>
      </c>
      <c r="G156" s="221" t="s">
        <v>163</v>
      </c>
      <c r="H156" s="222">
        <v>136.79400000000001</v>
      </c>
      <c r="I156" s="223"/>
      <c r="J156" s="224">
        <f>ROUND(I156*H156,2)</f>
        <v>0</v>
      </c>
      <c r="K156" s="225"/>
      <c r="L156" s="43"/>
      <c r="M156" s="226" t="s">
        <v>1</v>
      </c>
      <c r="N156" s="227" t="s">
        <v>40</v>
      </c>
      <c r="O156" s="90"/>
      <c r="P156" s="228">
        <f>O156*H156</f>
        <v>0</v>
      </c>
      <c r="Q156" s="228">
        <v>0</v>
      </c>
      <c r="R156" s="228">
        <f>Q156*H156</f>
        <v>0</v>
      </c>
      <c r="S156" s="228">
        <v>0</v>
      </c>
      <c r="T156" s="229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0" t="s">
        <v>125</v>
      </c>
      <c r="AT156" s="230" t="s">
        <v>121</v>
      </c>
      <c r="AU156" s="230" t="s">
        <v>80</v>
      </c>
      <c r="AY156" s="16" t="s">
        <v>119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6" t="s">
        <v>83</v>
      </c>
      <c r="BK156" s="231">
        <f>ROUND(I156*H156,2)</f>
        <v>0</v>
      </c>
      <c r="BL156" s="16" t="s">
        <v>125</v>
      </c>
      <c r="BM156" s="230" t="s">
        <v>207</v>
      </c>
    </row>
    <row r="157" s="2" customFormat="1" ht="21.75" customHeight="1">
      <c r="A157" s="37"/>
      <c r="B157" s="38"/>
      <c r="C157" s="218" t="s">
        <v>208</v>
      </c>
      <c r="D157" s="218" t="s">
        <v>121</v>
      </c>
      <c r="E157" s="219" t="s">
        <v>209</v>
      </c>
      <c r="F157" s="220" t="s">
        <v>210</v>
      </c>
      <c r="G157" s="221" t="s">
        <v>201</v>
      </c>
      <c r="H157" s="222">
        <v>246.22900000000001</v>
      </c>
      <c r="I157" s="223"/>
      <c r="J157" s="224">
        <f>ROUND(I157*H157,2)</f>
        <v>0</v>
      </c>
      <c r="K157" s="225"/>
      <c r="L157" s="43"/>
      <c r="M157" s="226" t="s">
        <v>1</v>
      </c>
      <c r="N157" s="227" t="s">
        <v>40</v>
      </c>
      <c r="O157" s="90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0" t="s">
        <v>125</v>
      </c>
      <c r="AT157" s="230" t="s">
        <v>121</v>
      </c>
      <c r="AU157" s="230" t="s">
        <v>80</v>
      </c>
      <c r="AY157" s="16" t="s">
        <v>119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6" t="s">
        <v>83</v>
      </c>
      <c r="BK157" s="231">
        <f>ROUND(I157*H157,2)</f>
        <v>0</v>
      </c>
      <c r="BL157" s="16" t="s">
        <v>125</v>
      </c>
      <c r="BM157" s="230" t="s">
        <v>211</v>
      </c>
    </row>
    <row r="158" s="13" customFormat="1">
      <c r="A158" s="13"/>
      <c r="B158" s="232"/>
      <c r="C158" s="233"/>
      <c r="D158" s="234" t="s">
        <v>127</v>
      </c>
      <c r="E158" s="235" t="s">
        <v>1</v>
      </c>
      <c r="F158" s="236" t="s">
        <v>212</v>
      </c>
      <c r="G158" s="233"/>
      <c r="H158" s="237">
        <v>246.22900000000001</v>
      </c>
      <c r="I158" s="238"/>
      <c r="J158" s="233"/>
      <c r="K158" s="233"/>
      <c r="L158" s="239"/>
      <c r="M158" s="240"/>
      <c r="N158" s="241"/>
      <c r="O158" s="241"/>
      <c r="P158" s="241"/>
      <c r="Q158" s="241"/>
      <c r="R158" s="241"/>
      <c r="S158" s="241"/>
      <c r="T158" s="24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3" t="s">
        <v>127</v>
      </c>
      <c r="AU158" s="243" t="s">
        <v>80</v>
      </c>
      <c r="AV158" s="13" t="s">
        <v>80</v>
      </c>
      <c r="AW158" s="13" t="s">
        <v>32</v>
      </c>
      <c r="AX158" s="13" t="s">
        <v>83</v>
      </c>
      <c r="AY158" s="243" t="s">
        <v>119</v>
      </c>
    </row>
    <row r="159" s="2" customFormat="1" ht="21.75" customHeight="1">
      <c r="A159" s="37"/>
      <c r="B159" s="38"/>
      <c r="C159" s="218" t="s">
        <v>213</v>
      </c>
      <c r="D159" s="218" t="s">
        <v>121</v>
      </c>
      <c r="E159" s="219" t="s">
        <v>214</v>
      </c>
      <c r="F159" s="220" t="s">
        <v>215</v>
      </c>
      <c r="G159" s="221" t="s">
        <v>163</v>
      </c>
      <c r="H159" s="222">
        <v>1.28</v>
      </c>
      <c r="I159" s="223"/>
      <c r="J159" s="224">
        <f>ROUND(I159*H159,2)</f>
        <v>0</v>
      </c>
      <c r="K159" s="225"/>
      <c r="L159" s="43"/>
      <c r="M159" s="226" t="s">
        <v>1</v>
      </c>
      <c r="N159" s="227" t="s">
        <v>40</v>
      </c>
      <c r="O159" s="90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0" t="s">
        <v>125</v>
      </c>
      <c r="AT159" s="230" t="s">
        <v>121</v>
      </c>
      <c r="AU159" s="230" t="s">
        <v>80</v>
      </c>
      <c r="AY159" s="16" t="s">
        <v>119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6" t="s">
        <v>83</v>
      </c>
      <c r="BK159" s="231">
        <f>ROUND(I159*H159,2)</f>
        <v>0</v>
      </c>
      <c r="BL159" s="16" t="s">
        <v>125</v>
      </c>
      <c r="BM159" s="230" t="s">
        <v>216</v>
      </c>
    </row>
    <row r="160" s="13" customFormat="1">
      <c r="A160" s="13"/>
      <c r="B160" s="232"/>
      <c r="C160" s="233"/>
      <c r="D160" s="234" t="s">
        <v>127</v>
      </c>
      <c r="E160" s="235" t="s">
        <v>1</v>
      </c>
      <c r="F160" s="236" t="s">
        <v>217</v>
      </c>
      <c r="G160" s="233"/>
      <c r="H160" s="237">
        <v>1.28</v>
      </c>
      <c r="I160" s="238"/>
      <c r="J160" s="233"/>
      <c r="K160" s="233"/>
      <c r="L160" s="239"/>
      <c r="M160" s="240"/>
      <c r="N160" s="241"/>
      <c r="O160" s="241"/>
      <c r="P160" s="241"/>
      <c r="Q160" s="241"/>
      <c r="R160" s="241"/>
      <c r="S160" s="241"/>
      <c r="T160" s="24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3" t="s">
        <v>127</v>
      </c>
      <c r="AU160" s="243" t="s">
        <v>80</v>
      </c>
      <c r="AV160" s="13" t="s">
        <v>80</v>
      </c>
      <c r="AW160" s="13" t="s">
        <v>32</v>
      </c>
      <c r="AX160" s="13" t="s">
        <v>83</v>
      </c>
      <c r="AY160" s="243" t="s">
        <v>119</v>
      </c>
    </row>
    <row r="161" s="2" customFormat="1" ht="21.75" customHeight="1">
      <c r="A161" s="37"/>
      <c r="B161" s="38"/>
      <c r="C161" s="218" t="s">
        <v>7</v>
      </c>
      <c r="D161" s="218" t="s">
        <v>121</v>
      </c>
      <c r="E161" s="219" t="s">
        <v>218</v>
      </c>
      <c r="F161" s="220" t="s">
        <v>219</v>
      </c>
      <c r="G161" s="221" t="s">
        <v>163</v>
      </c>
      <c r="H161" s="222">
        <v>6.4000000000000004</v>
      </c>
      <c r="I161" s="223"/>
      <c r="J161" s="224">
        <f>ROUND(I161*H161,2)</f>
        <v>0</v>
      </c>
      <c r="K161" s="225"/>
      <c r="L161" s="43"/>
      <c r="M161" s="226" t="s">
        <v>1</v>
      </c>
      <c r="N161" s="227" t="s">
        <v>40</v>
      </c>
      <c r="O161" s="90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0" t="s">
        <v>125</v>
      </c>
      <c r="AT161" s="230" t="s">
        <v>121</v>
      </c>
      <c r="AU161" s="230" t="s">
        <v>80</v>
      </c>
      <c r="AY161" s="16" t="s">
        <v>119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6" t="s">
        <v>83</v>
      </c>
      <c r="BK161" s="231">
        <f>ROUND(I161*H161,2)</f>
        <v>0</v>
      </c>
      <c r="BL161" s="16" t="s">
        <v>125</v>
      </c>
      <c r="BM161" s="230" t="s">
        <v>220</v>
      </c>
    </row>
    <row r="162" s="13" customFormat="1">
      <c r="A162" s="13"/>
      <c r="B162" s="232"/>
      <c r="C162" s="233"/>
      <c r="D162" s="234" t="s">
        <v>127</v>
      </c>
      <c r="E162" s="235" t="s">
        <v>1</v>
      </c>
      <c r="F162" s="236" t="s">
        <v>221</v>
      </c>
      <c r="G162" s="233"/>
      <c r="H162" s="237">
        <v>6.4000000000000004</v>
      </c>
      <c r="I162" s="238"/>
      <c r="J162" s="233"/>
      <c r="K162" s="233"/>
      <c r="L162" s="239"/>
      <c r="M162" s="240"/>
      <c r="N162" s="241"/>
      <c r="O162" s="241"/>
      <c r="P162" s="241"/>
      <c r="Q162" s="241"/>
      <c r="R162" s="241"/>
      <c r="S162" s="241"/>
      <c r="T162" s="24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3" t="s">
        <v>127</v>
      </c>
      <c r="AU162" s="243" t="s">
        <v>80</v>
      </c>
      <c r="AV162" s="13" t="s">
        <v>80</v>
      </c>
      <c r="AW162" s="13" t="s">
        <v>32</v>
      </c>
      <c r="AX162" s="13" t="s">
        <v>83</v>
      </c>
      <c r="AY162" s="243" t="s">
        <v>119</v>
      </c>
    </row>
    <row r="163" s="2" customFormat="1" ht="16.5" customHeight="1">
      <c r="A163" s="37"/>
      <c r="B163" s="38"/>
      <c r="C163" s="255" t="s">
        <v>222</v>
      </c>
      <c r="D163" s="255" t="s">
        <v>198</v>
      </c>
      <c r="E163" s="256" t="s">
        <v>223</v>
      </c>
      <c r="F163" s="257" t="s">
        <v>224</v>
      </c>
      <c r="G163" s="258" t="s">
        <v>201</v>
      </c>
      <c r="H163" s="259">
        <v>11.84</v>
      </c>
      <c r="I163" s="260"/>
      <c r="J163" s="261">
        <f>ROUND(I163*H163,2)</f>
        <v>0</v>
      </c>
      <c r="K163" s="262"/>
      <c r="L163" s="263"/>
      <c r="M163" s="264" t="s">
        <v>1</v>
      </c>
      <c r="N163" s="265" t="s">
        <v>40</v>
      </c>
      <c r="O163" s="90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0" t="s">
        <v>152</v>
      </c>
      <c r="AT163" s="230" t="s">
        <v>198</v>
      </c>
      <c r="AU163" s="230" t="s">
        <v>80</v>
      </c>
      <c r="AY163" s="16" t="s">
        <v>119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6" t="s">
        <v>83</v>
      </c>
      <c r="BK163" s="231">
        <f>ROUND(I163*H163,2)</f>
        <v>0</v>
      </c>
      <c r="BL163" s="16" t="s">
        <v>125</v>
      </c>
      <c r="BM163" s="230" t="s">
        <v>225</v>
      </c>
    </row>
    <row r="164" s="13" customFormat="1">
      <c r="A164" s="13"/>
      <c r="B164" s="232"/>
      <c r="C164" s="233"/>
      <c r="D164" s="234" t="s">
        <v>127</v>
      </c>
      <c r="E164" s="235" t="s">
        <v>1</v>
      </c>
      <c r="F164" s="236" t="s">
        <v>226</v>
      </c>
      <c r="G164" s="233"/>
      <c r="H164" s="237">
        <v>11.84</v>
      </c>
      <c r="I164" s="238"/>
      <c r="J164" s="233"/>
      <c r="K164" s="233"/>
      <c r="L164" s="239"/>
      <c r="M164" s="240"/>
      <c r="N164" s="241"/>
      <c r="O164" s="241"/>
      <c r="P164" s="241"/>
      <c r="Q164" s="241"/>
      <c r="R164" s="241"/>
      <c r="S164" s="241"/>
      <c r="T164" s="24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3" t="s">
        <v>127</v>
      </c>
      <c r="AU164" s="243" t="s">
        <v>80</v>
      </c>
      <c r="AV164" s="13" t="s">
        <v>80</v>
      </c>
      <c r="AW164" s="13" t="s">
        <v>32</v>
      </c>
      <c r="AX164" s="13" t="s">
        <v>83</v>
      </c>
      <c r="AY164" s="243" t="s">
        <v>119</v>
      </c>
    </row>
    <row r="165" s="2" customFormat="1" ht="33" customHeight="1">
      <c r="A165" s="37"/>
      <c r="B165" s="38"/>
      <c r="C165" s="218" t="s">
        <v>227</v>
      </c>
      <c r="D165" s="218" t="s">
        <v>121</v>
      </c>
      <c r="E165" s="219" t="s">
        <v>228</v>
      </c>
      <c r="F165" s="220" t="s">
        <v>229</v>
      </c>
      <c r="G165" s="221" t="s">
        <v>124</v>
      </c>
      <c r="H165" s="222">
        <v>280</v>
      </c>
      <c r="I165" s="223"/>
      <c r="J165" s="224">
        <f>ROUND(I165*H165,2)</f>
        <v>0</v>
      </c>
      <c r="K165" s="225"/>
      <c r="L165" s="43"/>
      <c r="M165" s="226" t="s">
        <v>1</v>
      </c>
      <c r="N165" s="227" t="s">
        <v>40</v>
      </c>
      <c r="O165" s="90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30" t="s">
        <v>125</v>
      </c>
      <c r="AT165" s="230" t="s">
        <v>121</v>
      </c>
      <c r="AU165" s="230" t="s">
        <v>80</v>
      </c>
      <c r="AY165" s="16" t="s">
        <v>119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6" t="s">
        <v>83</v>
      </c>
      <c r="BK165" s="231">
        <f>ROUND(I165*H165,2)</f>
        <v>0</v>
      </c>
      <c r="BL165" s="16" t="s">
        <v>125</v>
      </c>
      <c r="BM165" s="230" t="s">
        <v>230</v>
      </c>
    </row>
    <row r="166" s="2" customFormat="1" ht="21.75" customHeight="1">
      <c r="A166" s="37"/>
      <c r="B166" s="38"/>
      <c r="C166" s="218" t="s">
        <v>231</v>
      </c>
      <c r="D166" s="218" t="s">
        <v>121</v>
      </c>
      <c r="E166" s="219" t="s">
        <v>232</v>
      </c>
      <c r="F166" s="220" t="s">
        <v>233</v>
      </c>
      <c r="G166" s="221" t="s">
        <v>124</v>
      </c>
      <c r="H166" s="222">
        <v>280</v>
      </c>
      <c r="I166" s="223"/>
      <c r="J166" s="224">
        <f>ROUND(I166*H166,2)</f>
        <v>0</v>
      </c>
      <c r="K166" s="225"/>
      <c r="L166" s="43"/>
      <c r="M166" s="226" t="s">
        <v>1</v>
      </c>
      <c r="N166" s="227" t="s">
        <v>40</v>
      </c>
      <c r="O166" s="90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0" t="s">
        <v>125</v>
      </c>
      <c r="AT166" s="230" t="s">
        <v>121</v>
      </c>
      <c r="AU166" s="230" t="s">
        <v>80</v>
      </c>
      <c r="AY166" s="16" t="s">
        <v>119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6" t="s">
        <v>83</v>
      </c>
      <c r="BK166" s="231">
        <f>ROUND(I166*H166,2)</f>
        <v>0</v>
      </c>
      <c r="BL166" s="16" t="s">
        <v>125</v>
      </c>
      <c r="BM166" s="230" t="s">
        <v>234</v>
      </c>
    </row>
    <row r="167" s="2" customFormat="1" ht="16.5" customHeight="1">
      <c r="A167" s="37"/>
      <c r="B167" s="38"/>
      <c r="C167" s="255" t="s">
        <v>235</v>
      </c>
      <c r="D167" s="255" t="s">
        <v>198</v>
      </c>
      <c r="E167" s="256" t="s">
        <v>236</v>
      </c>
      <c r="F167" s="257" t="s">
        <v>237</v>
      </c>
      <c r="G167" s="258" t="s">
        <v>201</v>
      </c>
      <c r="H167" s="259">
        <v>49</v>
      </c>
      <c r="I167" s="260"/>
      <c r="J167" s="261">
        <f>ROUND(I167*H167,2)</f>
        <v>0</v>
      </c>
      <c r="K167" s="262"/>
      <c r="L167" s="263"/>
      <c r="M167" s="264" t="s">
        <v>1</v>
      </c>
      <c r="N167" s="265" t="s">
        <v>40</v>
      </c>
      <c r="O167" s="90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0" t="s">
        <v>152</v>
      </c>
      <c r="AT167" s="230" t="s">
        <v>198</v>
      </c>
      <c r="AU167" s="230" t="s">
        <v>80</v>
      </c>
      <c r="AY167" s="16" t="s">
        <v>119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6" t="s">
        <v>83</v>
      </c>
      <c r="BK167" s="231">
        <f>ROUND(I167*H167,2)</f>
        <v>0</v>
      </c>
      <c r="BL167" s="16" t="s">
        <v>125</v>
      </c>
      <c r="BM167" s="230" t="s">
        <v>238</v>
      </c>
    </row>
    <row r="168" s="13" customFormat="1">
      <c r="A168" s="13"/>
      <c r="B168" s="232"/>
      <c r="C168" s="233"/>
      <c r="D168" s="234" t="s">
        <v>127</v>
      </c>
      <c r="E168" s="235" t="s">
        <v>1</v>
      </c>
      <c r="F168" s="236" t="s">
        <v>239</v>
      </c>
      <c r="G168" s="233"/>
      <c r="H168" s="237">
        <v>49</v>
      </c>
      <c r="I168" s="238"/>
      <c r="J168" s="233"/>
      <c r="K168" s="233"/>
      <c r="L168" s="239"/>
      <c r="M168" s="240"/>
      <c r="N168" s="241"/>
      <c r="O168" s="241"/>
      <c r="P168" s="241"/>
      <c r="Q168" s="241"/>
      <c r="R168" s="241"/>
      <c r="S168" s="241"/>
      <c r="T168" s="24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3" t="s">
        <v>127</v>
      </c>
      <c r="AU168" s="243" t="s">
        <v>80</v>
      </c>
      <c r="AV168" s="13" t="s">
        <v>80</v>
      </c>
      <c r="AW168" s="13" t="s">
        <v>32</v>
      </c>
      <c r="AX168" s="13" t="s">
        <v>83</v>
      </c>
      <c r="AY168" s="243" t="s">
        <v>119</v>
      </c>
    </row>
    <row r="169" s="2" customFormat="1" ht="21.75" customHeight="1">
      <c r="A169" s="37"/>
      <c r="B169" s="38"/>
      <c r="C169" s="218" t="s">
        <v>240</v>
      </c>
      <c r="D169" s="218" t="s">
        <v>121</v>
      </c>
      <c r="E169" s="219" t="s">
        <v>241</v>
      </c>
      <c r="F169" s="220" t="s">
        <v>242</v>
      </c>
      <c r="G169" s="221" t="s">
        <v>124</v>
      </c>
      <c r="H169" s="222">
        <v>280</v>
      </c>
      <c r="I169" s="223"/>
      <c r="J169" s="224">
        <f>ROUND(I169*H169,2)</f>
        <v>0</v>
      </c>
      <c r="K169" s="225"/>
      <c r="L169" s="43"/>
      <c r="M169" s="226" t="s">
        <v>1</v>
      </c>
      <c r="N169" s="227" t="s">
        <v>40</v>
      </c>
      <c r="O169" s="90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30" t="s">
        <v>125</v>
      </c>
      <c r="AT169" s="230" t="s">
        <v>121</v>
      </c>
      <c r="AU169" s="230" t="s">
        <v>80</v>
      </c>
      <c r="AY169" s="16" t="s">
        <v>119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6" t="s">
        <v>83</v>
      </c>
      <c r="BK169" s="231">
        <f>ROUND(I169*H169,2)</f>
        <v>0</v>
      </c>
      <c r="BL169" s="16" t="s">
        <v>125</v>
      </c>
      <c r="BM169" s="230" t="s">
        <v>243</v>
      </c>
    </row>
    <row r="170" s="2" customFormat="1" ht="16.5" customHeight="1">
      <c r="A170" s="37"/>
      <c r="B170" s="38"/>
      <c r="C170" s="255" t="s">
        <v>244</v>
      </c>
      <c r="D170" s="255" t="s">
        <v>198</v>
      </c>
      <c r="E170" s="256" t="s">
        <v>245</v>
      </c>
      <c r="F170" s="257" t="s">
        <v>246</v>
      </c>
      <c r="G170" s="258" t="s">
        <v>247</v>
      </c>
      <c r="H170" s="259">
        <v>14</v>
      </c>
      <c r="I170" s="260"/>
      <c r="J170" s="261">
        <f>ROUND(I170*H170,2)</f>
        <v>0</v>
      </c>
      <c r="K170" s="262"/>
      <c r="L170" s="263"/>
      <c r="M170" s="264" t="s">
        <v>1</v>
      </c>
      <c r="N170" s="265" t="s">
        <v>40</v>
      </c>
      <c r="O170" s="90"/>
      <c r="P170" s="228">
        <f>O170*H170</f>
        <v>0</v>
      </c>
      <c r="Q170" s="228">
        <v>0.001</v>
      </c>
      <c r="R170" s="228">
        <f>Q170*H170</f>
        <v>0.014</v>
      </c>
      <c r="S170" s="228">
        <v>0</v>
      </c>
      <c r="T170" s="229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0" t="s">
        <v>152</v>
      </c>
      <c r="AT170" s="230" t="s">
        <v>198</v>
      </c>
      <c r="AU170" s="230" t="s">
        <v>80</v>
      </c>
      <c r="AY170" s="16" t="s">
        <v>119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6" t="s">
        <v>83</v>
      </c>
      <c r="BK170" s="231">
        <f>ROUND(I170*H170,2)</f>
        <v>0</v>
      </c>
      <c r="BL170" s="16" t="s">
        <v>125</v>
      </c>
      <c r="BM170" s="230" t="s">
        <v>248</v>
      </c>
    </row>
    <row r="171" s="13" customFormat="1">
      <c r="A171" s="13"/>
      <c r="B171" s="232"/>
      <c r="C171" s="233"/>
      <c r="D171" s="234" t="s">
        <v>127</v>
      </c>
      <c r="E171" s="235" t="s">
        <v>1</v>
      </c>
      <c r="F171" s="236" t="s">
        <v>249</v>
      </c>
      <c r="G171" s="233"/>
      <c r="H171" s="237">
        <v>14</v>
      </c>
      <c r="I171" s="238"/>
      <c r="J171" s="233"/>
      <c r="K171" s="233"/>
      <c r="L171" s="239"/>
      <c r="M171" s="240"/>
      <c r="N171" s="241"/>
      <c r="O171" s="241"/>
      <c r="P171" s="241"/>
      <c r="Q171" s="241"/>
      <c r="R171" s="241"/>
      <c r="S171" s="241"/>
      <c r="T171" s="24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3" t="s">
        <v>127</v>
      </c>
      <c r="AU171" s="243" t="s">
        <v>80</v>
      </c>
      <c r="AV171" s="13" t="s">
        <v>80</v>
      </c>
      <c r="AW171" s="13" t="s">
        <v>32</v>
      </c>
      <c r="AX171" s="13" t="s">
        <v>83</v>
      </c>
      <c r="AY171" s="243" t="s">
        <v>119</v>
      </c>
    </row>
    <row r="172" s="2" customFormat="1" ht="21.75" customHeight="1">
      <c r="A172" s="37"/>
      <c r="B172" s="38"/>
      <c r="C172" s="218" t="s">
        <v>250</v>
      </c>
      <c r="D172" s="218" t="s">
        <v>121</v>
      </c>
      <c r="E172" s="219" t="s">
        <v>251</v>
      </c>
      <c r="F172" s="220" t="s">
        <v>252</v>
      </c>
      <c r="G172" s="221" t="s">
        <v>124</v>
      </c>
      <c r="H172" s="222">
        <v>280</v>
      </c>
      <c r="I172" s="223"/>
      <c r="J172" s="224">
        <f>ROUND(I172*H172,2)</f>
        <v>0</v>
      </c>
      <c r="K172" s="225"/>
      <c r="L172" s="43"/>
      <c r="M172" s="226" t="s">
        <v>1</v>
      </c>
      <c r="N172" s="227" t="s">
        <v>40</v>
      </c>
      <c r="O172" s="90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0" t="s">
        <v>125</v>
      </c>
      <c r="AT172" s="230" t="s">
        <v>121</v>
      </c>
      <c r="AU172" s="230" t="s">
        <v>80</v>
      </c>
      <c r="AY172" s="16" t="s">
        <v>119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6" t="s">
        <v>83</v>
      </c>
      <c r="BK172" s="231">
        <f>ROUND(I172*H172,2)</f>
        <v>0</v>
      </c>
      <c r="BL172" s="16" t="s">
        <v>125</v>
      </c>
      <c r="BM172" s="230" t="s">
        <v>253</v>
      </c>
    </row>
    <row r="173" s="2" customFormat="1" ht="21.75" customHeight="1">
      <c r="A173" s="37"/>
      <c r="B173" s="38"/>
      <c r="C173" s="218" t="s">
        <v>254</v>
      </c>
      <c r="D173" s="218" t="s">
        <v>121</v>
      </c>
      <c r="E173" s="219" t="s">
        <v>255</v>
      </c>
      <c r="F173" s="220" t="s">
        <v>256</v>
      </c>
      <c r="G173" s="221" t="s">
        <v>124</v>
      </c>
      <c r="H173" s="222">
        <v>540.75999999999999</v>
      </c>
      <c r="I173" s="223"/>
      <c r="J173" s="224">
        <f>ROUND(I173*H173,2)</f>
        <v>0</v>
      </c>
      <c r="K173" s="225"/>
      <c r="L173" s="43"/>
      <c r="M173" s="226" t="s">
        <v>1</v>
      </c>
      <c r="N173" s="227" t="s">
        <v>40</v>
      </c>
      <c r="O173" s="90"/>
      <c r="P173" s="228">
        <f>O173*H173</f>
        <v>0</v>
      </c>
      <c r="Q173" s="228">
        <v>0</v>
      </c>
      <c r="R173" s="228">
        <f>Q173*H173</f>
        <v>0</v>
      </c>
      <c r="S173" s="228">
        <v>0</v>
      </c>
      <c r="T173" s="229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30" t="s">
        <v>125</v>
      </c>
      <c r="AT173" s="230" t="s">
        <v>121</v>
      </c>
      <c r="AU173" s="230" t="s">
        <v>80</v>
      </c>
      <c r="AY173" s="16" t="s">
        <v>119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6" t="s">
        <v>83</v>
      </c>
      <c r="BK173" s="231">
        <f>ROUND(I173*H173,2)</f>
        <v>0</v>
      </c>
      <c r="BL173" s="16" t="s">
        <v>125</v>
      </c>
      <c r="BM173" s="230" t="s">
        <v>257</v>
      </c>
    </row>
    <row r="174" s="13" customFormat="1">
      <c r="A174" s="13"/>
      <c r="B174" s="232"/>
      <c r="C174" s="233"/>
      <c r="D174" s="234" t="s">
        <v>127</v>
      </c>
      <c r="E174" s="235" t="s">
        <v>1</v>
      </c>
      <c r="F174" s="236" t="s">
        <v>258</v>
      </c>
      <c r="G174" s="233"/>
      <c r="H174" s="237">
        <v>540.75999999999999</v>
      </c>
      <c r="I174" s="238"/>
      <c r="J174" s="233"/>
      <c r="K174" s="233"/>
      <c r="L174" s="239"/>
      <c r="M174" s="240"/>
      <c r="N174" s="241"/>
      <c r="O174" s="241"/>
      <c r="P174" s="241"/>
      <c r="Q174" s="241"/>
      <c r="R174" s="241"/>
      <c r="S174" s="241"/>
      <c r="T174" s="24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3" t="s">
        <v>127</v>
      </c>
      <c r="AU174" s="243" t="s">
        <v>80</v>
      </c>
      <c r="AV174" s="13" t="s">
        <v>80</v>
      </c>
      <c r="AW174" s="13" t="s">
        <v>32</v>
      </c>
      <c r="AX174" s="13" t="s">
        <v>83</v>
      </c>
      <c r="AY174" s="243" t="s">
        <v>119</v>
      </c>
    </row>
    <row r="175" s="2" customFormat="1" ht="16.5" customHeight="1">
      <c r="A175" s="37"/>
      <c r="B175" s="38"/>
      <c r="C175" s="218" t="s">
        <v>259</v>
      </c>
      <c r="D175" s="218" t="s">
        <v>121</v>
      </c>
      <c r="E175" s="219" t="s">
        <v>260</v>
      </c>
      <c r="F175" s="220" t="s">
        <v>261</v>
      </c>
      <c r="G175" s="221" t="s">
        <v>124</v>
      </c>
      <c r="H175" s="222">
        <v>54</v>
      </c>
      <c r="I175" s="223"/>
      <c r="J175" s="224">
        <f>ROUND(I175*H175,2)</f>
        <v>0</v>
      </c>
      <c r="K175" s="225"/>
      <c r="L175" s="43"/>
      <c r="M175" s="226" t="s">
        <v>1</v>
      </c>
      <c r="N175" s="227" t="s">
        <v>40</v>
      </c>
      <c r="O175" s="90"/>
      <c r="P175" s="228">
        <f>O175*H175</f>
        <v>0</v>
      </c>
      <c r="Q175" s="228">
        <v>0</v>
      </c>
      <c r="R175" s="228">
        <f>Q175*H175</f>
        <v>0</v>
      </c>
      <c r="S175" s="228">
        <v>0</v>
      </c>
      <c r="T175" s="229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30" t="s">
        <v>125</v>
      </c>
      <c r="AT175" s="230" t="s">
        <v>121</v>
      </c>
      <c r="AU175" s="230" t="s">
        <v>80</v>
      </c>
      <c r="AY175" s="16" t="s">
        <v>119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6" t="s">
        <v>83</v>
      </c>
      <c r="BK175" s="231">
        <f>ROUND(I175*H175,2)</f>
        <v>0</v>
      </c>
      <c r="BL175" s="16" t="s">
        <v>125</v>
      </c>
      <c r="BM175" s="230" t="s">
        <v>262</v>
      </c>
    </row>
    <row r="176" s="13" customFormat="1">
      <c r="A176" s="13"/>
      <c r="B176" s="232"/>
      <c r="C176" s="233"/>
      <c r="D176" s="234" t="s">
        <v>127</v>
      </c>
      <c r="E176" s="235" t="s">
        <v>1</v>
      </c>
      <c r="F176" s="236" t="s">
        <v>263</v>
      </c>
      <c r="G176" s="233"/>
      <c r="H176" s="237">
        <v>54</v>
      </c>
      <c r="I176" s="238"/>
      <c r="J176" s="233"/>
      <c r="K176" s="233"/>
      <c r="L176" s="239"/>
      <c r="M176" s="240"/>
      <c r="N176" s="241"/>
      <c r="O176" s="241"/>
      <c r="P176" s="241"/>
      <c r="Q176" s="241"/>
      <c r="R176" s="241"/>
      <c r="S176" s="241"/>
      <c r="T176" s="24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3" t="s">
        <v>127</v>
      </c>
      <c r="AU176" s="243" t="s">
        <v>80</v>
      </c>
      <c r="AV176" s="13" t="s">
        <v>80</v>
      </c>
      <c r="AW176" s="13" t="s">
        <v>32</v>
      </c>
      <c r="AX176" s="13" t="s">
        <v>83</v>
      </c>
      <c r="AY176" s="243" t="s">
        <v>119</v>
      </c>
    </row>
    <row r="177" s="12" customFormat="1" ht="22.8" customHeight="1">
      <c r="A177" s="12"/>
      <c r="B177" s="202"/>
      <c r="C177" s="203"/>
      <c r="D177" s="204" t="s">
        <v>74</v>
      </c>
      <c r="E177" s="216" t="s">
        <v>125</v>
      </c>
      <c r="F177" s="216" t="s">
        <v>264</v>
      </c>
      <c r="G177" s="203"/>
      <c r="H177" s="203"/>
      <c r="I177" s="206"/>
      <c r="J177" s="217">
        <f>BK177</f>
        <v>0</v>
      </c>
      <c r="K177" s="203"/>
      <c r="L177" s="208"/>
      <c r="M177" s="209"/>
      <c r="N177" s="210"/>
      <c r="O177" s="210"/>
      <c r="P177" s="211">
        <f>SUM(P178:P179)</f>
        <v>0</v>
      </c>
      <c r="Q177" s="210"/>
      <c r="R177" s="211">
        <f>SUM(R178:R179)</f>
        <v>0</v>
      </c>
      <c r="S177" s="210"/>
      <c r="T177" s="212">
        <f>SUM(T178:T179)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13" t="s">
        <v>83</v>
      </c>
      <c r="AT177" s="214" t="s">
        <v>74</v>
      </c>
      <c r="AU177" s="214" t="s">
        <v>83</v>
      </c>
      <c r="AY177" s="213" t="s">
        <v>119</v>
      </c>
      <c r="BK177" s="215">
        <f>SUM(BK178:BK179)</f>
        <v>0</v>
      </c>
    </row>
    <row r="178" s="2" customFormat="1" ht="16.5" customHeight="1">
      <c r="A178" s="37"/>
      <c r="B178" s="38"/>
      <c r="C178" s="218" t="s">
        <v>265</v>
      </c>
      <c r="D178" s="218" t="s">
        <v>121</v>
      </c>
      <c r="E178" s="219" t="s">
        <v>266</v>
      </c>
      <c r="F178" s="220" t="s">
        <v>267</v>
      </c>
      <c r="G178" s="221" t="s">
        <v>163</v>
      </c>
      <c r="H178" s="222">
        <v>1.28</v>
      </c>
      <c r="I178" s="223"/>
      <c r="J178" s="224">
        <f>ROUND(I178*H178,2)</f>
        <v>0</v>
      </c>
      <c r="K178" s="225"/>
      <c r="L178" s="43"/>
      <c r="M178" s="226" t="s">
        <v>1</v>
      </c>
      <c r="N178" s="227" t="s">
        <v>40</v>
      </c>
      <c r="O178" s="90"/>
      <c r="P178" s="228">
        <f>O178*H178</f>
        <v>0</v>
      </c>
      <c r="Q178" s="228">
        <v>0</v>
      </c>
      <c r="R178" s="228">
        <f>Q178*H178</f>
        <v>0</v>
      </c>
      <c r="S178" s="228">
        <v>0</v>
      </c>
      <c r="T178" s="229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30" t="s">
        <v>125</v>
      </c>
      <c r="AT178" s="230" t="s">
        <v>121</v>
      </c>
      <c r="AU178" s="230" t="s">
        <v>80</v>
      </c>
      <c r="AY178" s="16" t="s">
        <v>119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6" t="s">
        <v>83</v>
      </c>
      <c r="BK178" s="231">
        <f>ROUND(I178*H178,2)</f>
        <v>0</v>
      </c>
      <c r="BL178" s="16" t="s">
        <v>125</v>
      </c>
      <c r="BM178" s="230" t="s">
        <v>268</v>
      </c>
    </row>
    <row r="179" s="13" customFormat="1">
      <c r="A179" s="13"/>
      <c r="B179" s="232"/>
      <c r="C179" s="233"/>
      <c r="D179" s="234" t="s">
        <v>127</v>
      </c>
      <c r="E179" s="235" t="s">
        <v>1</v>
      </c>
      <c r="F179" s="236" t="s">
        <v>269</v>
      </c>
      <c r="G179" s="233"/>
      <c r="H179" s="237">
        <v>1.28</v>
      </c>
      <c r="I179" s="238"/>
      <c r="J179" s="233"/>
      <c r="K179" s="233"/>
      <c r="L179" s="239"/>
      <c r="M179" s="240"/>
      <c r="N179" s="241"/>
      <c r="O179" s="241"/>
      <c r="P179" s="241"/>
      <c r="Q179" s="241"/>
      <c r="R179" s="241"/>
      <c r="S179" s="241"/>
      <c r="T179" s="24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3" t="s">
        <v>127</v>
      </c>
      <c r="AU179" s="243" t="s">
        <v>80</v>
      </c>
      <c r="AV179" s="13" t="s">
        <v>80</v>
      </c>
      <c r="AW179" s="13" t="s">
        <v>32</v>
      </c>
      <c r="AX179" s="13" t="s">
        <v>83</v>
      </c>
      <c r="AY179" s="243" t="s">
        <v>119</v>
      </c>
    </row>
    <row r="180" s="12" customFormat="1" ht="22.8" customHeight="1">
      <c r="A180" s="12"/>
      <c r="B180" s="202"/>
      <c r="C180" s="203"/>
      <c r="D180" s="204" t="s">
        <v>74</v>
      </c>
      <c r="E180" s="216" t="s">
        <v>139</v>
      </c>
      <c r="F180" s="216" t="s">
        <v>270</v>
      </c>
      <c r="G180" s="203"/>
      <c r="H180" s="203"/>
      <c r="I180" s="206"/>
      <c r="J180" s="217">
        <f>BK180</f>
        <v>0</v>
      </c>
      <c r="K180" s="203"/>
      <c r="L180" s="208"/>
      <c r="M180" s="209"/>
      <c r="N180" s="210"/>
      <c r="O180" s="210"/>
      <c r="P180" s="211">
        <f>SUM(P181:P225)</f>
        <v>0</v>
      </c>
      <c r="Q180" s="210"/>
      <c r="R180" s="211">
        <f>SUM(R181:R225)</f>
        <v>72.071175999999994</v>
      </c>
      <c r="S180" s="210"/>
      <c r="T180" s="212">
        <f>SUM(T181:T225)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13" t="s">
        <v>83</v>
      </c>
      <c r="AT180" s="214" t="s">
        <v>74</v>
      </c>
      <c r="AU180" s="214" t="s">
        <v>83</v>
      </c>
      <c r="AY180" s="213" t="s">
        <v>119</v>
      </c>
      <c r="BK180" s="215">
        <f>SUM(BK181:BK225)</f>
        <v>0</v>
      </c>
    </row>
    <row r="181" s="2" customFormat="1" ht="16.5" customHeight="1">
      <c r="A181" s="37"/>
      <c r="B181" s="38"/>
      <c r="C181" s="218" t="s">
        <v>271</v>
      </c>
      <c r="D181" s="218" t="s">
        <v>121</v>
      </c>
      <c r="E181" s="219" t="s">
        <v>272</v>
      </c>
      <c r="F181" s="220" t="s">
        <v>273</v>
      </c>
      <c r="G181" s="221" t="s">
        <v>124</v>
      </c>
      <c r="H181" s="222">
        <v>486.86000000000001</v>
      </c>
      <c r="I181" s="223"/>
      <c r="J181" s="224">
        <f>ROUND(I181*H181,2)</f>
        <v>0</v>
      </c>
      <c r="K181" s="225"/>
      <c r="L181" s="43"/>
      <c r="M181" s="226" t="s">
        <v>1</v>
      </c>
      <c r="N181" s="227" t="s">
        <v>40</v>
      </c>
      <c r="O181" s="90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30" t="s">
        <v>125</v>
      </c>
      <c r="AT181" s="230" t="s">
        <v>121</v>
      </c>
      <c r="AU181" s="230" t="s">
        <v>80</v>
      </c>
      <c r="AY181" s="16" t="s">
        <v>119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6" t="s">
        <v>83</v>
      </c>
      <c r="BK181" s="231">
        <f>ROUND(I181*H181,2)</f>
        <v>0</v>
      </c>
      <c r="BL181" s="16" t="s">
        <v>125</v>
      </c>
      <c r="BM181" s="230" t="s">
        <v>274</v>
      </c>
    </row>
    <row r="182" s="13" customFormat="1">
      <c r="A182" s="13"/>
      <c r="B182" s="232"/>
      <c r="C182" s="233"/>
      <c r="D182" s="234" t="s">
        <v>127</v>
      </c>
      <c r="E182" s="235" t="s">
        <v>1</v>
      </c>
      <c r="F182" s="236" t="s">
        <v>275</v>
      </c>
      <c r="G182" s="233"/>
      <c r="H182" s="237">
        <v>157.30000000000001</v>
      </c>
      <c r="I182" s="238"/>
      <c r="J182" s="233"/>
      <c r="K182" s="233"/>
      <c r="L182" s="239"/>
      <c r="M182" s="240"/>
      <c r="N182" s="241"/>
      <c r="O182" s="241"/>
      <c r="P182" s="241"/>
      <c r="Q182" s="241"/>
      <c r="R182" s="241"/>
      <c r="S182" s="241"/>
      <c r="T182" s="242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3" t="s">
        <v>127</v>
      </c>
      <c r="AU182" s="243" t="s">
        <v>80</v>
      </c>
      <c r="AV182" s="13" t="s">
        <v>80</v>
      </c>
      <c r="AW182" s="13" t="s">
        <v>32</v>
      </c>
      <c r="AX182" s="13" t="s">
        <v>75</v>
      </c>
      <c r="AY182" s="243" t="s">
        <v>119</v>
      </c>
    </row>
    <row r="183" s="13" customFormat="1">
      <c r="A183" s="13"/>
      <c r="B183" s="232"/>
      <c r="C183" s="233"/>
      <c r="D183" s="234" t="s">
        <v>127</v>
      </c>
      <c r="E183" s="235" t="s">
        <v>1</v>
      </c>
      <c r="F183" s="236" t="s">
        <v>276</v>
      </c>
      <c r="G183" s="233"/>
      <c r="H183" s="237">
        <v>132</v>
      </c>
      <c r="I183" s="238"/>
      <c r="J183" s="233"/>
      <c r="K183" s="233"/>
      <c r="L183" s="239"/>
      <c r="M183" s="240"/>
      <c r="N183" s="241"/>
      <c r="O183" s="241"/>
      <c r="P183" s="241"/>
      <c r="Q183" s="241"/>
      <c r="R183" s="241"/>
      <c r="S183" s="241"/>
      <c r="T183" s="24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3" t="s">
        <v>127</v>
      </c>
      <c r="AU183" s="243" t="s">
        <v>80</v>
      </c>
      <c r="AV183" s="13" t="s">
        <v>80</v>
      </c>
      <c r="AW183" s="13" t="s">
        <v>32</v>
      </c>
      <c r="AX183" s="13" t="s">
        <v>75</v>
      </c>
      <c r="AY183" s="243" t="s">
        <v>119</v>
      </c>
    </row>
    <row r="184" s="13" customFormat="1">
      <c r="A184" s="13"/>
      <c r="B184" s="232"/>
      <c r="C184" s="233"/>
      <c r="D184" s="234" t="s">
        <v>127</v>
      </c>
      <c r="E184" s="235" t="s">
        <v>1</v>
      </c>
      <c r="F184" s="236" t="s">
        <v>277</v>
      </c>
      <c r="G184" s="233"/>
      <c r="H184" s="237">
        <v>197.56</v>
      </c>
      <c r="I184" s="238"/>
      <c r="J184" s="233"/>
      <c r="K184" s="233"/>
      <c r="L184" s="239"/>
      <c r="M184" s="240"/>
      <c r="N184" s="241"/>
      <c r="O184" s="241"/>
      <c r="P184" s="241"/>
      <c r="Q184" s="241"/>
      <c r="R184" s="241"/>
      <c r="S184" s="241"/>
      <c r="T184" s="24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3" t="s">
        <v>127</v>
      </c>
      <c r="AU184" s="243" t="s">
        <v>80</v>
      </c>
      <c r="AV184" s="13" t="s">
        <v>80</v>
      </c>
      <c r="AW184" s="13" t="s">
        <v>32</v>
      </c>
      <c r="AX184" s="13" t="s">
        <v>75</v>
      </c>
      <c r="AY184" s="243" t="s">
        <v>119</v>
      </c>
    </row>
    <row r="185" s="14" customFormat="1">
      <c r="A185" s="14"/>
      <c r="B185" s="244"/>
      <c r="C185" s="245"/>
      <c r="D185" s="234" t="s">
        <v>127</v>
      </c>
      <c r="E185" s="246" t="s">
        <v>1</v>
      </c>
      <c r="F185" s="247" t="s">
        <v>172</v>
      </c>
      <c r="G185" s="245"/>
      <c r="H185" s="248">
        <v>486.86000000000001</v>
      </c>
      <c r="I185" s="249"/>
      <c r="J185" s="245"/>
      <c r="K185" s="245"/>
      <c r="L185" s="250"/>
      <c r="M185" s="251"/>
      <c r="N185" s="252"/>
      <c r="O185" s="252"/>
      <c r="P185" s="252"/>
      <c r="Q185" s="252"/>
      <c r="R185" s="252"/>
      <c r="S185" s="252"/>
      <c r="T185" s="253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4" t="s">
        <v>127</v>
      </c>
      <c r="AU185" s="254" t="s">
        <v>80</v>
      </c>
      <c r="AV185" s="14" t="s">
        <v>125</v>
      </c>
      <c r="AW185" s="14" t="s">
        <v>32</v>
      </c>
      <c r="AX185" s="14" t="s">
        <v>83</v>
      </c>
      <c r="AY185" s="254" t="s">
        <v>119</v>
      </c>
    </row>
    <row r="186" s="2" customFormat="1" ht="16.5" customHeight="1">
      <c r="A186" s="37"/>
      <c r="B186" s="38"/>
      <c r="C186" s="218" t="s">
        <v>278</v>
      </c>
      <c r="D186" s="218" t="s">
        <v>121</v>
      </c>
      <c r="E186" s="219" t="s">
        <v>279</v>
      </c>
      <c r="F186" s="220" t="s">
        <v>280</v>
      </c>
      <c r="G186" s="221" t="s">
        <v>124</v>
      </c>
      <c r="H186" s="222">
        <v>53.899999999999999</v>
      </c>
      <c r="I186" s="223"/>
      <c r="J186" s="224">
        <f>ROUND(I186*H186,2)</f>
        <v>0</v>
      </c>
      <c r="K186" s="225"/>
      <c r="L186" s="43"/>
      <c r="M186" s="226" t="s">
        <v>1</v>
      </c>
      <c r="N186" s="227" t="s">
        <v>40</v>
      </c>
      <c r="O186" s="90"/>
      <c r="P186" s="228">
        <f>O186*H186</f>
        <v>0</v>
      </c>
      <c r="Q186" s="228">
        <v>0</v>
      </c>
      <c r="R186" s="228">
        <f>Q186*H186</f>
        <v>0</v>
      </c>
      <c r="S186" s="228">
        <v>0</v>
      </c>
      <c r="T186" s="229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30" t="s">
        <v>125</v>
      </c>
      <c r="AT186" s="230" t="s">
        <v>121</v>
      </c>
      <c r="AU186" s="230" t="s">
        <v>80</v>
      </c>
      <c r="AY186" s="16" t="s">
        <v>119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6" t="s">
        <v>83</v>
      </c>
      <c r="BK186" s="231">
        <f>ROUND(I186*H186,2)</f>
        <v>0</v>
      </c>
      <c r="BL186" s="16" t="s">
        <v>125</v>
      </c>
      <c r="BM186" s="230" t="s">
        <v>281</v>
      </c>
    </row>
    <row r="187" s="13" customFormat="1">
      <c r="A187" s="13"/>
      <c r="B187" s="232"/>
      <c r="C187" s="233"/>
      <c r="D187" s="234" t="s">
        <v>127</v>
      </c>
      <c r="E187" s="235" t="s">
        <v>1</v>
      </c>
      <c r="F187" s="236" t="s">
        <v>282</v>
      </c>
      <c r="G187" s="233"/>
      <c r="H187" s="237">
        <v>53.899999999999999</v>
      </c>
      <c r="I187" s="238"/>
      <c r="J187" s="233"/>
      <c r="K187" s="233"/>
      <c r="L187" s="239"/>
      <c r="M187" s="240"/>
      <c r="N187" s="241"/>
      <c r="O187" s="241"/>
      <c r="P187" s="241"/>
      <c r="Q187" s="241"/>
      <c r="R187" s="241"/>
      <c r="S187" s="241"/>
      <c r="T187" s="24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3" t="s">
        <v>127</v>
      </c>
      <c r="AU187" s="243" t="s">
        <v>80</v>
      </c>
      <c r="AV187" s="13" t="s">
        <v>80</v>
      </c>
      <c r="AW187" s="13" t="s">
        <v>32</v>
      </c>
      <c r="AX187" s="13" t="s">
        <v>83</v>
      </c>
      <c r="AY187" s="243" t="s">
        <v>119</v>
      </c>
    </row>
    <row r="188" s="2" customFormat="1" ht="21.75" customHeight="1">
      <c r="A188" s="37"/>
      <c r="B188" s="38"/>
      <c r="C188" s="218" t="s">
        <v>283</v>
      </c>
      <c r="D188" s="218" t="s">
        <v>121</v>
      </c>
      <c r="E188" s="219" t="s">
        <v>284</v>
      </c>
      <c r="F188" s="220" t="s">
        <v>285</v>
      </c>
      <c r="G188" s="221" t="s">
        <v>124</v>
      </c>
      <c r="H188" s="222">
        <v>276.14999999999998</v>
      </c>
      <c r="I188" s="223"/>
      <c r="J188" s="224">
        <f>ROUND(I188*H188,2)</f>
        <v>0</v>
      </c>
      <c r="K188" s="225"/>
      <c r="L188" s="43"/>
      <c r="M188" s="226" t="s">
        <v>1</v>
      </c>
      <c r="N188" s="227" t="s">
        <v>40</v>
      </c>
      <c r="O188" s="90"/>
      <c r="P188" s="228">
        <f>O188*H188</f>
        <v>0</v>
      </c>
      <c r="Q188" s="228">
        <v>0</v>
      </c>
      <c r="R188" s="228">
        <f>Q188*H188</f>
        <v>0</v>
      </c>
      <c r="S188" s="228">
        <v>0</v>
      </c>
      <c r="T188" s="229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30" t="s">
        <v>125</v>
      </c>
      <c r="AT188" s="230" t="s">
        <v>121</v>
      </c>
      <c r="AU188" s="230" t="s">
        <v>80</v>
      </c>
      <c r="AY188" s="16" t="s">
        <v>119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6" t="s">
        <v>83</v>
      </c>
      <c r="BK188" s="231">
        <f>ROUND(I188*H188,2)</f>
        <v>0</v>
      </c>
      <c r="BL188" s="16" t="s">
        <v>125</v>
      </c>
      <c r="BM188" s="230" t="s">
        <v>286</v>
      </c>
    </row>
    <row r="189" s="13" customFormat="1">
      <c r="A189" s="13"/>
      <c r="B189" s="232"/>
      <c r="C189" s="233"/>
      <c r="D189" s="234" t="s">
        <v>127</v>
      </c>
      <c r="E189" s="235" t="s">
        <v>1</v>
      </c>
      <c r="F189" s="236" t="s">
        <v>287</v>
      </c>
      <c r="G189" s="233"/>
      <c r="H189" s="237">
        <v>150.15000000000001</v>
      </c>
      <c r="I189" s="238"/>
      <c r="J189" s="233"/>
      <c r="K189" s="233"/>
      <c r="L189" s="239"/>
      <c r="M189" s="240"/>
      <c r="N189" s="241"/>
      <c r="O189" s="241"/>
      <c r="P189" s="241"/>
      <c r="Q189" s="241"/>
      <c r="R189" s="241"/>
      <c r="S189" s="241"/>
      <c r="T189" s="24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3" t="s">
        <v>127</v>
      </c>
      <c r="AU189" s="243" t="s">
        <v>80</v>
      </c>
      <c r="AV189" s="13" t="s">
        <v>80</v>
      </c>
      <c r="AW189" s="13" t="s">
        <v>32</v>
      </c>
      <c r="AX189" s="13" t="s">
        <v>75</v>
      </c>
      <c r="AY189" s="243" t="s">
        <v>119</v>
      </c>
    </row>
    <row r="190" s="13" customFormat="1">
      <c r="A190" s="13"/>
      <c r="B190" s="232"/>
      <c r="C190" s="233"/>
      <c r="D190" s="234" t="s">
        <v>127</v>
      </c>
      <c r="E190" s="235" t="s">
        <v>1</v>
      </c>
      <c r="F190" s="236" t="s">
        <v>288</v>
      </c>
      <c r="G190" s="233"/>
      <c r="H190" s="237">
        <v>126</v>
      </c>
      <c r="I190" s="238"/>
      <c r="J190" s="233"/>
      <c r="K190" s="233"/>
      <c r="L190" s="239"/>
      <c r="M190" s="240"/>
      <c r="N190" s="241"/>
      <c r="O190" s="241"/>
      <c r="P190" s="241"/>
      <c r="Q190" s="241"/>
      <c r="R190" s="241"/>
      <c r="S190" s="241"/>
      <c r="T190" s="242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3" t="s">
        <v>127</v>
      </c>
      <c r="AU190" s="243" t="s">
        <v>80</v>
      </c>
      <c r="AV190" s="13" t="s">
        <v>80</v>
      </c>
      <c r="AW190" s="13" t="s">
        <v>32</v>
      </c>
      <c r="AX190" s="13" t="s">
        <v>75</v>
      </c>
      <c r="AY190" s="243" t="s">
        <v>119</v>
      </c>
    </row>
    <row r="191" s="14" customFormat="1">
      <c r="A191" s="14"/>
      <c r="B191" s="244"/>
      <c r="C191" s="245"/>
      <c r="D191" s="234" t="s">
        <v>127</v>
      </c>
      <c r="E191" s="246" t="s">
        <v>1</v>
      </c>
      <c r="F191" s="247" t="s">
        <v>172</v>
      </c>
      <c r="G191" s="245"/>
      <c r="H191" s="248">
        <v>276.14999999999998</v>
      </c>
      <c r="I191" s="249"/>
      <c r="J191" s="245"/>
      <c r="K191" s="245"/>
      <c r="L191" s="250"/>
      <c r="M191" s="251"/>
      <c r="N191" s="252"/>
      <c r="O191" s="252"/>
      <c r="P191" s="252"/>
      <c r="Q191" s="252"/>
      <c r="R191" s="252"/>
      <c r="S191" s="252"/>
      <c r="T191" s="253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4" t="s">
        <v>127</v>
      </c>
      <c r="AU191" s="254" t="s">
        <v>80</v>
      </c>
      <c r="AV191" s="14" t="s">
        <v>125</v>
      </c>
      <c r="AW191" s="14" t="s">
        <v>32</v>
      </c>
      <c r="AX191" s="14" t="s">
        <v>83</v>
      </c>
      <c r="AY191" s="254" t="s">
        <v>119</v>
      </c>
    </row>
    <row r="192" s="2" customFormat="1" ht="33" customHeight="1">
      <c r="A192" s="37"/>
      <c r="B192" s="38"/>
      <c r="C192" s="218" t="s">
        <v>289</v>
      </c>
      <c r="D192" s="218" t="s">
        <v>121</v>
      </c>
      <c r="E192" s="219" t="s">
        <v>290</v>
      </c>
      <c r="F192" s="220" t="s">
        <v>291</v>
      </c>
      <c r="G192" s="221" t="s">
        <v>124</v>
      </c>
      <c r="H192" s="222">
        <v>49</v>
      </c>
      <c r="I192" s="223"/>
      <c r="J192" s="224">
        <f>ROUND(I192*H192,2)</f>
        <v>0</v>
      </c>
      <c r="K192" s="225"/>
      <c r="L192" s="43"/>
      <c r="M192" s="226" t="s">
        <v>1</v>
      </c>
      <c r="N192" s="227" t="s">
        <v>40</v>
      </c>
      <c r="O192" s="90"/>
      <c r="P192" s="228">
        <f>O192*H192</f>
        <v>0</v>
      </c>
      <c r="Q192" s="228">
        <v>0</v>
      </c>
      <c r="R192" s="228">
        <f>Q192*H192</f>
        <v>0</v>
      </c>
      <c r="S192" s="228">
        <v>0</v>
      </c>
      <c r="T192" s="229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30" t="s">
        <v>125</v>
      </c>
      <c r="AT192" s="230" t="s">
        <v>121</v>
      </c>
      <c r="AU192" s="230" t="s">
        <v>80</v>
      </c>
      <c r="AY192" s="16" t="s">
        <v>119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6" t="s">
        <v>83</v>
      </c>
      <c r="BK192" s="231">
        <f>ROUND(I192*H192,2)</f>
        <v>0</v>
      </c>
      <c r="BL192" s="16" t="s">
        <v>125</v>
      </c>
      <c r="BM192" s="230" t="s">
        <v>292</v>
      </c>
    </row>
    <row r="193" s="13" customFormat="1">
      <c r="A193" s="13"/>
      <c r="B193" s="232"/>
      <c r="C193" s="233"/>
      <c r="D193" s="234" t="s">
        <v>127</v>
      </c>
      <c r="E193" s="235" t="s">
        <v>1</v>
      </c>
      <c r="F193" s="236" t="s">
        <v>293</v>
      </c>
      <c r="G193" s="233"/>
      <c r="H193" s="237">
        <v>49</v>
      </c>
      <c r="I193" s="238"/>
      <c r="J193" s="233"/>
      <c r="K193" s="233"/>
      <c r="L193" s="239"/>
      <c r="M193" s="240"/>
      <c r="N193" s="241"/>
      <c r="O193" s="241"/>
      <c r="P193" s="241"/>
      <c r="Q193" s="241"/>
      <c r="R193" s="241"/>
      <c r="S193" s="241"/>
      <c r="T193" s="24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3" t="s">
        <v>127</v>
      </c>
      <c r="AU193" s="243" t="s">
        <v>80</v>
      </c>
      <c r="AV193" s="13" t="s">
        <v>80</v>
      </c>
      <c r="AW193" s="13" t="s">
        <v>32</v>
      </c>
      <c r="AX193" s="13" t="s">
        <v>83</v>
      </c>
      <c r="AY193" s="243" t="s">
        <v>119</v>
      </c>
    </row>
    <row r="194" s="2" customFormat="1" ht="21.75" customHeight="1">
      <c r="A194" s="37"/>
      <c r="B194" s="38"/>
      <c r="C194" s="218" t="s">
        <v>294</v>
      </c>
      <c r="D194" s="218" t="s">
        <v>121</v>
      </c>
      <c r="E194" s="219" t="s">
        <v>295</v>
      </c>
      <c r="F194" s="220" t="s">
        <v>296</v>
      </c>
      <c r="G194" s="221" t="s">
        <v>124</v>
      </c>
      <c r="H194" s="222">
        <v>51.450000000000003</v>
      </c>
      <c r="I194" s="223"/>
      <c r="J194" s="224">
        <f>ROUND(I194*H194,2)</f>
        <v>0</v>
      </c>
      <c r="K194" s="225"/>
      <c r="L194" s="43"/>
      <c r="M194" s="226" t="s">
        <v>1</v>
      </c>
      <c r="N194" s="227" t="s">
        <v>40</v>
      </c>
      <c r="O194" s="90"/>
      <c r="P194" s="228">
        <f>O194*H194</f>
        <v>0</v>
      </c>
      <c r="Q194" s="228">
        <v>0</v>
      </c>
      <c r="R194" s="228">
        <f>Q194*H194</f>
        <v>0</v>
      </c>
      <c r="S194" s="228">
        <v>0</v>
      </c>
      <c r="T194" s="229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30" t="s">
        <v>125</v>
      </c>
      <c r="AT194" s="230" t="s">
        <v>121</v>
      </c>
      <c r="AU194" s="230" t="s">
        <v>80</v>
      </c>
      <c r="AY194" s="16" t="s">
        <v>119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6" t="s">
        <v>83</v>
      </c>
      <c r="BK194" s="231">
        <f>ROUND(I194*H194,2)</f>
        <v>0</v>
      </c>
      <c r="BL194" s="16" t="s">
        <v>125</v>
      </c>
      <c r="BM194" s="230" t="s">
        <v>297</v>
      </c>
    </row>
    <row r="195" s="13" customFormat="1">
      <c r="A195" s="13"/>
      <c r="B195" s="232"/>
      <c r="C195" s="233"/>
      <c r="D195" s="234" t="s">
        <v>127</v>
      </c>
      <c r="E195" s="235" t="s">
        <v>1</v>
      </c>
      <c r="F195" s="236" t="s">
        <v>298</v>
      </c>
      <c r="G195" s="233"/>
      <c r="H195" s="237">
        <v>51.450000000000003</v>
      </c>
      <c r="I195" s="238"/>
      <c r="J195" s="233"/>
      <c r="K195" s="233"/>
      <c r="L195" s="239"/>
      <c r="M195" s="240"/>
      <c r="N195" s="241"/>
      <c r="O195" s="241"/>
      <c r="P195" s="241"/>
      <c r="Q195" s="241"/>
      <c r="R195" s="241"/>
      <c r="S195" s="241"/>
      <c r="T195" s="24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3" t="s">
        <v>127</v>
      </c>
      <c r="AU195" s="243" t="s">
        <v>80</v>
      </c>
      <c r="AV195" s="13" t="s">
        <v>80</v>
      </c>
      <c r="AW195" s="13" t="s">
        <v>32</v>
      </c>
      <c r="AX195" s="13" t="s">
        <v>83</v>
      </c>
      <c r="AY195" s="243" t="s">
        <v>119</v>
      </c>
    </row>
    <row r="196" s="2" customFormat="1" ht="21.75" customHeight="1">
      <c r="A196" s="37"/>
      <c r="B196" s="38"/>
      <c r="C196" s="218" t="s">
        <v>299</v>
      </c>
      <c r="D196" s="218" t="s">
        <v>121</v>
      </c>
      <c r="E196" s="219" t="s">
        <v>300</v>
      </c>
      <c r="F196" s="220" t="s">
        <v>301</v>
      </c>
      <c r="G196" s="221" t="s">
        <v>124</v>
      </c>
      <c r="H196" s="222">
        <v>49</v>
      </c>
      <c r="I196" s="223"/>
      <c r="J196" s="224">
        <f>ROUND(I196*H196,2)</f>
        <v>0</v>
      </c>
      <c r="K196" s="225"/>
      <c r="L196" s="43"/>
      <c r="M196" s="226" t="s">
        <v>1</v>
      </c>
      <c r="N196" s="227" t="s">
        <v>40</v>
      </c>
      <c r="O196" s="90"/>
      <c r="P196" s="228">
        <f>O196*H196</f>
        <v>0</v>
      </c>
      <c r="Q196" s="228">
        <v>0</v>
      </c>
      <c r="R196" s="228">
        <f>Q196*H196</f>
        <v>0</v>
      </c>
      <c r="S196" s="228">
        <v>0</v>
      </c>
      <c r="T196" s="229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30" t="s">
        <v>125</v>
      </c>
      <c r="AT196" s="230" t="s">
        <v>121</v>
      </c>
      <c r="AU196" s="230" t="s">
        <v>80</v>
      </c>
      <c r="AY196" s="16" t="s">
        <v>119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6" t="s">
        <v>83</v>
      </c>
      <c r="BK196" s="231">
        <f>ROUND(I196*H196,2)</f>
        <v>0</v>
      </c>
      <c r="BL196" s="16" t="s">
        <v>125</v>
      </c>
      <c r="BM196" s="230" t="s">
        <v>302</v>
      </c>
    </row>
    <row r="197" s="13" customFormat="1">
      <c r="A197" s="13"/>
      <c r="B197" s="232"/>
      <c r="C197" s="233"/>
      <c r="D197" s="234" t="s">
        <v>127</v>
      </c>
      <c r="E197" s="235" t="s">
        <v>1</v>
      </c>
      <c r="F197" s="236" t="s">
        <v>293</v>
      </c>
      <c r="G197" s="233"/>
      <c r="H197" s="237">
        <v>49</v>
      </c>
      <c r="I197" s="238"/>
      <c r="J197" s="233"/>
      <c r="K197" s="233"/>
      <c r="L197" s="239"/>
      <c r="M197" s="240"/>
      <c r="N197" s="241"/>
      <c r="O197" s="241"/>
      <c r="P197" s="241"/>
      <c r="Q197" s="241"/>
      <c r="R197" s="241"/>
      <c r="S197" s="241"/>
      <c r="T197" s="24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3" t="s">
        <v>127</v>
      </c>
      <c r="AU197" s="243" t="s">
        <v>80</v>
      </c>
      <c r="AV197" s="13" t="s">
        <v>80</v>
      </c>
      <c r="AW197" s="13" t="s">
        <v>32</v>
      </c>
      <c r="AX197" s="13" t="s">
        <v>83</v>
      </c>
      <c r="AY197" s="243" t="s">
        <v>119</v>
      </c>
    </row>
    <row r="198" s="2" customFormat="1" ht="21.75" customHeight="1">
      <c r="A198" s="37"/>
      <c r="B198" s="38"/>
      <c r="C198" s="218" t="s">
        <v>303</v>
      </c>
      <c r="D198" s="218" t="s">
        <v>121</v>
      </c>
      <c r="E198" s="219" t="s">
        <v>304</v>
      </c>
      <c r="F198" s="220" t="s">
        <v>305</v>
      </c>
      <c r="G198" s="221" t="s">
        <v>124</v>
      </c>
      <c r="H198" s="222">
        <v>49</v>
      </c>
      <c r="I198" s="223"/>
      <c r="J198" s="224">
        <f>ROUND(I198*H198,2)</f>
        <v>0</v>
      </c>
      <c r="K198" s="225"/>
      <c r="L198" s="43"/>
      <c r="M198" s="226" t="s">
        <v>1</v>
      </c>
      <c r="N198" s="227" t="s">
        <v>40</v>
      </c>
      <c r="O198" s="90"/>
      <c r="P198" s="228">
        <f>O198*H198</f>
        <v>0</v>
      </c>
      <c r="Q198" s="228">
        <v>0</v>
      </c>
      <c r="R198" s="228">
        <f>Q198*H198</f>
        <v>0</v>
      </c>
      <c r="S198" s="228">
        <v>0</v>
      </c>
      <c r="T198" s="229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30" t="s">
        <v>125</v>
      </c>
      <c r="AT198" s="230" t="s">
        <v>121</v>
      </c>
      <c r="AU198" s="230" t="s">
        <v>80</v>
      </c>
      <c r="AY198" s="16" t="s">
        <v>119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6" t="s">
        <v>83</v>
      </c>
      <c r="BK198" s="231">
        <f>ROUND(I198*H198,2)</f>
        <v>0</v>
      </c>
      <c r="BL198" s="16" t="s">
        <v>125</v>
      </c>
      <c r="BM198" s="230" t="s">
        <v>306</v>
      </c>
    </row>
    <row r="199" s="13" customFormat="1">
      <c r="A199" s="13"/>
      <c r="B199" s="232"/>
      <c r="C199" s="233"/>
      <c r="D199" s="234" t="s">
        <v>127</v>
      </c>
      <c r="E199" s="235" t="s">
        <v>1</v>
      </c>
      <c r="F199" s="236" t="s">
        <v>293</v>
      </c>
      <c r="G199" s="233"/>
      <c r="H199" s="237">
        <v>49</v>
      </c>
      <c r="I199" s="238"/>
      <c r="J199" s="233"/>
      <c r="K199" s="233"/>
      <c r="L199" s="239"/>
      <c r="M199" s="240"/>
      <c r="N199" s="241"/>
      <c r="O199" s="241"/>
      <c r="P199" s="241"/>
      <c r="Q199" s="241"/>
      <c r="R199" s="241"/>
      <c r="S199" s="241"/>
      <c r="T199" s="24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3" t="s">
        <v>127</v>
      </c>
      <c r="AU199" s="243" t="s">
        <v>80</v>
      </c>
      <c r="AV199" s="13" t="s">
        <v>80</v>
      </c>
      <c r="AW199" s="13" t="s">
        <v>32</v>
      </c>
      <c r="AX199" s="13" t="s">
        <v>83</v>
      </c>
      <c r="AY199" s="243" t="s">
        <v>119</v>
      </c>
    </row>
    <row r="200" s="2" customFormat="1" ht="33" customHeight="1">
      <c r="A200" s="37"/>
      <c r="B200" s="38"/>
      <c r="C200" s="218" t="s">
        <v>307</v>
      </c>
      <c r="D200" s="218" t="s">
        <v>121</v>
      </c>
      <c r="E200" s="219" t="s">
        <v>308</v>
      </c>
      <c r="F200" s="220" t="s">
        <v>309</v>
      </c>
      <c r="G200" s="221" t="s">
        <v>124</v>
      </c>
      <c r="H200" s="222">
        <v>49</v>
      </c>
      <c r="I200" s="223"/>
      <c r="J200" s="224">
        <f>ROUND(I200*H200,2)</f>
        <v>0</v>
      </c>
      <c r="K200" s="225"/>
      <c r="L200" s="43"/>
      <c r="M200" s="226" t="s">
        <v>1</v>
      </c>
      <c r="N200" s="227" t="s">
        <v>40</v>
      </c>
      <c r="O200" s="90"/>
      <c r="P200" s="228">
        <f>O200*H200</f>
        <v>0</v>
      </c>
      <c r="Q200" s="228">
        <v>0</v>
      </c>
      <c r="R200" s="228">
        <f>Q200*H200</f>
        <v>0</v>
      </c>
      <c r="S200" s="228">
        <v>0</v>
      </c>
      <c r="T200" s="229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30" t="s">
        <v>125</v>
      </c>
      <c r="AT200" s="230" t="s">
        <v>121</v>
      </c>
      <c r="AU200" s="230" t="s">
        <v>80</v>
      </c>
      <c r="AY200" s="16" t="s">
        <v>119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6" t="s">
        <v>83</v>
      </c>
      <c r="BK200" s="231">
        <f>ROUND(I200*H200,2)</f>
        <v>0</v>
      </c>
      <c r="BL200" s="16" t="s">
        <v>125</v>
      </c>
      <c r="BM200" s="230" t="s">
        <v>310</v>
      </c>
    </row>
    <row r="201" s="13" customFormat="1">
      <c r="A201" s="13"/>
      <c r="B201" s="232"/>
      <c r="C201" s="233"/>
      <c r="D201" s="234" t="s">
        <v>127</v>
      </c>
      <c r="E201" s="235" t="s">
        <v>1</v>
      </c>
      <c r="F201" s="236" t="s">
        <v>293</v>
      </c>
      <c r="G201" s="233"/>
      <c r="H201" s="237">
        <v>49</v>
      </c>
      <c r="I201" s="238"/>
      <c r="J201" s="233"/>
      <c r="K201" s="233"/>
      <c r="L201" s="239"/>
      <c r="M201" s="240"/>
      <c r="N201" s="241"/>
      <c r="O201" s="241"/>
      <c r="P201" s="241"/>
      <c r="Q201" s="241"/>
      <c r="R201" s="241"/>
      <c r="S201" s="241"/>
      <c r="T201" s="242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3" t="s">
        <v>127</v>
      </c>
      <c r="AU201" s="243" t="s">
        <v>80</v>
      </c>
      <c r="AV201" s="13" t="s">
        <v>80</v>
      </c>
      <c r="AW201" s="13" t="s">
        <v>32</v>
      </c>
      <c r="AX201" s="13" t="s">
        <v>83</v>
      </c>
      <c r="AY201" s="243" t="s">
        <v>119</v>
      </c>
    </row>
    <row r="202" s="2" customFormat="1" ht="21.75" customHeight="1">
      <c r="A202" s="37"/>
      <c r="B202" s="38"/>
      <c r="C202" s="218" t="s">
        <v>311</v>
      </c>
      <c r="D202" s="218" t="s">
        <v>121</v>
      </c>
      <c r="E202" s="219" t="s">
        <v>312</v>
      </c>
      <c r="F202" s="220" t="s">
        <v>313</v>
      </c>
      <c r="G202" s="221" t="s">
        <v>124</v>
      </c>
      <c r="H202" s="222">
        <v>179.59999999999999</v>
      </c>
      <c r="I202" s="223"/>
      <c r="J202" s="224">
        <f>ROUND(I202*H202,2)</f>
        <v>0</v>
      </c>
      <c r="K202" s="225"/>
      <c r="L202" s="43"/>
      <c r="M202" s="226" t="s">
        <v>1</v>
      </c>
      <c r="N202" s="227" t="s">
        <v>40</v>
      </c>
      <c r="O202" s="90"/>
      <c r="P202" s="228">
        <f>O202*H202</f>
        <v>0</v>
      </c>
      <c r="Q202" s="228">
        <v>0</v>
      </c>
      <c r="R202" s="228">
        <f>Q202*H202</f>
        <v>0</v>
      </c>
      <c r="S202" s="228">
        <v>0</v>
      </c>
      <c r="T202" s="229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30" t="s">
        <v>125</v>
      </c>
      <c r="AT202" s="230" t="s">
        <v>121</v>
      </c>
      <c r="AU202" s="230" t="s">
        <v>80</v>
      </c>
      <c r="AY202" s="16" t="s">
        <v>119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6" t="s">
        <v>83</v>
      </c>
      <c r="BK202" s="231">
        <f>ROUND(I202*H202,2)</f>
        <v>0</v>
      </c>
      <c r="BL202" s="16" t="s">
        <v>125</v>
      </c>
      <c r="BM202" s="230" t="s">
        <v>314</v>
      </c>
    </row>
    <row r="203" s="13" customFormat="1">
      <c r="A203" s="13"/>
      <c r="B203" s="232"/>
      <c r="C203" s="233"/>
      <c r="D203" s="234" t="s">
        <v>127</v>
      </c>
      <c r="E203" s="235" t="s">
        <v>1</v>
      </c>
      <c r="F203" s="236" t="s">
        <v>315</v>
      </c>
      <c r="G203" s="233"/>
      <c r="H203" s="237">
        <v>179.59999999999999</v>
      </c>
      <c r="I203" s="238"/>
      <c r="J203" s="233"/>
      <c r="K203" s="233"/>
      <c r="L203" s="239"/>
      <c r="M203" s="240"/>
      <c r="N203" s="241"/>
      <c r="O203" s="241"/>
      <c r="P203" s="241"/>
      <c r="Q203" s="241"/>
      <c r="R203" s="241"/>
      <c r="S203" s="241"/>
      <c r="T203" s="242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3" t="s">
        <v>127</v>
      </c>
      <c r="AU203" s="243" t="s">
        <v>80</v>
      </c>
      <c r="AV203" s="13" t="s">
        <v>80</v>
      </c>
      <c r="AW203" s="13" t="s">
        <v>32</v>
      </c>
      <c r="AX203" s="13" t="s">
        <v>83</v>
      </c>
      <c r="AY203" s="243" t="s">
        <v>119</v>
      </c>
    </row>
    <row r="204" s="2" customFormat="1" ht="16.5" customHeight="1">
      <c r="A204" s="37"/>
      <c r="B204" s="38"/>
      <c r="C204" s="255" t="s">
        <v>316</v>
      </c>
      <c r="D204" s="255" t="s">
        <v>198</v>
      </c>
      <c r="E204" s="256" t="s">
        <v>317</v>
      </c>
      <c r="F204" s="257" t="s">
        <v>318</v>
      </c>
      <c r="G204" s="258" t="s">
        <v>124</v>
      </c>
      <c r="H204" s="259">
        <v>180.78999999999999</v>
      </c>
      <c r="I204" s="260"/>
      <c r="J204" s="261">
        <f>ROUND(I204*H204,2)</f>
        <v>0</v>
      </c>
      <c r="K204" s="262"/>
      <c r="L204" s="263"/>
      <c r="M204" s="264" t="s">
        <v>1</v>
      </c>
      <c r="N204" s="265" t="s">
        <v>40</v>
      </c>
      <c r="O204" s="90"/>
      <c r="P204" s="228">
        <f>O204*H204</f>
        <v>0</v>
      </c>
      <c r="Q204" s="228">
        <v>0.14000000000000001</v>
      </c>
      <c r="R204" s="228">
        <f>Q204*H204</f>
        <v>25.310600000000001</v>
      </c>
      <c r="S204" s="228">
        <v>0</v>
      </c>
      <c r="T204" s="229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30" t="s">
        <v>152</v>
      </c>
      <c r="AT204" s="230" t="s">
        <v>198</v>
      </c>
      <c r="AU204" s="230" t="s">
        <v>80</v>
      </c>
      <c r="AY204" s="16" t="s">
        <v>119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6" t="s">
        <v>83</v>
      </c>
      <c r="BK204" s="231">
        <f>ROUND(I204*H204,2)</f>
        <v>0</v>
      </c>
      <c r="BL204" s="16" t="s">
        <v>125</v>
      </c>
      <c r="BM204" s="230" t="s">
        <v>319</v>
      </c>
    </row>
    <row r="205" s="2" customFormat="1">
      <c r="A205" s="37"/>
      <c r="B205" s="38"/>
      <c r="C205" s="39"/>
      <c r="D205" s="234" t="s">
        <v>320</v>
      </c>
      <c r="E205" s="39"/>
      <c r="F205" s="266" t="s">
        <v>321</v>
      </c>
      <c r="G205" s="39"/>
      <c r="H205" s="39"/>
      <c r="I205" s="267"/>
      <c r="J205" s="39"/>
      <c r="K205" s="39"/>
      <c r="L205" s="43"/>
      <c r="M205" s="268"/>
      <c r="N205" s="269"/>
      <c r="O205" s="90"/>
      <c r="P205" s="90"/>
      <c r="Q205" s="90"/>
      <c r="R205" s="90"/>
      <c r="S205" s="90"/>
      <c r="T205" s="91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16" t="s">
        <v>320</v>
      </c>
      <c r="AU205" s="16" t="s">
        <v>80</v>
      </c>
    </row>
    <row r="206" s="13" customFormat="1">
      <c r="A206" s="13"/>
      <c r="B206" s="232"/>
      <c r="C206" s="233"/>
      <c r="D206" s="234" t="s">
        <v>127</v>
      </c>
      <c r="E206" s="235" t="s">
        <v>1</v>
      </c>
      <c r="F206" s="236" t="s">
        <v>322</v>
      </c>
      <c r="G206" s="233"/>
      <c r="H206" s="237">
        <v>180.78999999999999</v>
      </c>
      <c r="I206" s="238"/>
      <c r="J206" s="233"/>
      <c r="K206" s="233"/>
      <c r="L206" s="239"/>
      <c r="M206" s="240"/>
      <c r="N206" s="241"/>
      <c r="O206" s="241"/>
      <c r="P206" s="241"/>
      <c r="Q206" s="241"/>
      <c r="R206" s="241"/>
      <c r="S206" s="241"/>
      <c r="T206" s="242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3" t="s">
        <v>127</v>
      </c>
      <c r="AU206" s="243" t="s">
        <v>80</v>
      </c>
      <c r="AV206" s="13" t="s">
        <v>80</v>
      </c>
      <c r="AW206" s="13" t="s">
        <v>32</v>
      </c>
      <c r="AX206" s="13" t="s">
        <v>83</v>
      </c>
      <c r="AY206" s="243" t="s">
        <v>119</v>
      </c>
    </row>
    <row r="207" s="2" customFormat="1" ht="21.75" customHeight="1">
      <c r="A207" s="37"/>
      <c r="B207" s="38"/>
      <c r="C207" s="255" t="s">
        <v>323</v>
      </c>
      <c r="D207" s="255" t="s">
        <v>198</v>
      </c>
      <c r="E207" s="256" t="s">
        <v>324</v>
      </c>
      <c r="F207" s="257" t="s">
        <v>325</v>
      </c>
      <c r="G207" s="258" t="s">
        <v>124</v>
      </c>
      <c r="H207" s="259">
        <v>0.60599999999999998</v>
      </c>
      <c r="I207" s="260"/>
      <c r="J207" s="261">
        <f>ROUND(I207*H207,2)</f>
        <v>0</v>
      </c>
      <c r="K207" s="262"/>
      <c r="L207" s="263"/>
      <c r="M207" s="264" t="s">
        <v>1</v>
      </c>
      <c r="N207" s="265" t="s">
        <v>40</v>
      </c>
      <c r="O207" s="90"/>
      <c r="P207" s="228">
        <f>O207*H207</f>
        <v>0</v>
      </c>
      <c r="Q207" s="228">
        <v>0.14599999999999999</v>
      </c>
      <c r="R207" s="228">
        <f>Q207*H207</f>
        <v>0.088475999999999985</v>
      </c>
      <c r="S207" s="228">
        <v>0</v>
      </c>
      <c r="T207" s="229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30" t="s">
        <v>152</v>
      </c>
      <c r="AT207" s="230" t="s">
        <v>198</v>
      </c>
      <c r="AU207" s="230" t="s">
        <v>80</v>
      </c>
      <c r="AY207" s="16" t="s">
        <v>119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6" t="s">
        <v>83</v>
      </c>
      <c r="BK207" s="231">
        <f>ROUND(I207*H207,2)</f>
        <v>0</v>
      </c>
      <c r="BL207" s="16" t="s">
        <v>125</v>
      </c>
      <c r="BM207" s="230" t="s">
        <v>326</v>
      </c>
    </row>
    <row r="208" s="2" customFormat="1">
      <c r="A208" s="37"/>
      <c r="B208" s="38"/>
      <c r="C208" s="39"/>
      <c r="D208" s="234" t="s">
        <v>320</v>
      </c>
      <c r="E208" s="39"/>
      <c r="F208" s="266" t="s">
        <v>321</v>
      </c>
      <c r="G208" s="39"/>
      <c r="H208" s="39"/>
      <c r="I208" s="267"/>
      <c r="J208" s="39"/>
      <c r="K208" s="39"/>
      <c r="L208" s="43"/>
      <c r="M208" s="268"/>
      <c r="N208" s="269"/>
      <c r="O208" s="90"/>
      <c r="P208" s="90"/>
      <c r="Q208" s="90"/>
      <c r="R208" s="90"/>
      <c r="S208" s="90"/>
      <c r="T208" s="91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16" t="s">
        <v>320</v>
      </c>
      <c r="AU208" s="16" t="s">
        <v>80</v>
      </c>
    </row>
    <row r="209" s="13" customFormat="1">
      <c r="A209" s="13"/>
      <c r="B209" s="232"/>
      <c r="C209" s="233"/>
      <c r="D209" s="234" t="s">
        <v>127</v>
      </c>
      <c r="E209" s="235" t="s">
        <v>1</v>
      </c>
      <c r="F209" s="236" t="s">
        <v>327</v>
      </c>
      <c r="G209" s="233"/>
      <c r="H209" s="237">
        <v>0.60599999999999998</v>
      </c>
      <c r="I209" s="238"/>
      <c r="J209" s="233"/>
      <c r="K209" s="233"/>
      <c r="L209" s="239"/>
      <c r="M209" s="240"/>
      <c r="N209" s="241"/>
      <c r="O209" s="241"/>
      <c r="P209" s="241"/>
      <c r="Q209" s="241"/>
      <c r="R209" s="241"/>
      <c r="S209" s="241"/>
      <c r="T209" s="242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3" t="s">
        <v>127</v>
      </c>
      <c r="AU209" s="243" t="s">
        <v>80</v>
      </c>
      <c r="AV209" s="13" t="s">
        <v>80</v>
      </c>
      <c r="AW209" s="13" t="s">
        <v>32</v>
      </c>
      <c r="AX209" s="13" t="s">
        <v>83</v>
      </c>
      <c r="AY209" s="243" t="s">
        <v>119</v>
      </c>
    </row>
    <row r="210" s="2" customFormat="1" ht="33" customHeight="1">
      <c r="A210" s="37"/>
      <c r="B210" s="38"/>
      <c r="C210" s="218" t="s">
        <v>328</v>
      </c>
      <c r="D210" s="218" t="s">
        <v>121</v>
      </c>
      <c r="E210" s="219" t="s">
        <v>329</v>
      </c>
      <c r="F210" s="220" t="s">
        <v>330</v>
      </c>
      <c r="G210" s="221" t="s">
        <v>124</v>
      </c>
      <c r="H210" s="222">
        <v>0.59999999999999998</v>
      </c>
      <c r="I210" s="223"/>
      <c r="J210" s="224">
        <f>ROUND(I210*H210,2)</f>
        <v>0</v>
      </c>
      <c r="K210" s="225"/>
      <c r="L210" s="43"/>
      <c r="M210" s="226" t="s">
        <v>1</v>
      </c>
      <c r="N210" s="227" t="s">
        <v>40</v>
      </c>
      <c r="O210" s="90"/>
      <c r="P210" s="228">
        <f>O210*H210</f>
        <v>0</v>
      </c>
      <c r="Q210" s="228">
        <v>0</v>
      </c>
      <c r="R210" s="228">
        <f>Q210*H210</f>
        <v>0</v>
      </c>
      <c r="S210" s="228">
        <v>0</v>
      </c>
      <c r="T210" s="229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30" t="s">
        <v>125</v>
      </c>
      <c r="AT210" s="230" t="s">
        <v>121</v>
      </c>
      <c r="AU210" s="230" t="s">
        <v>80</v>
      </c>
      <c r="AY210" s="16" t="s">
        <v>119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6" t="s">
        <v>83</v>
      </c>
      <c r="BK210" s="231">
        <f>ROUND(I210*H210,2)</f>
        <v>0</v>
      </c>
      <c r="BL210" s="16" t="s">
        <v>125</v>
      </c>
      <c r="BM210" s="230" t="s">
        <v>331</v>
      </c>
    </row>
    <row r="211" s="2" customFormat="1" ht="21.75" customHeight="1">
      <c r="A211" s="37"/>
      <c r="B211" s="38"/>
      <c r="C211" s="218" t="s">
        <v>332</v>
      </c>
      <c r="D211" s="218" t="s">
        <v>121</v>
      </c>
      <c r="E211" s="219" t="s">
        <v>333</v>
      </c>
      <c r="F211" s="220" t="s">
        <v>334</v>
      </c>
      <c r="G211" s="221" t="s">
        <v>124</v>
      </c>
      <c r="H211" s="222">
        <v>143</v>
      </c>
      <c r="I211" s="223"/>
      <c r="J211" s="224">
        <f>ROUND(I211*H211,2)</f>
        <v>0</v>
      </c>
      <c r="K211" s="225"/>
      <c r="L211" s="43"/>
      <c r="M211" s="226" t="s">
        <v>1</v>
      </c>
      <c r="N211" s="227" t="s">
        <v>40</v>
      </c>
      <c r="O211" s="90"/>
      <c r="P211" s="228">
        <f>O211*H211</f>
        <v>0</v>
      </c>
      <c r="Q211" s="228">
        <v>0</v>
      </c>
      <c r="R211" s="228">
        <f>Q211*H211</f>
        <v>0</v>
      </c>
      <c r="S211" s="228">
        <v>0</v>
      </c>
      <c r="T211" s="229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30" t="s">
        <v>125</v>
      </c>
      <c r="AT211" s="230" t="s">
        <v>121</v>
      </c>
      <c r="AU211" s="230" t="s">
        <v>80</v>
      </c>
      <c r="AY211" s="16" t="s">
        <v>119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6" t="s">
        <v>83</v>
      </c>
      <c r="BK211" s="231">
        <f>ROUND(I211*H211,2)</f>
        <v>0</v>
      </c>
      <c r="BL211" s="16" t="s">
        <v>125</v>
      </c>
      <c r="BM211" s="230" t="s">
        <v>335</v>
      </c>
    </row>
    <row r="212" s="13" customFormat="1">
      <c r="A212" s="13"/>
      <c r="B212" s="232"/>
      <c r="C212" s="233"/>
      <c r="D212" s="234" t="s">
        <v>127</v>
      </c>
      <c r="E212" s="235" t="s">
        <v>1</v>
      </c>
      <c r="F212" s="236" t="s">
        <v>336</v>
      </c>
      <c r="G212" s="233"/>
      <c r="H212" s="237">
        <v>143</v>
      </c>
      <c r="I212" s="238"/>
      <c r="J212" s="233"/>
      <c r="K212" s="233"/>
      <c r="L212" s="239"/>
      <c r="M212" s="240"/>
      <c r="N212" s="241"/>
      <c r="O212" s="241"/>
      <c r="P212" s="241"/>
      <c r="Q212" s="241"/>
      <c r="R212" s="241"/>
      <c r="S212" s="241"/>
      <c r="T212" s="24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3" t="s">
        <v>127</v>
      </c>
      <c r="AU212" s="243" t="s">
        <v>80</v>
      </c>
      <c r="AV212" s="13" t="s">
        <v>80</v>
      </c>
      <c r="AW212" s="13" t="s">
        <v>32</v>
      </c>
      <c r="AX212" s="13" t="s">
        <v>83</v>
      </c>
      <c r="AY212" s="243" t="s">
        <v>119</v>
      </c>
    </row>
    <row r="213" s="2" customFormat="1" ht="16.5" customHeight="1">
      <c r="A213" s="37"/>
      <c r="B213" s="38"/>
      <c r="C213" s="255" t="s">
        <v>337</v>
      </c>
      <c r="D213" s="255" t="s">
        <v>198</v>
      </c>
      <c r="E213" s="256" t="s">
        <v>338</v>
      </c>
      <c r="F213" s="257" t="s">
        <v>339</v>
      </c>
      <c r="G213" s="258" t="s">
        <v>124</v>
      </c>
      <c r="H213" s="259">
        <v>131.30000000000001</v>
      </c>
      <c r="I213" s="260"/>
      <c r="J213" s="261">
        <f>ROUND(I213*H213,2)</f>
        <v>0</v>
      </c>
      <c r="K213" s="262"/>
      <c r="L213" s="263"/>
      <c r="M213" s="264" t="s">
        <v>1</v>
      </c>
      <c r="N213" s="265" t="s">
        <v>40</v>
      </c>
      <c r="O213" s="90"/>
      <c r="P213" s="228">
        <f>O213*H213</f>
        <v>0</v>
      </c>
      <c r="Q213" s="228">
        <v>0.17999999999999999</v>
      </c>
      <c r="R213" s="228">
        <f>Q213*H213</f>
        <v>23.634</v>
      </c>
      <c r="S213" s="228">
        <v>0</v>
      </c>
      <c r="T213" s="229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30" t="s">
        <v>152</v>
      </c>
      <c r="AT213" s="230" t="s">
        <v>198</v>
      </c>
      <c r="AU213" s="230" t="s">
        <v>80</v>
      </c>
      <c r="AY213" s="16" t="s">
        <v>119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6" t="s">
        <v>83</v>
      </c>
      <c r="BK213" s="231">
        <f>ROUND(I213*H213,2)</f>
        <v>0</v>
      </c>
      <c r="BL213" s="16" t="s">
        <v>125</v>
      </c>
      <c r="BM213" s="230" t="s">
        <v>340</v>
      </c>
    </row>
    <row r="214" s="2" customFormat="1">
      <c r="A214" s="37"/>
      <c r="B214" s="38"/>
      <c r="C214" s="39"/>
      <c r="D214" s="234" t="s">
        <v>320</v>
      </c>
      <c r="E214" s="39"/>
      <c r="F214" s="266" t="s">
        <v>321</v>
      </c>
      <c r="G214" s="39"/>
      <c r="H214" s="39"/>
      <c r="I214" s="267"/>
      <c r="J214" s="39"/>
      <c r="K214" s="39"/>
      <c r="L214" s="43"/>
      <c r="M214" s="268"/>
      <c r="N214" s="269"/>
      <c r="O214" s="90"/>
      <c r="P214" s="90"/>
      <c r="Q214" s="90"/>
      <c r="R214" s="90"/>
      <c r="S214" s="90"/>
      <c r="T214" s="91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T214" s="16" t="s">
        <v>320</v>
      </c>
      <c r="AU214" s="16" t="s">
        <v>80</v>
      </c>
    </row>
    <row r="215" s="13" customFormat="1">
      <c r="A215" s="13"/>
      <c r="B215" s="232"/>
      <c r="C215" s="233"/>
      <c r="D215" s="234" t="s">
        <v>127</v>
      </c>
      <c r="E215" s="235" t="s">
        <v>1</v>
      </c>
      <c r="F215" s="236" t="s">
        <v>341</v>
      </c>
      <c r="G215" s="233"/>
      <c r="H215" s="237">
        <v>131.30000000000001</v>
      </c>
      <c r="I215" s="238"/>
      <c r="J215" s="233"/>
      <c r="K215" s="233"/>
      <c r="L215" s="239"/>
      <c r="M215" s="240"/>
      <c r="N215" s="241"/>
      <c r="O215" s="241"/>
      <c r="P215" s="241"/>
      <c r="Q215" s="241"/>
      <c r="R215" s="241"/>
      <c r="S215" s="241"/>
      <c r="T215" s="242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3" t="s">
        <v>127</v>
      </c>
      <c r="AU215" s="243" t="s">
        <v>80</v>
      </c>
      <c r="AV215" s="13" t="s">
        <v>80</v>
      </c>
      <c r="AW215" s="13" t="s">
        <v>32</v>
      </c>
      <c r="AX215" s="13" t="s">
        <v>83</v>
      </c>
      <c r="AY215" s="243" t="s">
        <v>119</v>
      </c>
    </row>
    <row r="216" s="2" customFormat="1" ht="21.75" customHeight="1">
      <c r="A216" s="37"/>
      <c r="B216" s="38"/>
      <c r="C216" s="255" t="s">
        <v>342</v>
      </c>
      <c r="D216" s="255" t="s">
        <v>198</v>
      </c>
      <c r="E216" s="256" t="s">
        <v>343</v>
      </c>
      <c r="F216" s="257" t="s">
        <v>344</v>
      </c>
      <c r="G216" s="258" t="s">
        <v>124</v>
      </c>
      <c r="H216" s="259">
        <v>13.130000000000001</v>
      </c>
      <c r="I216" s="260"/>
      <c r="J216" s="261">
        <f>ROUND(I216*H216,2)</f>
        <v>0</v>
      </c>
      <c r="K216" s="262"/>
      <c r="L216" s="263"/>
      <c r="M216" s="264" t="s">
        <v>1</v>
      </c>
      <c r="N216" s="265" t="s">
        <v>40</v>
      </c>
      <c r="O216" s="90"/>
      <c r="P216" s="228">
        <f>O216*H216</f>
        <v>0</v>
      </c>
      <c r="Q216" s="228">
        <v>0.13</v>
      </c>
      <c r="R216" s="228">
        <f>Q216*H216</f>
        <v>1.7069000000000001</v>
      </c>
      <c r="S216" s="228">
        <v>0</v>
      </c>
      <c r="T216" s="229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30" t="s">
        <v>152</v>
      </c>
      <c r="AT216" s="230" t="s">
        <v>198</v>
      </c>
      <c r="AU216" s="230" t="s">
        <v>80</v>
      </c>
      <c r="AY216" s="16" t="s">
        <v>119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6" t="s">
        <v>83</v>
      </c>
      <c r="BK216" s="231">
        <f>ROUND(I216*H216,2)</f>
        <v>0</v>
      </c>
      <c r="BL216" s="16" t="s">
        <v>125</v>
      </c>
      <c r="BM216" s="230" t="s">
        <v>345</v>
      </c>
    </row>
    <row r="217" s="2" customFormat="1">
      <c r="A217" s="37"/>
      <c r="B217" s="38"/>
      <c r="C217" s="39"/>
      <c r="D217" s="234" t="s">
        <v>320</v>
      </c>
      <c r="E217" s="39"/>
      <c r="F217" s="266" t="s">
        <v>321</v>
      </c>
      <c r="G217" s="39"/>
      <c r="H217" s="39"/>
      <c r="I217" s="267"/>
      <c r="J217" s="39"/>
      <c r="K217" s="39"/>
      <c r="L217" s="43"/>
      <c r="M217" s="268"/>
      <c r="N217" s="269"/>
      <c r="O217" s="90"/>
      <c r="P217" s="90"/>
      <c r="Q217" s="90"/>
      <c r="R217" s="90"/>
      <c r="S217" s="90"/>
      <c r="T217" s="91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T217" s="16" t="s">
        <v>320</v>
      </c>
      <c r="AU217" s="16" t="s">
        <v>80</v>
      </c>
    </row>
    <row r="218" s="13" customFormat="1">
      <c r="A218" s="13"/>
      <c r="B218" s="232"/>
      <c r="C218" s="233"/>
      <c r="D218" s="234" t="s">
        <v>127</v>
      </c>
      <c r="E218" s="235" t="s">
        <v>1</v>
      </c>
      <c r="F218" s="236" t="s">
        <v>346</v>
      </c>
      <c r="G218" s="233"/>
      <c r="H218" s="237">
        <v>13.130000000000001</v>
      </c>
      <c r="I218" s="238"/>
      <c r="J218" s="233"/>
      <c r="K218" s="233"/>
      <c r="L218" s="239"/>
      <c r="M218" s="240"/>
      <c r="N218" s="241"/>
      <c r="O218" s="241"/>
      <c r="P218" s="241"/>
      <c r="Q218" s="241"/>
      <c r="R218" s="241"/>
      <c r="S218" s="241"/>
      <c r="T218" s="242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3" t="s">
        <v>127</v>
      </c>
      <c r="AU218" s="243" t="s">
        <v>80</v>
      </c>
      <c r="AV218" s="13" t="s">
        <v>80</v>
      </c>
      <c r="AW218" s="13" t="s">
        <v>32</v>
      </c>
      <c r="AX218" s="13" t="s">
        <v>83</v>
      </c>
      <c r="AY218" s="243" t="s">
        <v>119</v>
      </c>
    </row>
    <row r="219" s="2" customFormat="1" ht="33" customHeight="1">
      <c r="A219" s="37"/>
      <c r="B219" s="38"/>
      <c r="C219" s="218" t="s">
        <v>347</v>
      </c>
      <c r="D219" s="218" t="s">
        <v>121</v>
      </c>
      <c r="E219" s="219" t="s">
        <v>348</v>
      </c>
      <c r="F219" s="220" t="s">
        <v>349</v>
      </c>
      <c r="G219" s="221" t="s">
        <v>124</v>
      </c>
      <c r="H219" s="222">
        <v>13</v>
      </c>
      <c r="I219" s="223"/>
      <c r="J219" s="224">
        <f>ROUND(I219*H219,2)</f>
        <v>0</v>
      </c>
      <c r="K219" s="225"/>
      <c r="L219" s="43"/>
      <c r="M219" s="226" t="s">
        <v>1</v>
      </c>
      <c r="N219" s="227" t="s">
        <v>40</v>
      </c>
      <c r="O219" s="90"/>
      <c r="P219" s="228">
        <f>O219*H219</f>
        <v>0</v>
      </c>
      <c r="Q219" s="228">
        <v>0</v>
      </c>
      <c r="R219" s="228">
        <f>Q219*H219</f>
        <v>0</v>
      </c>
      <c r="S219" s="228">
        <v>0</v>
      </c>
      <c r="T219" s="229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30" t="s">
        <v>125</v>
      </c>
      <c r="AT219" s="230" t="s">
        <v>121</v>
      </c>
      <c r="AU219" s="230" t="s">
        <v>80</v>
      </c>
      <c r="AY219" s="16" t="s">
        <v>119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6" t="s">
        <v>83</v>
      </c>
      <c r="BK219" s="231">
        <f>ROUND(I219*H219,2)</f>
        <v>0</v>
      </c>
      <c r="BL219" s="16" t="s">
        <v>125</v>
      </c>
      <c r="BM219" s="230" t="s">
        <v>350</v>
      </c>
    </row>
    <row r="220" s="2" customFormat="1" ht="21.75" customHeight="1">
      <c r="A220" s="37"/>
      <c r="B220" s="38"/>
      <c r="C220" s="218" t="s">
        <v>351</v>
      </c>
      <c r="D220" s="218" t="s">
        <v>121</v>
      </c>
      <c r="E220" s="219" t="s">
        <v>352</v>
      </c>
      <c r="F220" s="220" t="s">
        <v>353</v>
      </c>
      <c r="G220" s="221" t="s">
        <v>124</v>
      </c>
      <c r="H220" s="222">
        <v>120</v>
      </c>
      <c r="I220" s="223"/>
      <c r="J220" s="224">
        <f>ROUND(I220*H220,2)</f>
        <v>0</v>
      </c>
      <c r="K220" s="225"/>
      <c r="L220" s="43"/>
      <c r="M220" s="226" t="s">
        <v>1</v>
      </c>
      <c r="N220" s="227" t="s">
        <v>40</v>
      </c>
      <c r="O220" s="90"/>
      <c r="P220" s="228">
        <f>O220*H220</f>
        <v>0</v>
      </c>
      <c r="Q220" s="228">
        <v>0</v>
      </c>
      <c r="R220" s="228">
        <f>Q220*H220</f>
        <v>0</v>
      </c>
      <c r="S220" s="228">
        <v>0</v>
      </c>
      <c r="T220" s="229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30" t="s">
        <v>125</v>
      </c>
      <c r="AT220" s="230" t="s">
        <v>121</v>
      </c>
      <c r="AU220" s="230" t="s">
        <v>80</v>
      </c>
      <c r="AY220" s="16" t="s">
        <v>119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6" t="s">
        <v>83</v>
      </c>
      <c r="BK220" s="231">
        <f>ROUND(I220*H220,2)</f>
        <v>0</v>
      </c>
      <c r="BL220" s="16" t="s">
        <v>125</v>
      </c>
      <c r="BM220" s="230" t="s">
        <v>354</v>
      </c>
    </row>
    <row r="221" s="13" customFormat="1">
      <c r="A221" s="13"/>
      <c r="B221" s="232"/>
      <c r="C221" s="233"/>
      <c r="D221" s="234" t="s">
        <v>127</v>
      </c>
      <c r="E221" s="235" t="s">
        <v>1</v>
      </c>
      <c r="F221" s="236" t="s">
        <v>355</v>
      </c>
      <c r="G221" s="233"/>
      <c r="H221" s="237">
        <v>120</v>
      </c>
      <c r="I221" s="238"/>
      <c r="J221" s="233"/>
      <c r="K221" s="233"/>
      <c r="L221" s="239"/>
      <c r="M221" s="240"/>
      <c r="N221" s="241"/>
      <c r="O221" s="241"/>
      <c r="P221" s="241"/>
      <c r="Q221" s="241"/>
      <c r="R221" s="241"/>
      <c r="S221" s="241"/>
      <c r="T221" s="242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3" t="s">
        <v>127</v>
      </c>
      <c r="AU221" s="243" t="s">
        <v>80</v>
      </c>
      <c r="AV221" s="13" t="s">
        <v>80</v>
      </c>
      <c r="AW221" s="13" t="s">
        <v>32</v>
      </c>
      <c r="AX221" s="13" t="s">
        <v>83</v>
      </c>
      <c r="AY221" s="243" t="s">
        <v>119</v>
      </c>
    </row>
    <row r="222" s="2" customFormat="1" ht="16.5" customHeight="1">
      <c r="A222" s="37"/>
      <c r="B222" s="38"/>
      <c r="C222" s="255" t="s">
        <v>356</v>
      </c>
      <c r="D222" s="255" t="s">
        <v>198</v>
      </c>
      <c r="E222" s="256" t="s">
        <v>357</v>
      </c>
      <c r="F222" s="257" t="s">
        <v>358</v>
      </c>
      <c r="G222" s="258" t="s">
        <v>124</v>
      </c>
      <c r="H222" s="259">
        <v>121.2</v>
      </c>
      <c r="I222" s="260"/>
      <c r="J222" s="261">
        <f>ROUND(I222*H222,2)</f>
        <v>0</v>
      </c>
      <c r="K222" s="262"/>
      <c r="L222" s="263"/>
      <c r="M222" s="264" t="s">
        <v>1</v>
      </c>
      <c r="N222" s="265" t="s">
        <v>40</v>
      </c>
      <c r="O222" s="90"/>
      <c r="P222" s="228">
        <f>O222*H222</f>
        <v>0</v>
      </c>
      <c r="Q222" s="228">
        <v>0.17599999999999999</v>
      </c>
      <c r="R222" s="228">
        <f>Q222*H222</f>
        <v>21.331199999999999</v>
      </c>
      <c r="S222" s="228">
        <v>0</v>
      </c>
      <c r="T222" s="229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30" t="s">
        <v>152</v>
      </c>
      <c r="AT222" s="230" t="s">
        <v>198</v>
      </c>
      <c r="AU222" s="230" t="s">
        <v>80</v>
      </c>
      <c r="AY222" s="16" t="s">
        <v>119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6" t="s">
        <v>83</v>
      </c>
      <c r="BK222" s="231">
        <f>ROUND(I222*H222,2)</f>
        <v>0</v>
      </c>
      <c r="BL222" s="16" t="s">
        <v>125</v>
      </c>
      <c r="BM222" s="230" t="s">
        <v>359</v>
      </c>
    </row>
    <row r="223" s="13" customFormat="1">
      <c r="A223" s="13"/>
      <c r="B223" s="232"/>
      <c r="C223" s="233"/>
      <c r="D223" s="234" t="s">
        <v>127</v>
      </c>
      <c r="E223" s="235" t="s">
        <v>1</v>
      </c>
      <c r="F223" s="236" t="s">
        <v>360</v>
      </c>
      <c r="G223" s="233"/>
      <c r="H223" s="237">
        <v>121.2</v>
      </c>
      <c r="I223" s="238"/>
      <c r="J223" s="233"/>
      <c r="K223" s="233"/>
      <c r="L223" s="239"/>
      <c r="M223" s="240"/>
      <c r="N223" s="241"/>
      <c r="O223" s="241"/>
      <c r="P223" s="241"/>
      <c r="Q223" s="241"/>
      <c r="R223" s="241"/>
      <c r="S223" s="241"/>
      <c r="T223" s="242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3" t="s">
        <v>127</v>
      </c>
      <c r="AU223" s="243" t="s">
        <v>80</v>
      </c>
      <c r="AV223" s="13" t="s">
        <v>80</v>
      </c>
      <c r="AW223" s="13" t="s">
        <v>32</v>
      </c>
      <c r="AX223" s="13" t="s">
        <v>83</v>
      </c>
      <c r="AY223" s="243" t="s">
        <v>119</v>
      </c>
    </row>
    <row r="224" s="2" customFormat="1" ht="21.75" customHeight="1">
      <c r="A224" s="37"/>
      <c r="B224" s="38"/>
      <c r="C224" s="218" t="s">
        <v>361</v>
      </c>
      <c r="D224" s="218" t="s">
        <v>121</v>
      </c>
      <c r="E224" s="219" t="s">
        <v>362</v>
      </c>
      <c r="F224" s="220" t="s">
        <v>363</v>
      </c>
      <c r="G224" s="221" t="s">
        <v>124</v>
      </c>
      <c r="H224" s="222">
        <v>120</v>
      </c>
      <c r="I224" s="223"/>
      <c r="J224" s="224">
        <f>ROUND(I224*H224,2)</f>
        <v>0</v>
      </c>
      <c r="K224" s="225"/>
      <c r="L224" s="43"/>
      <c r="M224" s="226" t="s">
        <v>1</v>
      </c>
      <c r="N224" s="227" t="s">
        <v>40</v>
      </c>
      <c r="O224" s="90"/>
      <c r="P224" s="228">
        <f>O224*H224</f>
        <v>0</v>
      </c>
      <c r="Q224" s="228">
        <v>0</v>
      </c>
      <c r="R224" s="228">
        <f>Q224*H224</f>
        <v>0</v>
      </c>
      <c r="S224" s="228">
        <v>0</v>
      </c>
      <c r="T224" s="229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30" t="s">
        <v>125</v>
      </c>
      <c r="AT224" s="230" t="s">
        <v>121</v>
      </c>
      <c r="AU224" s="230" t="s">
        <v>80</v>
      </c>
      <c r="AY224" s="16" t="s">
        <v>119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6" t="s">
        <v>83</v>
      </c>
      <c r="BK224" s="231">
        <f>ROUND(I224*H224,2)</f>
        <v>0</v>
      </c>
      <c r="BL224" s="16" t="s">
        <v>125</v>
      </c>
      <c r="BM224" s="230" t="s">
        <v>364</v>
      </c>
    </row>
    <row r="225" s="13" customFormat="1">
      <c r="A225" s="13"/>
      <c r="B225" s="232"/>
      <c r="C225" s="233"/>
      <c r="D225" s="234" t="s">
        <v>127</v>
      </c>
      <c r="E225" s="235" t="s">
        <v>1</v>
      </c>
      <c r="F225" s="236" t="s">
        <v>365</v>
      </c>
      <c r="G225" s="233"/>
      <c r="H225" s="237">
        <v>120</v>
      </c>
      <c r="I225" s="238"/>
      <c r="J225" s="233"/>
      <c r="K225" s="233"/>
      <c r="L225" s="239"/>
      <c r="M225" s="240"/>
      <c r="N225" s="241"/>
      <c r="O225" s="241"/>
      <c r="P225" s="241"/>
      <c r="Q225" s="241"/>
      <c r="R225" s="241"/>
      <c r="S225" s="241"/>
      <c r="T225" s="242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3" t="s">
        <v>127</v>
      </c>
      <c r="AU225" s="243" t="s">
        <v>80</v>
      </c>
      <c r="AV225" s="13" t="s">
        <v>80</v>
      </c>
      <c r="AW225" s="13" t="s">
        <v>32</v>
      </c>
      <c r="AX225" s="13" t="s">
        <v>83</v>
      </c>
      <c r="AY225" s="243" t="s">
        <v>119</v>
      </c>
    </row>
    <row r="226" s="12" customFormat="1" ht="22.8" customHeight="1">
      <c r="A226" s="12"/>
      <c r="B226" s="202"/>
      <c r="C226" s="203"/>
      <c r="D226" s="204" t="s">
        <v>74</v>
      </c>
      <c r="E226" s="216" t="s">
        <v>152</v>
      </c>
      <c r="F226" s="216" t="s">
        <v>366</v>
      </c>
      <c r="G226" s="203"/>
      <c r="H226" s="203"/>
      <c r="I226" s="206"/>
      <c r="J226" s="217">
        <f>BK226</f>
        <v>0</v>
      </c>
      <c r="K226" s="203"/>
      <c r="L226" s="208"/>
      <c r="M226" s="209"/>
      <c r="N226" s="210"/>
      <c r="O226" s="210"/>
      <c r="P226" s="211">
        <f>SUM(P227:P251)</f>
        <v>0</v>
      </c>
      <c r="Q226" s="210"/>
      <c r="R226" s="211">
        <f>SUM(R227:R251)</f>
        <v>8.0691600000000001</v>
      </c>
      <c r="S226" s="210"/>
      <c r="T226" s="212">
        <f>SUM(T227:T251)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13" t="s">
        <v>83</v>
      </c>
      <c r="AT226" s="214" t="s">
        <v>74</v>
      </c>
      <c r="AU226" s="214" t="s">
        <v>83</v>
      </c>
      <c r="AY226" s="213" t="s">
        <v>119</v>
      </c>
      <c r="BK226" s="215">
        <f>SUM(BK227:BK251)</f>
        <v>0</v>
      </c>
    </row>
    <row r="227" s="2" customFormat="1" ht="33" customHeight="1">
      <c r="A227" s="37"/>
      <c r="B227" s="38"/>
      <c r="C227" s="218" t="s">
        <v>367</v>
      </c>
      <c r="D227" s="218" t="s">
        <v>121</v>
      </c>
      <c r="E227" s="219" t="s">
        <v>368</v>
      </c>
      <c r="F227" s="220" t="s">
        <v>369</v>
      </c>
      <c r="G227" s="221" t="s">
        <v>150</v>
      </c>
      <c r="H227" s="222">
        <v>16</v>
      </c>
      <c r="I227" s="223"/>
      <c r="J227" s="224">
        <f>ROUND(I227*H227,2)</f>
        <v>0</v>
      </c>
      <c r="K227" s="225"/>
      <c r="L227" s="43"/>
      <c r="M227" s="226" t="s">
        <v>1</v>
      </c>
      <c r="N227" s="227" t="s">
        <v>40</v>
      </c>
      <c r="O227" s="90"/>
      <c r="P227" s="228">
        <f>O227*H227</f>
        <v>0</v>
      </c>
      <c r="Q227" s="228">
        <v>1.0000000000000001E-05</v>
      </c>
      <c r="R227" s="228">
        <f>Q227*H227</f>
        <v>0.00016000000000000001</v>
      </c>
      <c r="S227" s="228">
        <v>0</v>
      </c>
      <c r="T227" s="229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30" t="s">
        <v>125</v>
      </c>
      <c r="AT227" s="230" t="s">
        <v>121</v>
      </c>
      <c r="AU227" s="230" t="s">
        <v>80</v>
      </c>
      <c r="AY227" s="16" t="s">
        <v>119</v>
      </c>
      <c r="BE227" s="231">
        <f>IF(N227="základní",J227,0)</f>
        <v>0</v>
      </c>
      <c r="BF227" s="231">
        <f>IF(N227="snížená",J227,0)</f>
        <v>0</v>
      </c>
      <c r="BG227" s="231">
        <f>IF(N227="zákl. přenesená",J227,0)</f>
        <v>0</v>
      </c>
      <c r="BH227" s="231">
        <f>IF(N227="sníž. přenesená",J227,0)</f>
        <v>0</v>
      </c>
      <c r="BI227" s="231">
        <f>IF(N227="nulová",J227,0)</f>
        <v>0</v>
      </c>
      <c r="BJ227" s="16" t="s">
        <v>83</v>
      </c>
      <c r="BK227" s="231">
        <f>ROUND(I227*H227,2)</f>
        <v>0</v>
      </c>
      <c r="BL227" s="16" t="s">
        <v>125</v>
      </c>
      <c r="BM227" s="230" t="s">
        <v>370</v>
      </c>
    </row>
    <row r="228" s="2" customFormat="1" ht="21.75" customHeight="1">
      <c r="A228" s="37"/>
      <c r="B228" s="38"/>
      <c r="C228" s="255" t="s">
        <v>371</v>
      </c>
      <c r="D228" s="255" t="s">
        <v>198</v>
      </c>
      <c r="E228" s="256" t="s">
        <v>372</v>
      </c>
      <c r="F228" s="257" t="s">
        <v>373</v>
      </c>
      <c r="G228" s="258" t="s">
        <v>150</v>
      </c>
      <c r="H228" s="259">
        <v>11</v>
      </c>
      <c r="I228" s="260"/>
      <c r="J228" s="261">
        <f>ROUND(I228*H228,2)</f>
        <v>0</v>
      </c>
      <c r="K228" s="262"/>
      <c r="L228" s="263"/>
      <c r="M228" s="264" t="s">
        <v>1</v>
      </c>
      <c r="N228" s="265" t="s">
        <v>40</v>
      </c>
      <c r="O228" s="90"/>
      <c r="P228" s="228">
        <f>O228*H228</f>
        <v>0</v>
      </c>
      <c r="Q228" s="228">
        <v>0.0042599999999999999</v>
      </c>
      <c r="R228" s="228">
        <f>Q228*H228</f>
        <v>0.046859999999999999</v>
      </c>
      <c r="S228" s="228">
        <v>0</v>
      </c>
      <c r="T228" s="229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30" t="s">
        <v>152</v>
      </c>
      <c r="AT228" s="230" t="s">
        <v>198</v>
      </c>
      <c r="AU228" s="230" t="s">
        <v>80</v>
      </c>
      <c r="AY228" s="16" t="s">
        <v>119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6" t="s">
        <v>83</v>
      </c>
      <c r="BK228" s="231">
        <f>ROUND(I228*H228,2)</f>
        <v>0</v>
      </c>
      <c r="BL228" s="16" t="s">
        <v>125</v>
      </c>
      <c r="BM228" s="230" t="s">
        <v>374</v>
      </c>
    </row>
    <row r="229" s="2" customFormat="1" ht="21.75" customHeight="1">
      <c r="A229" s="37"/>
      <c r="B229" s="38"/>
      <c r="C229" s="255" t="s">
        <v>375</v>
      </c>
      <c r="D229" s="255" t="s">
        <v>198</v>
      </c>
      <c r="E229" s="256" t="s">
        <v>376</v>
      </c>
      <c r="F229" s="257" t="s">
        <v>377</v>
      </c>
      <c r="G229" s="258" t="s">
        <v>150</v>
      </c>
      <c r="H229" s="259">
        <v>5</v>
      </c>
      <c r="I229" s="260"/>
      <c r="J229" s="261">
        <f>ROUND(I229*H229,2)</f>
        <v>0</v>
      </c>
      <c r="K229" s="262"/>
      <c r="L229" s="263"/>
      <c r="M229" s="264" t="s">
        <v>1</v>
      </c>
      <c r="N229" s="265" t="s">
        <v>40</v>
      </c>
      <c r="O229" s="90"/>
      <c r="P229" s="228">
        <f>O229*H229</f>
        <v>0</v>
      </c>
      <c r="Q229" s="228">
        <v>0.0042599999999999999</v>
      </c>
      <c r="R229" s="228">
        <f>Q229*H229</f>
        <v>0.021299999999999999</v>
      </c>
      <c r="S229" s="228">
        <v>0</v>
      </c>
      <c r="T229" s="229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30" t="s">
        <v>152</v>
      </c>
      <c r="AT229" s="230" t="s">
        <v>198</v>
      </c>
      <c r="AU229" s="230" t="s">
        <v>80</v>
      </c>
      <c r="AY229" s="16" t="s">
        <v>119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6" t="s">
        <v>83</v>
      </c>
      <c r="BK229" s="231">
        <f>ROUND(I229*H229,2)</f>
        <v>0</v>
      </c>
      <c r="BL229" s="16" t="s">
        <v>125</v>
      </c>
      <c r="BM229" s="230" t="s">
        <v>378</v>
      </c>
    </row>
    <row r="230" s="2" customFormat="1" ht="33" customHeight="1">
      <c r="A230" s="37"/>
      <c r="B230" s="38"/>
      <c r="C230" s="218" t="s">
        <v>379</v>
      </c>
      <c r="D230" s="218" t="s">
        <v>121</v>
      </c>
      <c r="E230" s="219" t="s">
        <v>380</v>
      </c>
      <c r="F230" s="220" t="s">
        <v>381</v>
      </c>
      <c r="G230" s="221" t="s">
        <v>382</v>
      </c>
      <c r="H230" s="222">
        <v>3</v>
      </c>
      <c r="I230" s="223"/>
      <c r="J230" s="224">
        <f>ROUND(I230*H230,2)</f>
        <v>0</v>
      </c>
      <c r="K230" s="225"/>
      <c r="L230" s="43"/>
      <c r="M230" s="226" t="s">
        <v>1</v>
      </c>
      <c r="N230" s="227" t="s">
        <v>40</v>
      </c>
      <c r="O230" s="90"/>
      <c r="P230" s="228">
        <f>O230*H230</f>
        <v>0</v>
      </c>
      <c r="Q230" s="228">
        <v>0</v>
      </c>
      <c r="R230" s="228">
        <f>Q230*H230</f>
        <v>0</v>
      </c>
      <c r="S230" s="228">
        <v>0</v>
      </c>
      <c r="T230" s="229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30" t="s">
        <v>125</v>
      </c>
      <c r="AT230" s="230" t="s">
        <v>121</v>
      </c>
      <c r="AU230" s="230" t="s">
        <v>80</v>
      </c>
      <c r="AY230" s="16" t="s">
        <v>119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6" t="s">
        <v>83</v>
      </c>
      <c r="BK230" s="231">
        <f>ROUND(I230*H230,2)</f>
        <v>0</v>
      </c>
      <c r="BL230" s="16" t="s">
        <v>125</v>
      </c>
      <c r="BM230" s="230" t="s">
        <v>383</v>
      </c>
    </row>
    <row r="231" s="2" customFormat="1" ht="16.5" customHeight="1">
      <c r="A231" s="37"/>
      <c r="B231" s="38"/>
      <c r="C231" s="255" t="s">
        <v>384</v>
      </c>
      <c r="D231" s="255" t="s">
        <v>198</v>
      </c>
      <c r="E231" s="256" t="s">
        <v>385</v>
      </c>
      <c r="F231" s="257" t="s">
        <v>386</v>
      </c>
      <c r="G231" s="258" t="s">
        <v>382</v>
      </c>
      <c r="H231" s="259">
        <v>3</v>
      </c>
      <c r="I231" s="260"/>
      <c r="J231" s="261">
        <f>ROUND(I231*H231,2)</f>
        <v>0</v>
      </c>
      <c r="K231" s="262"/>
      <c r="L231" s="263"/>
      <c r="M231" s="264" t="s">
        <v>1</v>
      </c>
      <c r="N231" s="265" t="s">
        <v>40</v>
      </c>
      <c r="O231" s="90"/>
      <c r="P231" s="228">
        <f>O231*H231</f>
        <v>0</v>
      </c>
      <c r="Q231" s="228">
        <v>0.00064999999999999997</v>
      </c>
      <c r="R231" s="228">
        <f>Q231*H231</f>
        <v>0.0019499999999999999</v>
      </c>
      <c r="S231" s="228">
        <v>0</v>
      </c>
      <c r="T231" s="229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30" t="s">
        <v>152</v>
      </c>
      <c r="AT231" s="230" t="s">
        <v>198</v>
      </c>
      <c r="AU231" s="230" t="s">
        <v>80</v>
      </c>
      <c r="AY231" s="16" t="s">
        <v>119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6" t="s">
        <v>83</v>
      </c>
      <c r="BK231" s="231">
        <f>ROUND(I231*H231,2)</f>
        <v>0</v>
      </c>
      <c r="BL231" s="16" t="s">
        <v>125</v>
      </c>
      <c r="BM231" s="230" t="s">
        <v>387</v>
      </c>
    </row>
    <row r="232" s="2" customFormat="1" ht="21.75" customHeight="1">
      <c r="A232" s="37"/>
      <c r="B232" s="38"/>
      <c r="C232" s="218" t="s">
        <v>388</v>
      </c>
      <c r="D232" s="218" t="s">
        <v>121</v>
      </c>
      <c r="E232" s="219" t="s">
        <v>389</v>
      </c>
      <c r="F232" s="220" t="s">
        <v>390</v>
      </c>
      <c r="G232" s="221" t="s">
        <v>382</v>
      </c>
      <c r="H232" s="222">
        <v>3</v>
      </c>
      <c r="I232" s="223"/>
      <c r="J232" s="224">
        <f>ROUND(I232*H232,2)</f>
        <v>0</v>
      </c>
      <c r="K232" s="225"/>
      <c r="L232" s="43"/>
      <c r="M232" s="226" t="s">
        <v>1</v>
      </c>
      <c r="N232" s="227" t="s">
        <v>40</v>
      </c>
      <c r="O232" s="90"/>
      <c r="P232" s="228">
        <f>O232*H232</f>
        <v>0</v>
      </c>
      <c r="Q232" s="228">
        <v>0</v>
      </c>
      <c r="R232" s="228">
        <f>Q232*H232</f>
        <v>0</v>
      </c>
      <c r="S232" s="228">
        <v>0</v>
      </c>
      <c r="T232" s="229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30" t="s">
        <v>125</v>
      </c>
      <c r="AT232" s="230" t="s">
        <v>121</v>
      </c>
      <c r="AU232" s="230" t="s">
        <v>80</v>
      </c>
      <c r="AY232" s="16" t="s">
        <v>119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6" t="s">
        <v>83</v>
      </c>
      <c r="BK232" s="231">
        <f>ROUND(I232*H232,2)</f>
        <v>0</v>
      </c>
      <c r="BL232" s="16" t="s">
        <v>125</v>
      </c>
      <c r="BM232" s="230" t="s">
        <v>391</v>
      </c>
    </row>
    <row r="233" s="2" customFormat="1" ht="16.5" customHeight="1">
      <c r="A233" s="37"/>
      <c r="B233" s="38"/>
      <c r="C233" s="255" t="s">
        <v>392</v>
      </c>
      <c r="D233" s="255" t="s">
        <v>198</v>
      </c>
      <c r="E233" s="256" t="s">
        <v>393</v>
      </c>
      <c r="F233" s="257" t="s">
        <v>394</v>
      </c>
      <c r="G233" s="258" t="s">
        <v>382</v>
      </c>
      <c r="H233" s="259">
        <v>3</v>
      </c>
      <c r="I233" s="260"/>
      <c r="J233" s="261">
        <f>ROUND(I233*H233,2)</f>
        <v>0</v>
      </c>
      <c r="K233" s="262"/>
      <c r="L233" s="263"/>
      <c r="M233" s="264" t="s">
        <v>1</v>
      </c>
      <c r="N233" s="265" t="s">
        <v>40</v>
      </c>
      <c r="O233" s="90"/>
      <c r="P233" s="228">
        <f>O233*H233</f>
        <v>0</v>
      </c>
      <c r="Q233" s="228">
        <v>0.00125</v>
      </c>
      <c r="R233" s="228">
        <f>Q233*H233</f>
        <v>0.0037499999999999999</v>
      </c>
      <c r="S233" s="228">
        <v>0</v>
      </c>
      <c r="T233" s="229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30" t="s">
        <v>152</v>
      </c>
      <c r="AT233" s="230" t="s">
        <v>198</v>
      </c>
      <c r="AU233" s="230" t="s">
        <v>80</v>
      </c>
      <c r="AY233" s="16" t="s">
        <v>119</v>
      </c>
      <c r="BE233" s="231">
        <f>IF(N233="základní",J233,0)</f>
        <v>0</v>
      </c>
      <c r="BF233" s="231">
        <f>IF(N233="snížená",J233,0)</f>
        <v>0</v>
      </c>
      <c r="BG233" s="231">
        <f>IF(N233="zákl. přenesená",J233,0)</f>
        <v>0</v>
      </c>
      <c r="BH233" s="231">
        <f>IF(N233="sníž. přenesená",J233,0)</f>
        <v>0</v>
      </c>
      <c r="BI233" s="231">
        <f>IF(N233="nulová",J233,0)</f>
        <v>0</v>
      </c>
      <c r="BJ233" s="16" t="s">
        <v>83</v>
      </c>
      <c r="BK233" s="231">
        <f>ROUND(I233*H233,2)</f>
        <v>0</v>
      </c>
      <c r="BL233" s="16" t="s">
        <v>125</v>
      </c>
      <c r="BM233" s="230" t="s">
        <v>395</v>
      </c>
    </row>
    <row r="234" s="2" customFormat="1" ht="33" customHeight="1">
      <c r="A234" s="37"/>
      <c r="B234" s="38"/>
      <c r="C234" s="218" t="s">
        <v>396</v>
      </c>
      <c r="D234" s="218" t="s">
        <v>121</v>
      </c>
      <c r="E234" s="219" t="s">
        <v>397</v>
      </c>
      <c r="F234" s="220" t="s">
        <v>398</v>
      </c>
      <c r="G234" s="221" t="s">
        <v>382</v>
      </c>
      <c r="H234" s="222">
        <v>1</v>
      </c>
      <c r="I234" s="223"/>
      <c r="J234" s="224">
        <f>ROUND(I234*H234,2)</f>
        <v>0</v>
      </c>
      <c r="K234" s="225"/>
      <c r="L234" s="43"/>
      <c r="M234" s="226" t="s">
        <v>1</v>
      </c>
      <c r="N234" s="227" t="s">
        <v>40</v>
      </c>
      <c r="O234" s="90"/>
      <c r="P234" s="228">
        <f>O234*H234</f>
        <v>0</v>
      </c>
      <c r="Q234" s="228">
        <v>1.0000000000000001E-05</v>
      </c>
      <c r="R234" s="228">
        <f>Q234*H234</f>
        <v>1.0000000000000001E-05</v>
      </c>
      <c r="S234" s="228">
        <v>0</v>
      </c>
      <c r="T234" s="229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30" t="s">
        <v>125</v>
      </c>
      <c r="AT234" s="230" t="s">
        <v>121</v>
      </c>
      <c r="AU234" s="230" t="s">
        <v>80</v>
      </c>
      <c r="AY234" s="16" t="s">
        <v>119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6" t="s">
        <v>83</v>
      </c>
      <c r="BK234" s="231">
        <f>ROUND(I234*H234,2)</f>
        <v>0</v>
      </c>
      <c r="BL234" s="16" t="s">
        <v>125</v>
      </c>
      <c r="BM234" s="230" t="s">
        <v>399</v>
      </c>
    </row>
    <row r="235" s="2" customFormat="1" ht="16.5" customHeight="1">
      <c r="A235" s="37"/>
      <c r="B235" s="38"/>
      <c r="C235" s="255" t="s">
        <v>400</v>
      </c>
      <c r="D235" s="255" t="s">
        <v>198</v>
      </c>
      <c r="E235" s="256" t="s">
        <v>401</v>
      </c>
      <c r="F235" s="257" t="s">
        <v>402</v>
      </c>
      <c r="G235" s="258" t="s">
        <v>382</v>
      </c>
      <c r="H235" s="259">
        <v>1</v>
      </c>
      <c r="I235" s="260"/>
      <c r="J235" s="261">
        <f>ROUND(I235*H235,2)</f>
        <v>0</v>
      </c>
      <c r="K235" s="262"/>
      <c r="L235" s="263"/>
      <c r="M235" s="264" t="s">
        <v>1</v>
      </c>
      <c r="N235" s="265" t="s">
        <v>40</v>
      </c>
      <c r="O235" s="90"/>
      <c r="P235" s="228">
        <f>O235*H235</f>
        <v>0</v>
      </c>
      <c r="Q235" s="228">
        <v>0.00079000000000000001</v>
      </c>
      <c r="R235" s="228">
        <f>Q235*H235</f>
        <v>0.00079000000000000001</v>
      </c>
      <c r="S235" s="228">
        <v>0</v>
      </c>
      <c r="T235" s="229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30" t="s">
        <v>152</v>
      </c>
      <c r="AT235" s="230" t="s">
        <v>198</v>
      </c>
      <c r="AU235" s="230" t="s">
        <v>80</v>
      </c>
      <c r="AY235" s="16" t="s">
        <v>119</v>
      </c>
      <c r="BE235" s="231">
        <f>IF(N235="základní",J235,0)</f>
        <v>0</v>
      </c>
      <c r="BF235" s="231">
        <f>IF(N235="snížená",J235,0)</f>
        <v>0</v>
      </c>
      <c r="BG235" s="231">
        <f>IF(N235="zákl. přenesená",J235,0)</f>
        <v>0</v>
      </c>
      <c r="BH235" s="231">
        <f>IF(N235="sníž. přenesená",J235,0)</f>
        <v>0</v>
      </c>
      <c r="BI235" s="231">
        <f>IF(N235="nulová",J235,0)</f>
        <v>0</v>
      </c>
      <c r="BJ235" s="16" t="s">
        <v>83</v>
      </c>
      <c r="BK235" s="231">
        <f>ROUND(I235*H235,2)</f>
        <v>0</v>
      </c>
      <c r="BL235" s="16" t="s">
        <v>125</v>
      </c>
      <c r="BM235" s="230" t="s">
        <v>403</v>
      </c>
    </row>
    <row r="236" s="2" customFormat="1" ht="33" customHeight="1">
      <c r="A236" s="37"/>
      <c r="B236" s="38"/>
      <c r="C236" s="218" t="s">
        <v>404</v>
      </c>
      <c r="D236" s="218" t="s">
        <v>121</v>
      </c>
      <c r="E236" s="219" t="s">
        <v>405</v>
      </c>
      <c r="F236" s="220" t="s">
        <v>406</v>
      </c>
      <c r="G236" s="221" t="s">
        <v>382</v>
      </c>
      <c r="H236" s="222">
        <v>1</v>
      </c>
      <c r="I236" s="223"/>
      <c r="J236" s="224">
        <f>ROUND(I236*H236,2)</f>
        <v>0</v>
      </c>
      <c r="K236" s="225"/>
      <c r="L236" s="43"/>
      <c r="M236" s="226" t="s">
        <v>1</v>
      </c>
      <c r="N236" s="227" t="s">
        <v>40</v>
      </c>
      <c r="O236" s="90"/>
      <c r="P236" s="228">
        <f>O236*H236</f>
        <v>0</v>
      </c>
      <c r="Q236" s="228">
        <v>2.1167600000000002</v>
      </c>
      <c r="R236" s="228">
        <f>Q236*H236</f>
        <v>2.1167600000000002</v>
      </c>
      <c r="S236" s="228">
        <v>0</v>
      </c>
      <c r="T236" s="229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30" t="s">
        <v>125</v>
      </c>
      <c r="AT236" s="230" t="s">
        <v>121</v>
      </c>
      <c r="AU236" s="230" t="s">
        <v>80</v>
      </c>
      <c r="AY236" s="16" t="s">
        <v>119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6" t="s">
        <v>83</v>
      </c>
      <c r="BK236" s="231">
        <f>ROUND(I236*H236,2)</f>
        <v>0</v>
      </c>
      <c r="BL236" s="16" t="s">
        <v>125</v>
      </c>
      <c r="BM236" s="230" t="s">
        <v>407</v>
      </c>
    </row>
    <row r="237" s="2" customFormat="1" ht="21.75" customHeight="1">
      <c r="A237" s="37"/>
      <c r="B237" s="38"/>
      <c r="C237" s="255" t="s">
        <v>408</v>
      </c>
      <c r="D237" s="255" t="s">
        <v>198</v>
      </c>
      <c r="E237" s="256" t="s">
        <v>409</v>
      </c>
      <c r="F237" s="257" t="s">
        <v>410</v>
      </c>
      <c r="G237" s="258" t="s">
        <v>382</v>
      </c>
      <c r="H237" s="259">
        <v>1</v>
      </c>
      <c r="I237" s="260"/>
      <c r="J237" s="261">
        <f>ROUND(I237*H237,2)</f>
        <v>0</v>
      </c>
      <c r="K237" s="262"/>
      <c r="L237" s="263"/>
      <c r="M237" s="264" t="s">
        <v>1</v>
      </c>
      <c r="N237" s="265" t="s">
        <v>40</v>
      </c>
      <c r="O237" s="90"/>
      <c r="P237" s="228">
        <f>O237*H237</f>
        <v>0</v>
      </c>
      <c r="Q237" s="228">
        <v>1.2290000000000001</v>
      </c>
      <c r="R237" s="228">
        <f>Q237*H237</f>
        <v>1.2290000000000001</v>
      </c>
      <c r="S237" s="228">
        <v>0</v>
      </c>
      <c r="T237" s="229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30" t="s">
        <v>152</v>
      </c>
      <c r="AT237" s="230" t="s">
        <v>198</v>
      </c>
      <c r="AU237" s="230" t="s">
        <v>80</v>
      </c>
      <c r="AY237" s="16" t="s">
        <v>119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6" t="s">
        <v>83</v>
      </c>
      <c r="BK237" s="231">
        <f>ROUND(I237*H237,2)</f>
        <v>0</v>
      </c>
      <c r="BL237" s="16" t="s">
        <v>125</v>
      </c>
      <c r="BM237" s="230" t="s">
        <v>411</v>
      </c>
    </row>
    <row r="238" s="2" customFormat="1" ht="21.75" customHeight="1">
      <c r="A238" s="37"/>
      <c r="B238" s="38"/>
      <c r="C238" s="255" t="s">
        <v>412</v>
      </c>
      <c r="D238" s="255" t="s">
        <v>198</v>
      </c>
      <c r="E238" s="256" t="s">
        <v>413</v>
      </c>
      <c r="F238" s="257" t="s">
        <v>414</v>
      </c>
      <c r="G238" s="258" t="s">
        <v>382</v>
      </c>
      <c r="H238" s="259">
        <v>1</v>
      </c>
      <c r="I238" s="260"/>
      <c r="J238" s="261">
        <f>ROUND(I238*H238,2)</f>
        <v>0</v>
      </c>
      <c r="K238" s="262"/>
      <c r="L238" s="263"/>
      <c r="M238" s="264" t="s">
        <v>1</v>
      </c>
      <c r="N238" s="265" t="s">
        <v>40</v>
      </c>
      <c r="O238" s="90"/>
      <c r="P238" s="228">
        <f>O238*H238</f>
        <v>0</v>
      </c>
      <c r="Q238" s="228">
        <v>0.050999999999999997</v>
      </c>
      <c r="R238" s="228">
        <f>Q238*H238</f>
        <v>0.050999999999999997</v>
      </c>
      <c r="S238" s="228">
        <v>0</v>
      </c>
      <c r="T238" s="229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30" t="s">
        <v>152</v>
      </c>
      <c r="AT238" s="230" t="s">
        <v>198</v>
      </c>
      <c r="AU238" s="230" t="s">
        <v>80</v>
      </c>
      <c r="AY238" s="16" t="s">
        <v>119</v>
      </c>
      <c r="BE238" s="231">
        <f>IF(N238="základní",J238,0)</f>
        <v>0</v>
      </c>
      <c r="BF238" s="231">
        <f>IF(N238="snížená",J238,0)</f>
        <v>0</v>
      </c>
      <c r="BG238" s="231">
        <f>IF(N238="zákl. přenesená",J238,0)</f>
        <v>0</v>
      </c>
      <c r="BH238" s="231">
        <f>IF(N238="sníž. přenesená",J238,0)</f>
        <v>0</v>
      </c>
      <c r="BI238" s="231">
        <f>IF(N238="nulová",J238,0)</f>
        <v>0</v>
      </c>
      <c r="BJ238" s="16" t="s">
        <v>83</v>
      </c>
      <c r="BK238" s="231">
        <f>ROUND(I238*H238,2)</f>
        <v>0</v>
      </c>
      <c r="BL238" s="16" t="s">
        <v>125</v>
      </c>
      <c r="BM238" s="230" t="s">
        <v>415</v>
      </c>
    </row>
    <row r="239" s="2" customFormat="1" ht="21.75" customHeight="1">
      <c r="A239" s="37"/>
      <c r="B239" s="38"/>
      <c r="C239" s="255" t="s">
        <v>416</v>
      </c>
      <c r="D239" s="255" t="s">
        <v>198</v>
      </c>
      <c r="E239" s="256" t="s">
        <v>417</v>
      </c>
      <c r="F239" s="257" t="s">
        <v>418</v>
      </c>
      <c r="G239" s="258" t="s">
        <v>382</v>
      </c>
      <c r="H239" s="259">
        <v>1</v>
      </c>
      <c r="I239" s="260"/>
      <c r="J239" s="261">
        <f>ROUND(I239*H239,2)</f>
        <v>0</v>
      </c>
      <c r="K239" s="262"/>
      <c r="L239" s="263"/>
      <c r="M239" s="264" t="s">
        <v>1</v>
      </c>
      <c r="N239" s="265" t="s">
        <v>40</v>
      </c>
      <c r="O239" s="90"/>
      <c r="P239" s="228">
        <f>O239*H239</f>
        <v>0</v>
      </c>
      <c r="Q239" s="228">
        <v>0.52100000000000002</v>
      </c>
      <c r="R239" s="228">
        <f>Q239*H239</f>
        <v>0.52100000000000002</v>
      </c>
      <c r="S239" s="228">
        <v>0</v>
      </c>
      <c r="T239" s="229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30" t="s">
        <v>152</v>
      </c>
      <c r="AT239" s="230" t="s">
        <v>198</v>
      </c>
      <c r="AU239" s="230" t="s">
        <v>80</v>
      </c>
      <c r="AY239" s="16" t="s">
        <v>119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6" t="s">
        <v>83</v>
      </c>
      <c r="BK239" s="231">
        <f>ROUND(I239*H239,2)</f>
        <v>0</v>
      </c>
      <c r="BL239" s="16" t="s">
        <v>125</v>
      </c>
      <c r="BM239" s="230" t="s">
        <v>419</v>
      </c>
    </row>
    <row r="240" s="2" customFormat="1" ht="21.75" customHeight="1">
      <c r="A240" s="37"/>
      <c r="B240" s="38"/>
      <c r="C240" s="218" t="s">
        <v>420</v>
      </c>
      <c r="D240" s="218" t="s">
        <v>121</v>
      </c>
      <c r="E240" s="219" t="s">
        <v>421</v>
      </c>
      <c r="F240" s="220" t="s">
        <v>422</v>
      </c>
      <c r="G240" s="221" t="s">
        <v>382</v>
      </c>
      <c r="H240" s="222">
        <v>1</v>
      </c>
      <c r="I240" s="223"/>
      <c r="J240" s="224">
        <f>ROUND(I240*H240,2)</f>
        <v>0</v>
      </c>
      <c r="K240" s="225"/>
      <c r="L240" s="43"/>
      <c r="M240" s="226" t="s">
        <v>1</v>
      </c>
      <c r="N240" s="227" t="s">
        <v>40</v>
      </c>
      <c r="O240" s="90"/>
      <c r="P240" s="228">
        <f>O240*H240</f>
        <v>0</v>
      </c>
      <c r="Q240" s="228">
        <v>0.046240000000000003</v>
      </c>
      <c r="R240" s="228">
        <f>Q240*H240</f>
        <v>0.046240000000000003</v>
      </c>
      <c r="S240" s="228">
        <v>0</v>
      </c>
      <c r="T240" s="229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230" t="s">
        <v>125</v>
      </c>
      <c r="AT240" s="230" t="s">
        <v>121</v>
      </c>
      <c r="AU240" s="230" t="s">
        <v>80</v>
      </c>
      <c r="AY240" s="16" t="s">
        <v>119</v>
      </c>
      <c r="BE240" s="231">
        <f>IF(N240="základní",J240,0)</f>
        <v>0</v>
      </c>
      <c r="BF240" s="231">
        <f>IF(N240="snížená",J240,0)</f>
        <v>0</v>
      </c>
      <c r="BG240" s="231">
        <f>IF(N240="zákl. přenesená",J240,0)</f>
        <v>0</v>
      </c>
      <c r="BH240" s="231">
        <f>IF(N240="sníž. přenesená",J240,0)</f>
        <v>0</v>
      </c>
      <c r="BI240" s="231">
        <f>IF(N240="nulová",J240,0)</f>
        <v>0</v>
      </c>
      <c r="BJ240" s="16" t="s">
        <v>83</v>
      </c>
      <c r="BK240" s="231">
        <f>ROUND(I240*H240,2)</f>
        <v>0</v>
      </c>
      <c r="BL240" s="16" t="s">
        <v>125</v>
      </c>
      <c r="BM240" s="230" t="s">
        <v>423</v>
      </c>
    </row>
    <row r="241" s="2" customFormat="1" ht="21.75" customHeight="1">
      <c r="A241" s="37"/>
      <c r="B241" s="38"/>
      <c r="C241" s="218" t="s">
        <v>424</v>
      </c>
      <c r="D241" s="218" t="s">
        <v>121</v>
      </c>
      <c r="E241" s="219" t="s">
        <v>425</v>
      </c>
      <c r="F241" s="220" t="s">
        <v>426</v>
      </c>
      <c r="G241" s="221" t="s">
        <v>382</v>
      </c>
      <c r="H241" s="222">
        <v>1</v>
      </c>
      <c r="I241" s="223"/>
      <c r="J241" s="224">
        <f>ROUND(I241*H241,2)</f>
        <v>0</v>
      </c>
      <c r="K241" s="225"/>
      <c r="L241" s="43"/>
      <c r="M241" s="226" t="s">
        <v>1</v>
      </c>
      <c r="N241" s="227" t="s">
        <v>40</v>
      </c>
      <c r="O241" s="90"/>
      <c r="P241" s="228">
        <f>O241*H241</f>
        <v>0</v>
      </c>
      <c r="Q241" s="228">
        <v>0</v>
      </c>
      <c r="R241" s="228">
        <f>Q241*H241</f>
        <v>0</v>
      </c>
      <c r="S241" s="228">
        <v>0</v>
      </c>
      <c r="T241" s="229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30" t="s">
        <v>125</v>
      </c>
      <c r="AT241" s="230" t="s">
        <v>121</v>
      </c>
      <c r="AU241" s="230" t="s">
        <v>80</v>
      </c>
      <c r="AY241" s="16" t="s">
        <v>119</v>
      </c>
      <c r="BE241" s="231">
        <f>IF(N241="základní",J241,0)</f>
        <v>0</v>
      </c>
      <c r="BF241" s="231">
        <f>IF(N241="snížená",J241,0)</f>
        <v>0</v>
      </c>
      <c r="BG241" s="231">
        <f>IF(N241="zákl. přenesená",J241,0)</f>
        <v>0</v>
      </c>
      <c r="BH241" s="231">
        <f>IF(N241="sníž. přenesená",J241,0)</f>
        <v>0</v>
      </c>
      <c r="BI241" s="231">
        <f>IF(N241="nulová",J241,0)</f>
        <v>0</v>
      </c>
      <c r="BJ241" s="16" t="s">
        <v>83</v>
      </c>
      <c r="BK241" s="231">
        <f>ROUND(I241*H241,2)</f>
        <v>0</v>
      </c>
      <c r="BL241" s="16" t="s">
        <v>125</v>
      </c>
      <c r="BM241" s="230" t="s">
        <v>427</v>
      </c>
    </row>
    <row r="242" s="2" customFormat="1" ht="21.75" customHeight="1">
      <c r="A242" s="37"/>
      <c r="B242" s="38"/>
      <c r="C242" s="255" t="s">
        <v>428</v>
      </c>
      <c r="D242" s="255" t="s">
        <v>198</v>
      </c>
      <c r="E242" s="256" t="s">
        <v>429</v>
      </c>
      <c r="F242" s="257" t="s">
        <v>430</v>
      </c>
      <c r="G242" s="258" t="s">
        <v>382</v>
      </c>
      <c r="H242" s="259">
        <v>1</v>
      </c>
      <c r="I242" s="260"/>
      <c r="J242" s="261">
        <f>ROUND(I242*H242,2)</f>
        <v>0</v>
      </c>
      <c r="K242" s="262"/>
      <c r="L242" s="263"/>
      <c r="M242" s="264" t="s">
        <v>1</v>
      </c>
      <c r="N242" s="265" t="s">
        <v>40</v>
      </c>
      <c r="O242" s="90"/>
      <c r="P242" s="228">
        <f>O242*H242</f>
        <v>0</v>
      </c>
      <c r="Q242" s="228">
        <v>0.071999999999999995</v>
      </c>
      <c r="R242" s="228">
        <f>Q242*H242</f>
        <v>0.071999999999999995</v>
      </c>
      <c r="S242" s="228">
        <v>0</v>
      </c>
      <c r="T242" s="229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30" t="s">
        <v>152</v>
      </c>
      <c r="AT242" s="230" t="s">
        <v>198</v>
      </c>
      <c r="AU242" s="230" t="s">
        <v>80</v>
      </c>
      <c r="AY242" s="16" t="s">
        <v>119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16" t="s">
        <v>83</v>
      </c>
      <c r="BK242" s="231">
        <f>ROUND(I242*H242,2)</f>
        <v>0</v>
      </c>
      <c r="BL242" s="16" t="s">
        <v>125</v>
      </c>
      <c r="BM242" s="230" t="s">
        <v>431</v>
      </c>
    </row>
    <row r="243" s="2" customFormat="1" ht="21.75" customHeight="1">
      <c r="A243" s="37"/>
      <c r="B243" s="38"/>
      <c r="C243" s="255" t="s">
        <v>432</v>
      </c>
      <c r="D243" s="255" t="s">
        <v>198</v>
      </c>
      <c r="E243" s="256" t="s">
        <v>433</v>
      </c>
      <c r="F243" s="257" t="s">
        <v>434</v>
      </c>
      <c r="G243" s="258" t="s">
        <v>382</v>
      </c>
      <c r="H243" s="259">
        <v>1</v>
      </c>
      <c r="I243" s="260"/>
      <c r="J243" s="261">
        <f>ROUND(I243*H243,2)</f>
        <v>0</v>
      </c>
      <c r="K243" s="262"/>
      <c r="L243" s="263"/>
      <c r="M243" s="264" t="s">
        <v>1</v>
      </c>
      <c r="N243" s="265" t="s">
        <v>40</v>
      </c>
      <c r="O243" s="90"/>
      <c r="P243" s="228">
        <f>O243*H243</f>
        <v>0</v>
      </c>
      <c r="Q243" s="228">
        <v>0.080000000000000002</v>
      </c>
      <c r="R243" s="228">
        <f>Q243*H243</f>
        <v>0.080000000000000002</v>
      </c>
      <c r="S243" s="228">
        <v>0</v>
      </c>
      <c r="T243" s="229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30" t="s">
        <v>152</v>
      </c>
      <c r="AT243" s="230" t="s">
        <v>198</v>
      </c>
      <c r="AU243" s="230" t="s">
        <v>80</v>
      </c>
      <c r="AY243" s="16" t="s">
        <v>119</v>
      </c>
      <c r="BE243" s="231">
        <f>IF(N243="základní",J243,0)</f>
        <v>0</v>
      </c>
      <c r="BF243" s="231">
        <f>IF(N243="snížená",J243,0)</f>
        <v>0</v>
      </c>
      <c r="BG243" s="231">
        <f>IF(N243="zákl. přenesená",J243,0)</f>
        <v>0</v>
      </c>
      <c r="BH243" s="231">
        <f>IF(N243="sníž. přenesená",J243,0)</f>
        <v>0</v>
      </c>
      <c r="BI243" s="231">
        <f>IF(N243="nulová",J243,0)</f>
        <v>0</v>
      </c>
      <c r="BJ243" s="16" t="s">
        <v>83</v>
      </c>
      <c r="BK243" s="231">
        <f>ROUND(I243*H243,2)</f>
        <v>0</v>
      </c>
      <c r="BL243" s="16" t="s">
        <v>125</v>
      </c>
      <c r="BM243" s="230" t="s">
        <v>435</v>
      </c>
    </row>
    <row r="244" s="2" customFormat="1" ht="21.75" customHeight="1">
      <c r="A244" s="37"/>
      <c r="B244" s="38"/>
      <c r="C244" s="255" t="s">
        <v>436</v>
      </c>
      <c r="D244" s="255" t="s">
        <v>198</v>
      </c>
      <c r="E244" s="256" t="s">
        <v>437</v>
      </c>
      <c r="F244" s="257" t="s">
        <v>438</v>
      </c>
      <c r="G244" s="258" t="s">
        <v>382</v>
      </c>
      <c r="H244" s="259">
        <v>1</v>
      </c>
      <c r="I244" s="260"/>
      <c r="J244" s="261">
        <f>ROUND(I244*H244,2)</f>
        <v>0</v>
      </c>
      <c r="K244" s="262"/>
      <c r="L244" s="263"/>
      <c r="M244" s="264" t="s">
        <v>1</v>
      </c>
      <c r="N244" s="265" t="s">
        <v>40</v>
      </c>
      <c r="O244" s="90"/>
      <c r="P244" s="228">
        <f>O244*H244</f>
        <v>0</v>
      </c>
      <c r="Q244" s="228">
        <v>0.060999999999999999</v>
      </c>
      <c r="R244" s="228">
        <f>Q244*H244</f>
        <v>0.060999999999999999</v>
      </c>
      <c r="S244" s="228">
        <v>0</v>
      </c>
      <c r="T244" s="229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230" t="s">
        <v>152</v>
      </c>
      <c r="AT244" s="230" t="s">
        <v>198</v>
      </c>
      <c r="AU244" s="230" t="s">
        <v>80</v>
      </c>
      <c r="AY244" s="16" t="s">
        <v>119</v>
      </c>
      <c r="BE244" s="231">
        <f>IF(N244="základní",J244,0)</f>
        <v>0</v>
      </c>
      <c r="BF244" s="231">
        <f>IF(N244="snížená",J244,0)</f>
        <v>0</v>
      </c>
      <c r="BG244" s="231">
        <f>IF(N244="zákl. přenesená",J244,0)</f>
        <v>0</v>
      </c>
      <c r="BH244" s="231">
        <f>IF(N244="sníž. přenesená",J244,0)</f>
        <v>0</v>
      </c>
      <c r="BI244" s="231">
        <f>IF(N244="nulová",J244,0)</f>
        <v>0</v>
      </c>
      <c r="BJ244" s="16" t="s">
        <v>83</v>
      </c>
      <c r="BK244" s="231">
        <f>ROUND(I244*H244,2)</f>
        <v>0</v>
      </c>
      <c r="BL244" s="16" t="s">
        <v>125</v>
      </c>
      <c r="BM244" s="230" t="s">
        <v>439</v>
      </c>
    </row>
    <row r="245" s="2" customFormat="1" ht="21.75" customHeight="1">
      <c r="A245" s="37"/>
      <c r="B245" s="38"/>
      <c r="C245" s="255" t="s">
        <v>440</v>
      </c>
      <c r="D245" s="255" t="s">
        <v>198</v>
      </c>
      <c r="E245" s="256" t="s">
        <v>441</v>
      </c>
      <c r="F245" s="257" t="s">
        <v>442</v>
      </c>
      <c r="G245" s="258" t="s">
        <v>382</v>
      </c>
      <c r="H245" s="259">
        <v>1</v>
      </c>
      <c r="I245" s="260"/>
      <c r="J245" s="261">
        <f>ROUND(I245*H245,2)</f>
        <v>0</v>
      </c>
      <c r="K245" s="262"/>
      <c r="L245" s="263"/>
      <c r="M245" s="264" t="s">
        <v>1</v>
      </c>
      <c r="N245" s="265" t="s">
        <v>40</v>
      </c>
      <c r="O245" s="90"/>
      <c r="P245" s="228">
        <f>O245*H245</f>
        <v>0</v>
      </c>
      <c r="Q245" s="228">
        <v>0.027</v>
      </c>
      <c r="R245" s="228">
        <f>Q245*H245</f>
        <v>0.027</v>
      </c>
      <c r="S245" s="228">
        <v>0</v>
      </c>
      <c r="T245" s="229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30" t="s">
        <v>152</v>
      </c>
      <c r="AT245" s="230" t="s">
        <v>198</v>
      </c>
      <c r="AU245" s="230" t="s">
        <v>80</v>
      </c>
      <c r="AY245" s="16" t="s">
        <v>119</v>
      </c>
      <c r="BE245" s="231">
        <f>IF(N245="základní",J245,0)</f>
        <v>0</v>
      </c>
      <c r="BF245" s="231">
        <f>IF(N245="snížená",J245,0)</f>
        <v>0</v>
      </c>
      <c r="BG245" s="231">
        <f>IF(N245="zákl. přenesená",J245,0)</f>
        <v>0</v>
      </c>
      <c r="BH245" s="231">
        <f>IF(N245="sníž. přenesená",J245,0)</f>
        <v>0</v>
      </c>
      <c r="BI245" s="231">
        <f>IF(N245="nulová",J245,0)</f>
        <v>0</v>
      </c>
      <c r="BJ245" s="16" t="s">
        <v>83</v>
      </c>
      <c r="BK245" s="231">
        <f>ROUND(I245*H245,2)</f>
        <v>0</v>
      </c>
      <c r="BL245" s="16" t="s">
        <v>125</v>
      </c>
      <c r="BM245" s="230" t="s">
        <v>443</v>
      </c>
    </row>
    <row r="246" s="2" customFormat="1" ht="21.75" customHeight="1">
      <c r="A246" s="37"/>
      <c r="B246" s="38"/>
      <c r="C246" s="255" t="s">
        <v>444</v>
      </c>
      <c r="D246" s="255" t="s">
        <v>198</v>
      </c>
      <c r="E246" s="256" t="s">
        <v>445</v>
      </c>
      <c r="F246" s="257" t="s">
        <v>446</v>
      </c>
      <c r="G246" s="258" t="s">
        <v>382</v>
      </c>
      <c r="H246" s="259">
        <v>1</v>
      </c>
      <c r="I246" s="260"/>
      <c r="J246" s="261">
        <f>ROUND(I246*H246,2)</f>
        <v>0</v>
      </c>
      <c r="K246" s="262"/>
      <c r="L246" s="263"/>
      <c r="M246" s="264" t="s">
        <v>1</v>
      </c>
      <c r="N246" s="265" t="s">
        <v>40</v>
      </c>
      <c r="O246" s="90"/>
      <c r="P246" s="228">
        <f>O246*H246</f>
        <v>0</v>
      </c>
      <c r="Q246" s="228">
        <v>0.0030000000000000001</v>
      </c>
      <c r="R246" s="228">
        <f>Q246*H246</f>
        <v>0.0030000000000000001</v>
      </c>
      <c r="S246" s="228">
        <v>0</v>
      </c>
      <c r="T246" s="229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230" t="s">
        <v>152</v>
      </c>
      <c r="AT246" s="230" t="s">
        <v>198</v>
      </c>
      <c r="AU246" s="230" t="s">
        <v>80</v>
      </c>
      <c r="AY246" s="16" t="s">
        <v>119</v>
      </c>
      <c r="BE246" s="231">
        <f>IF(N246="základní",J246,0)</f>
        <v>0</v>
      </c>
      <c r="BF246" s="231">
        <f>IF(N246="snížená",J246,0)</f>
        <v>0</v>
      </c>
      <c r="BG246" s="231">
        <f>IF(N246="zákl. přenesená",J246,0)</f>
        <v>0</v>
      </c>
      <c r="BH246" s="231">
        <f>IF(N246="sníž. přenesená",J246,0)</f>
        <v>0</v>
      </c>
      <c r="BI246" s="231">
        <f>IF(N246="nulová",J246,0)</f>
        <v>0</v>
      </c>
      <c r="BJ246" s="16" t="s">
        <v>83</v>
      </c>
      <c r="BK246" s="231">
        <f>ROUND(I246*H246,2)</f>
        <v>0</v>
      </c>
      <c r="BL246" s="16" t="s">
        <v>125</v>
      </c>
      <c r="BM246" s="230" t="s">
        <v>447</v>
      </c>
    </row>
    <row r="247" s="2" customFormat="1" ht="21.75" customHeight="1">
      <c r="A247" s="37"/>
      <c r="B247" s="38"/>
      <c r="C247" s="218" t="s">
        <v>448</v>
      </c>
      <c r="D247" s="218" t="s">
        <v>121</v>
      </c>
      <c r="E247" s="219" t="s">
        <v>449</v>
      </c>
      <c r="F247" s="220" t="s">
        <v>450</v>
      </c>
      <c r="G247" s="221" t="s">
        <v>382</v>
      </c>
      <c r="H247" s="222">
        <v>1</v>
      </c>
      <c r="I247" s="223"/>
      <c r="J247" s="224">
        <f>ROUND(I247*H247,2)</f>
        <v>0</v>
      </c>
      <c r="K247" s="225"/>
      <c r="L247" s="43"/>
      <c r="M247" s="226" t="s">
        <v>1</v>
      </c>
      <c r="N247" s="227" t="s">
        <v>40</v>
      </c>
      <c r="O247" s="90"/>
      <c r="P247" s="228">
        <f>O247*H247</f>
        <v>0</v>
      </c>
      <c r="Q247" s="228">
        <v>0.21734000000000001</v>
      </c>
      <c r="R247" s="228">
        <f>Q247*H247</f>
        <v>0.21734000000000001</v>
      </c>
      <c r="S247" s="228">
        <v>0</v>
      </c>
      <c r="T247" s="229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30" t="s">
        <v>125</v>
      </c>
      <c r="AT247" s="230" t="s">
        <v>121</v>
      </c>
      <c r="AU247" s="230" t="s">
        <v>80</v>
      </c>
      <c r="AY247" s="16" t="s">
        <v>119</v>
      </c>
      <c r="BE247" s="231">
        <f>IF(N247="základní",J247,0)</f>
        <v>0</v>
      </c>
      <c r="BF247" s="231">
        <f>IF(N247="snížená",J247,0)</f>
        <v>0</v>
      </c>
      <c r="BG247" s="231">
        <f>IF(N247="zákl. přenesená",J247,0)</f>
        <v>0</v>
      </c>
      <c r="BH247" s="231">
        <f>IF(N247="sníž. přenesená",J247,0)</f>
        <v>0</v>
      </c>
      <c r="BI247" s="231">
        <f>IF(N247="nulová",J247,0)</f>
        <v>0</v>
      </c>
      <c r="BJ247" s="16" t="s">
        <v>83</v>
      </c>
      <c r="BK247" s="231">
        <f>ROUND(I247*H247,2)</f>
        <v>0</v>
      </c>
      <c r="BL247" s="16" t="s">
        <v>125</v>
      </c>
      <c r="BM247" s="230" t="s">
        <v>451</v>
      </c>
    </row>
    <row r="248" s="2" customFormat="1" ht="21.75" customHeight="1">
      <c r="A248" s="37"/>
      <c r="B248" s="38"/>
      <c r="C248" s="255" t="s">
        <v>452</v>
      </c>
      <c r="D248" s="255" t="s">
        <v>198</v>
      </c>
      <c r="E248" s="256" t="s">
        <v>453</v>
      </c>
      <c r="F248" s="257" t="s">
        <v>454</v>
      </c>
      <c r="G248" s="258" t="s">
        <v>382</v>
      </c>
      <c r="H248" s="259">
        <v>1</v>
      </c>
      <c r="I248" s="260"/>
      <c r="J248" s="261">
        <f>ROUND(I248*H248,2)</f>
        <v>0</v>
      </c>
      <c r="K248" s="262"/>
      <c r="L248" s="263"/>
      <c r="M248" s="264" t="s">
        <v>1</v>
      </c>
      <c r="N248" s="265" t="s">
        <v>40</v>
      </c>
      <c r="O248" s="90"/>
      <c r="P248" s="228">
        <f>O248*H248</f>
        <v>0</v>
      </c>
      <c r="Q248" s="228">
        <v>0.16500000000000001</v>
      </c>
      <c r="R248" s="228">
        <f>Q248*H248</f>
        <v>0.16500000000000001</v>
      </c>
      <c r="S248" s="228">
        <v>0</v>
      </c>
      <c r="T248" s="229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230" t="s">
        <v>152</v>
      </c>
      <c r="AT248" s="230" t="s">
        <v>198</v>
      </c>
      <c r="AU248" s="230" t="s">
        <v>80</v>
      </c>
      <c r="AY248" s="16" t="s">
        <v>119</v>
      </c>
      <c r="BE248" s="231">
        <f>IF(N248="základní",J248,0)</f>
        <v>0</v>
      </c>
      <c r="BF248" s="231">
        <f>IF(N248="snížená",J248,0)</f>
        <v>0</v>
      </c>
      <c r="BG248" s="231">
        <f>IF(N248="zákl. přenesená",J248,0)</f>
        <v>0</v>
      </c>
      <c r="BH248" s="231">
        <f>IF(N248="sníž. přenesená",J248,0)</f>
        <v>0</v>
      </c>
      <c r="BI248" s="231">
        <f>IF(N248="nulová",J248,0)</f>
        <v>0</v>
      </c>
      <c r="BJ248" s="16" t="s">
        <v>83</v>
      </c>
      <c r="BK248" s="231">
        <f>ROUND(I248*H248,2)</f>
        <v>0</v>
      </c>
      <c r="BL248" s="16" t="s">
        <v>125</v>
      </c>
      <c r="BM248" s="230" t="s">
        <v>455</v>
      </c>
    </row>
    <row r="249" s="2" customFormat="1" ht="21.75" customHeight="1">
      <c r="A249" s="37"/>
      <c r="B249" s="38"/>
      <c r="C249" s="218" t="s">
        <v>456</v>
      </c>
      <c r="D249" s="218" t="s">
        <v>121</v>
      </c>
      <c r="E249" s="219" t="s">
        <v>457</v>
      </c>
      <c r="F249" s="220" t="s">
        <v>458</v>
      </c>
      <c r="G249" s="221" t="s">
        <v>382</v>
      </c>
      <c r="H249" s="222">
        <v>1</v>
      </c>
      <c r="I249" s="223"/>
      <c r="J249" s="224">
        <f>ROUND(I249*H249,2)</f>
        <v>0</v>
      </c>
      <c r="K249" s="225"/>
      <c r="L249" s="43"/>
      <c r="M249" s="226" t="s">
        <v>1</v>
      </c>
      <c r="N249" s="227" t="s">
        <v>40</v>
      </c>
      <c r="O249" s="90"/>
      <c r="P249" s="228">
        <f>O249*H249</f>
        <v>0</v>
      </c>
      <c r="Q249" s="228">
        <v>0</v>
      </c>
      <c r="R249" s="228">
        <f>Q249*H249</f>
        <v>0</v>
      </c>
      <c r="S249" s="228">
        <v>0</v>
      </c>
      <c r="T249" s="229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230" t="s">
        <v>125</v>
      </c>
      <c r="AT249" s="230" t="s">
        <v>121</v>
      </c>
      <c r="AU249" s="230" t="s">
        <v>80</v>
      </c>
      <c r="AY249" s="16" t="s">
        <v>119</v>
      </c>
      <c r="BE249" s="231">
        <f>IF(N249="základní",J249,0)</f>
        <v>0</v>
      </c>
      <c r="BF249" s="231">
        <f>IF(N249="snížená",J249,0)</f>
        <v>0</v>
      </c>
      <c r="BG249" s="231">
        <f>IF(N249="zákl. přenesená",J249,0)</f>
        <v>0</v>
      </c>
      <c r="BH249" s="231">
        <f>IF(N249="sníž. přenesená",J249,0)</f>
        <v>0</v>
      </c>
      <c r="BI249" s="231">
        <f>IF(N249="nulová",J249,0)</f>
        <v>0</v>
      </c>
      <c r="BJ249" s="16" t="s">
        <v>83</v>
      </c>
      <c r="BK249" s="231">
        <f>ROUND(I249*H249,2)</f>
        <v>0</v>
      </c>
      <c r="BL249" s="16" t="s">
        <v>125</v>
      </c>
      <c r="BM249" s="230" t="s">
        <v>459</v>
      </c>
    </row>
    <row r="250" s="2" customFormat="1" ht="16.5" customHeight="1">
      <c r="A250" s="37"/>
      <c r="B250" s="38"/>
      <c r="C250" s="255" t="s">
        <v>460</v>
      </c>
      <c r="D250" s="255" t="s">
        <v>198</v>
      </c>
      <c r="E250" s="256" t="s">
        <v>461</v>
      </c>
      <c r="F250" s="257" t="s">
        <v>462</v>
      </c>
      <c r="G250" s="258" t="s">
        <v>382</v>
      </c>
      <c r="H250" s="259">
        <v>1</v>
      </c>
      <c r="I250" s="260"/>
      <c r="J250" s="261">
        <f>ROUND(I250*H250,2)</f>
        <v>0</v>
      </c>
      <c r="K250" s="262"/>
      <c r="L250" s="263"/>
      <c r="M250" s="264" t="s">
        <v>1</v>
      </c>
      <c r="N250" s="265" t="s">
        <v>40</v>
      </c>
      <c r="O250" s="90"/>
      <c r="P250" s="228">
        <f>O250*H250</f>
        <v>0</v>
      </c>
      <c r="Q250" s="228">
        <v>0.038600000000000002</v>
      </c>
      <c r="R250" s="228">
        <f>Q250*H250</f>
        <v>0.038600000000000002</v>
      </c>
      <c r="S250" s="228">
        <v>0</v>
      </c>
      <c r="T250" s="229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30" t="s">
        <v>152</v>
      </c>
      <c r="AT250" s="230" t="s">
        <v>198</v>
      </c>
      <c r="AU250" s="230" t="s">
        <v>80</v>
      </c>
      <c r="AY250" s="16" t="s">
        <v>119</v>
      </c>
      <c r="BE250" s="231">
        <f>IF(N250="základní",J250,0)</f>
        <v>0</v>
      </c>
      <c r="BF250" s="231">
        <f>IF(N250="snížená",J250,0)</f>
        <v>0</v>
      </c>
      <c r="BG250" s="231">
        <f>IF(N250="zákl. přenesená",J250,0)</f>
        <v>0</v>
      </c>
      <c r="BH250" s="231">
        <f>IF(N250="sníž. přenesená",J250,0)</f>
        <v>0</v>
      </c>
      <c r="BI250" s="231">
        <f>IF(N250="nulová",J250,0)</f>
        <v>0</v>
      </c>
      <c r="BJ250" s="16" t="s">
        <v>83</v>
      </c>
      <c r="BK250" s="231">
        <f>ROUND(I250*H250,2)</f>
        <v>0</v>
      </c>
      <c r="BL250" s="16" t="s">
        <v>125</v>
      </c>
      <c r="BM250" s="230" t="s">
        <v>463</v>
      </c>
    </row>
    <row r="251" s="2" customFormat="1" ht="21.75" customHeight="1">
      <c r="A251" s="37"/>
      <c r="B251" s="38"/>
      <c r="C251" s="218" t="s">
        <v>464</v>
      </c>
      <c r="D251" s="218" t="s">
        <v>121</v>
      </c>
      <c r="E251" s="219" t="s">
        <v>465</v>
      </c>
      <c r="F251" s="220" t="s">
        <v>466</v>
      </c>
      <c r="G251" s="221" t="s">
        <v>382</v>
      </c>
      <c r="H251" s="222">
        <v>8</v>
      </c>
      <c r="I251" s="223"/>
      <c r="J251" s="224">
        <f>ROUND(I251*H251,2)</f>
        <v>0</v>
      </c>
      <c r="K251" s="225"/>
      <c r="L251" s="43"/>
      <c r="M251" s="226" t="s">
        <v>1</v>
      </c>
      <c r="N251" s="227" t="s">
        <v>40</v>
      </c>
      <c r="O251" s="90"/>
      <c r="P251" s="228">
        <f>O251*H251</f>
        <v>0</v>
      </c>
      <c r="Q251" s="228">
        <v>0.42080000000000001</v>
      </c>
      <c r="R251" s="228">
        <f>Q251*H251</f>
        <v>3.3664000000000001</v>
      </c>
      <c r="S251" s="228">
        <v>0</v>
      </c>
      <c r="T251" s="229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230" t="s">
        <v>125</v>
      </c>
      <c r="AT251" s="230" t="s">
        <v>121</v>
      </c>
      <c r="AU251" s="230" t="s">
        <v>80</v>
      </c>
      <c r="AY251" s="16" t="s">
        <v>119</v>
      </c>
      <c r="BE251" s="231">
        <f>IF(N251="základní",J251,0)</f>
        <v>0</v>
      </c>
      <c r="BF251" s="231">
        <f>IF(N251="snížená",J251,0)</f>
        <v>0</v>
      </c>
      <c r="BG251" s="231">
        <f>IF(N251="zákl. přenesená",J251,0)</f>
        <v>0</v>
      </c>
      <c r="BH251" s="231">
        <f>IF(N251="sníž. přenesená",J251,0)</f>
        <v>0</v>
      </c>
      <c r="BI251" s="231">
        <f>IF(N251="nulová",J251,0)</f>
        <v>0</v>
      </c>
      <c r="BJ251" s="16" t="s">
        <v>83</v>
      </c>
      <c r="BK251" s="231">
        <f>ROUND(I251*H251,2)</f>
        <v>0</v>
      </c>
      <c r="BL251" s="16" t="s">
        <v>125</v>
      </c>
      <c r="BM251" s="230" t="s">
        <v>467</v>
      </c>
    </row>
    <row r="252" s="12" customFormat="1" ht="22.8" customHeight="1">
      <c r="A252" s="12"/>
      <c r="B252" s="202"/>
      <c r="C252" s="203"/>
      <c r="D252" s="204" t="s">
        <v>74</v>
      </c>
      <c r="E252" s="216" t="s">
        <v>156</v>
      </c>
      <c r="F252" s="216" t="s">
        <v>468</v>
      </c>
      <c r="G252" s="203"/>
      <c r="H252" s="203"/>
      <c r="I252" s="206"/>
      <c r="J252" s="217">
        <f>BK252</f>
        <v>0</v>
      </c>
      <c r="K252" s="203"/>
      <c r="L252" s="208"/>
      <c r="M252" s="209"/>
      <c r="N252" s="210"/>
      <c r="O252" s="210"/>
      <c r="P252" s="211">
        <f>SUM(P253:P276)</f>
        <v>0</v>
      </c>
      <c r="Q252" s="210"/>
      <c r="R252" s="211">
        <f>SUM(R253:R276)</f>
        <v>27.092281999999997</v>
      </c>
      <c r="S252" s="210"/>
      <c r="T252" s="212">
        <f>SUM(T253:T276)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13" t="s">
        <v>83</v>
      </c>
      <c r="AT252" s="214" t="s">
        <v>74</v>
      </c>
      <c r="AU252" s="214" t="s">
        <v>83</v>
      </c>
      <c r="AY252" s="213" t="s">
        <v>119</v>
      </c>
      <c r="BK252" s="215">
        <f>SUM(BK253:BK276)</f>
        <v>0</v>
      </c>
    </row>
    <row r="253" s="2" customFormat="1" ht="21.75" customHeight="1">
      <c r="A253" s="37"/>
      <c r="B253" s="38"/>
      <c r="C253" s="218" t="s">
        <v>469</v>
      </c>
      <c r="D253" s="218" t="s">
        <v>121</v>
      </c>
      <c r="E253" s="219" t="s">
        <v>470</v>
      </c>
      <c r="F253" s="220" t="s">
        <v>471</v>
      </c>
      <c r="G253" s="221" t="s">
        <v>382</v>
      </c>
      <c r="H253" s="222">
        <v>2</v>
      </c>
      <c r="I253" s="223"/>
      <c r="J253" s="224">
        <f>ROUND(I253*H253,2)</f>
        <v>0</v>
      </c>
      <c r="K253" s="225"/>
      <c r="L253" s="43"/>
      <c r="M253" s="226" t="s">
        <v>1</v>
      </c>
      <c r="N253" s="227" t="s">
        <v>40</v>
      </c>
      <c r="O253" s="90"/>
      <c r="P253" s="228">
        <f>O253*H253</f>
        <v>0</v>
      </c>
      <c r="Q253" s="228">
        <v>0</v>
      </c>
      <c r="R253" s="228">
        <f>Q253*H253</f>
        <v>0</v>
      </c>
      <c r="S253" s="228">
        <v>0</v>
      </c>
      <c r="T253" s="229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30" t="s">
        <v>125</v>
      </c>
      <c r="AT253" s="230" t="s">
        <v>121</v>
      </c>
      <c r="AU253" s="230" t="s">
        <v>80</v>
      </c>
      <c r="AY253" s="16" t="s">
        <v>119</v>
      </c>
      <c r="BE253" s="231">
        <f>IF(N253="základní",J253,0)</f>
        <v>0</v>
      </c>
      <c r="BF253" s="231">
        <f>IF(N253="snížená",J253,0)</f>
        <v>0</v>
      </c>
      <c r="BG253" s="231">
        <f>IF(N253="zákl. přenesená",J253,0)</f>
        <v>0</v>
      </c>
      <c r="BH253" s="231">
        <f>IF(N253="sníž. přenesená",J253,0)</f>
        <v>0</v>
      </c>
      <c r="BI253" s="231">
        <f>IF(N253="nulová",J253,0)</f>
        <v>0</v>
      </c>
      <c r="BJ253" s="16" t="s">
        <v>83</v>
      </c>
      <c r="BK253" s="231">
        <f>ROUND(I253*H253,2)</f>
        <v>0</v>
      </c>
      <c r="BL253" s="16" t="s">
        <v>125</v>
      </c>
      <c r="BM253" s="230" t="s">
        <v>472</v>
      </c>
    </row>
    <row r="254" s="2" customFormat="1" ht="21.75" customHeight="1">
      <c r="A254" s="37"/>
      <c r="B254" s="38"/>
      <c r="C254" s="218" t="s">
        <v>473</v>
      </c>
      <c r="D254" s="218" t="s">
        <v>121</v>
      </c>
      <c r="E254" s="219" t="s">
        <v>474</v>
      </c>
      <c r="F254" s="220" t="s">
        <v>475</v>
      </c>
      <c r="G254" s="221" t="s">
        <v>150</v>
      </c>
      <c r="H254" s="222">
        <v>13</v>
      </c>
      <c r="I254" s="223"/>
      <c r="J254" s="224">
        <f>ROUND(I254*H254,2)</f>
        <v>0</v>
      </c>
      <c r="K254" s="225"/>
      <c r="L254" s="43"/>
      <c r="M254" s="226" t="s">
        <v>1</v>
      </c>
      <c r="N254" s="227" t="s">
        <v>40</v>
      </c>
      <c r="O254" s="90"/>
      <c r="P254" s="228">
        <f>O254*H254</f>
        <v>0</v>
      </c>
      <c r="Q254" s="228">
        <v>0.089779999999999999</v>
      </c>
      <c r="R254" s="228">
        <f>Q254*H254</f>
        <v>1.1671400000000001</v>
      </c>
      <c r="S254" s="228">
        <v>0</v>
      </c>
      <c r="T254" s="229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230" t="s">
        <v>125</v>
      </c>
      <c r="AT254" s="230" t="s">
        <v>121</v>
      </c>
      <c r="AU254" s="230" t="s">
        <v>80</v>
      </c>
      <c r="AY254" s="16" t="s">
        <v>119</v>
      </c>
      <c r="BE254" s="231">
        <f>IF(N254="základní",J254,0)</f>
        <v>0</v>
      </c>
      <c r="BF254" s="231">
        <f>IF(N254="snížená",J254,0)</f>
        <v>0</v>
      </c>
      <c r="BG254" s="231">
        <f>IF(N254="zákl. přenesená",J254,0)</f>
        <v>0</v>
      </c>
      <c r="BH254" s="231">
        <f>IF(N254="sníž. přenesená",J254,0)</f>
        <v>0</v>
      </c>
      <c r="BI254" s="231">
        <f>IF(N254="nulová",J254,0)</f>
        <v>0</v>
      </c>
      <c r="BJ254" s="16" t="s">
        <v>83</v>
      </c>
      <c r="BK254" s="231">
        <f>ROUND(I254*H254,2)</f>
        <v>0</v>
      </c>
      <c r="BL254" s="16" t="s">
        <v>125</v>
      </c>
      <c r="BM254" s="230" t="s">
        <v>476</v>
      </c>
    </row>
    <row r="255" s="2" customFormat="1" ht="16.5" customHeight="1">
      <c r="A255" s="37"/>
      <c r="B255" s="38"/>
      <c r="C255" s="255" t="s">
        <v>477</v>
      </c>
      <c r="D255" s="255" t="s">
        <v>198</v>
      </c>
      <c r="E255" s="256" t="s">
        <v>478</v>
      </c>
      <c r="F255" s="257" t="s">
        <v>479</v>
      </c>
      <c r="G255" s="258" t="s">
        <v>124</v>
      </c>
      <c r="H255" s="259">
        <v>1.3129999999999999</v>
      </c>
      <c r="I255" s="260"/>
      <c r="J255" s="261">
        <f>ROUND(I255*H255,2)</f>
        <v>0</v>
      </c>
      <c r="K255" s="262"/>
      <c r="L255" s="263"/>
      <c r="M255" s="264" t="s">
        <v>1</v>
      </c>
      <c r="N255" s="265" t="s">
        <v>40</v>
      </c>
      <c r="O255" s="90"/>
      <c r="P255" s="228">
        <f>O255*H255</f>
        <v>0</v>
      </c>
      <c r="Q255" s="228">
        <v>0.222</v>
      </c>
      <c r="R255" s="228">
        <f>Q255*H255</f>
        <v>0.29148599999999997</v>
      </c>
      <c r="S255" s="228">
        <v>0</v>
      </c>
      <c r="T255" s="229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230" t="s">
        <v>152</v>
      </c>
      <c r="AT255" s="230" t="s">
        <v>198</v>
      </c>
      <c r="AU255" s="230" t="s">
        <v>80</v>
      </c>
      <c r="AY255" s="16" t="s">
        <v>119</v>
      </c>
      <c r="BE255" s="231">
        <f>IF(N255="základní",J255,0)</f>
        <v>0</v>
      </c>
      <c r="BF255" s="231">
        <f>IF(N255="snížená",J255,0)</f>
        <v>0</v>
      </c>
      <c r="BG255" s="231">
        <f>IF(N255="zákl. přenesená",J255,0)</f>
        <v>0</v>
      </c>
      <c r="BH255" s="231">
        <f>IF(N255="sníž. přenesená",J255,0)</f>
        <v>0</v>
      </c>
      <c r="BI255" s="231">
        <f>IF(N255="nulová",J255,0)</f>
        <v>0</v>
      </c>
      <c r="BJ255" s="16" t="s">
        <v>83</v>
      </c>
      <c r="BK255" s="231">
        <f>ROUND(I255*H255,2)</f>
        <v>0</v>
      </c>
      <c r="BL255" s="16" t="s">
        <v>125</v>
      </c>
      <c r="BM255" s="230" t="s">
        <v>480</v>
      </c>
    </row>
    <row r="256" s="13" customFormat="1">
      <c r="A256" s="13"/>
      <c r="B256" s="232"/>
      <c r="C256" s="233"/>
      <c r="D256" s="234" t="s">
        <v>127</v>
      </c>
      <c r="E256" s="235" t="s">
        <v>1</v>
      </c>
      <c r="F256" s="236" t="s">
        <v>481</v>
      </c>
      <c r="G256" s="233"/>
      <c r="H256" s="237">
        <v>1.3129999999999999</v>
      </c>
      <c r="I256" s="238"/>
      <c r="J256" s="233"/>
      <c r="K256" s="233"/>
      <c r="L256" s="239"/>
      <c r="M256" s="240"/>
      <c r="N256" s="241"/>
      <c r="O256" s="241"/>
      <c r="P256" s="241"/>
      <c r="Q256" s="241"/>
      <c r="R256" s="241"/>
      <c r="S256" s="241"/>
      <c r="T256" s="242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3" t="s">
        <v>127</v>
      </c>
      <c r="AU256" s="243" t="s">
        <v>80</v>
      </c>
      <c r="AV256" s="13" t="s">
        <v>80</v>
      </c>
      <c r="AW256" s="13" t="s">
        <v>32</v>
      </c>
      <c r="AX256" s="13" t="s">
        <v>83</v>
      </c>
      <c r="AY256" s="243" t="s">
        <v>119</v>
      </c>
    </row>
    <row r="257" s="2" customFormat="1" ht="33" customHeight="1">
      <c r="A257" s="37"/>
      <c r="B257" s="38"/>
      <c r="C257" s="218" t="s">
        <v>482</v>
      </c>
      <c r="D257" s="218" t="s">
        <v>121</v>
      </c>
      <c r="E257" s="219" t="s">
        <v>483</v>
      </c>
      <c r="F257" s="220" t="s">
        <v>484</v>
      </c>
      <c r="G257" s="221" t="s">
        <v>150</v>
      </c>
      <c r="H257" s="222">
        <v>2</v>
      </c>
      <c r="I257" s="223"/>
      <c r="J257" s="224">
        <f>ROUND(I257*H257,2)</f>
        <v>0</v>
      </c>
      <c r="K257" s="225"/>
      <c r="L257" s="43"/>
      <c r="M257" s="226" t="s">
        <v>1</v>
      </c>
      <c r="N257" s="227" t="s">
        <v>40</v>
      </c>
      <c r="O257" s="90"/>
      <c r="P257" s="228">
        <f>O257*H257</f>
        <v>0</v>
      </c>
      <c r="Q257" s="228">
        <v>0</v>
      </c>
      <c r="R257" s="228">
        <f>Q257*H257</f>
        <v>0</v>
      </c>
      <c r="S257" s="228">
        <v>0</v>
      </c>
      <c r="T257" s="229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230" t="s">
        <v>125</v>
      </c>
      <c r="AT257" s="230" t="s">
        <v>121</v>
      </c>
      <c r="AU257" s="230" t="s">
        <v>80</v>
      </c>
      <c r="AY257" s="16" t="s">
        <v>119</v>
      </c>
      <c r="BE257" s="231">
        <f>IF(N257="základní",J257,0)</f>
        <v>0</v>
      </c>
      <c r="BF257" s="231">
        <f>IF(N257="snížená",J257,0)</f>
        <v>0</v>
      </c>
      <c r="BG257" s="231">
        <f>IF(N257="zákl. přenesená",J257,0)</f>
        <v>0</v>
      </c>
      <c r="BH257" s="231">
        <f>IF(N257="sníž. přenesená",J257,0)</f>
        <v>0</v>
      </c>
      <c r="BI257" s="231">
        <f>IF(N257="nulová",J257,0)</f>
        <v>0</v>
      </c>
      <c r="BJ257" s="16" t="s">
        <v>83</v>
      </c>
      <c r="BK257" s="231">
        <f>ROUND(I257*H257,2)</f>
        <v>0</v>
      </c>
      <c r="BL257" s="16" t="s">
        <v>125</v>
      </c>
      <c r="BM257" s="230" t="s">
        <v>485</v>
      </c>
    </row>
    <row r="258" s="2" customFormat="1" ht="21.75" customHeight="1">
      <c r="A258" s="37"/>
      <c r="B258" s="38"/>
      <c r="C258" s="255" t="s">
        <v>486</v>
      </c>
      <c r="D258" s="255" t="s">
        <v>198</v>
      </c>
      <c r="E258" s="256" t="s">
        <v>487</v>
      </c>
      <c r="F258" s="257" t="s">
        <v>488</v>
      </c>
      <c r="G258" s="258" t="s">
        <v>382</v>
      </c>
      <c r="H258" s="259">
        <v>2.02</v>
      </c>
      <c r="I258" s="260"/>
      <c r="J258" s="261">
        <f>ROUND(I258*H258,2)</f>
        <v>0</v>
      </c>
      <c r="K258" s="262"/>
      <c r="L258" s="263"/>
      <c r="M258" s="264" t="s">
        <v>1</v>
      </c>
      <c r="N258" s="265" t="s">
        <v>40</v>
      </c>
      <c r="O258" s="90"/>
      <c r="P258" s="228">
        <f>O258*H258</f>
        <v>0</v>
      </c>
      <c r="Q258" s="228">
        <v>0.048300000000000003</v>
      </c>
      <c r="R258" s="228">
        <f>Q258*H258</f>
        <v>0.097566</v>
      </c>
      <c r="S258" s="228">
        <v>0</v>
      </c>
      <c r="T258" s="229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230" t="s">
        <v>152</v>
      </c>
      <c r="AT258" s="230" t="s">
        <v>198</v>
      </c>
      <c r="AU258" s="230" t="s">
        <v>80</v>
      </c>
      <c r="AY258" s="16" t="s">
        <v>119</v>
      </c>
      <c r="BE258" s="231">
        <f>IF(N258="základní",J258,0)</f>
        <v>0</v>
      </c>
      <c r="BF258" s="231">
        <f>IF(N258="snížená",J258,0)</f>
        <v>0</v>
      </c>
      <c r="BG258" s="231">
        <f>IF(N258="zákl. přenesená",J258,0)</f>
        <v>0</v>
      </c>
      <c r="BH258" s="231">
        <f>IF(N258="sníž. přenesená",J258,0)</f>
        <v>0</v>
      </c>
      <c r="BI258" s="231">
        <f>IF(N258="nulová",J258,0)</f>
        <v>0</v>
      </c>
      <c r="BJ258" s="16" t="s">
        <v>83</v>
      </c>
      <c r="BK258" s="231">
        <f>ROUND(I258*H258,2)</f>
        <v>0</v>
      </c>
      <c r="BL258" s="16" t="s">
        <v>125</v>
      </c>
      <c r="BM258" s="230" t="s">
        <v>489</v>
      </c>
    </row>
    <row r="259" s="13" customFormat="1">
      <c r="A259" s="13"/>
      <c r="B259" s="232"/>
      <c r="C259" s="233"/>
      <c r="D259" s="234" t="s">
        <v>127</v>
      </c>
      <c r="E259" s="235" t="s">
        <v>1</v>
      </c>
      <c r="F259" s="236" t="s">
        <v>490</v>
      </c>
      <c r="G259" s="233"/>
      <c r="H259" s="237">
        <v>2.02</v>
      </c>
      <c r="I259" s="238"/>
      <c r="J259" s="233"/>
      <c r="K259" s="233"/>
      <c r="L259" s="239"/>
      <c r="M259" s="240"/>
      <c r="N259" s="241"/>
      <c r="O259" s="241"/>
      <c r="P259" s="241"/>
      <c r="Q259" s="241"/>
      <c r="R259" s="241"/>
      <c r="S259" s="241"/>
      <c r="T259" s="242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3" t="s">
        <v>127</v>
      </c>
      <c r="AU259" s="243" t="s">
        <v>80</v>
      </c>
      <c r="AV259" s="13" t="s">
        <v>80</v>
      </c>
      <c r="AW259" s="13" t="s">
        <v>32</v>
      </c>
      <c r="AX259" s="13" t="s">
        <v>83</v>
      </c>
      <c r="AY259" s="243" t="s">
        <v>119</v>
      </c>
    </row>
    <row r="260" s="2" customFormat="1" ht="33" customHeight="1">
      <c r="A260" s="37"/>
      <c r="B260" s="38"/>
      <c r="C260" s="218" t="s">
        <v>491</v>
      </c>
      <c r="D260" s="218" t="s">
        <v>121</v>
      </c>
      <c r="E260" s="219" t="s">
        <v>492</v>
      </c>
      <c r="F260" s="220" t="s">
        <v>493</v>
      </c>
      <c r="G260" s="221" t="s">
        <v>150</v>
      </c>
      <c r="H260" s="222">
        <v>385</v>
      </c>
      <c r="I260" s="223"/>
      <c r="J260" s="224">
        <f>ROUND(I260*H260,2)</f>
        <v>0</v>
      </c>
      <c r="K260" s="225"/>
      <c r="L260" s="43"/>
      <c r="M260" s="226" t="s">
        <v>1</v>
      </c>
      <c r="N260" s="227" t="s">
        <v>40</v>
      </c>
      <c r="O260" s="90"/>
      <c r="P260" s="228">
        <f>O260*H260</f>
        <v>0</v>
      </c>
      <c r="Q260" s="228">
        <v>0</v>
      </c>
      <c r="R260" s="228">
        <f>Q260*H260</f>
        <v>0</v>
      </c>
      <c r="S260" s="228">
        <v>0</v>
      </c>
      <c r="T260" s="229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30" t="s">
        <v>125</v>
      </c>
      <c r="AT260" s="230" t="s">
        <v>121</v>
      </c>
      <c r="AU260" s="230" t="s">
        <v>80</v>
      </c>
      <c r="AY260" s="16" t="s">
        <v>119</v>
      </c>
      <c r="BE260" s="231">
        <f>IF(N260="základní",J260,0)</f>
        <v>0</v>
      </c>
      <c r="BF260" s="231">
        <f>IF(N260="snížená",J260,0)</f>
        <v>0</v>
      </c>
      <c r="BG260" s="231">
        <f>IF(N260="zákl. přenesená",J260,0)</f>
        <v>0</v>
      </c>
      <c r="BH260" s="231">
        <f>IF(N260="sníž. přenesená",J260,0)</f>
        <v>0</v>
      </c>
      <c r="BI260" s="231">
        <f>IF(N260="nulová",J260,0)</f>
        <v>0</v>
      </c>
      <c r="BJ260" s="16" t="s">
        <v>83</v>
      </c>
      <c r="BK260" s="231">
        <f>ROUND(I260*H260,2)</f>
        <v>0</v>
      </c>
      <c r="BL260" s="16" t="s">
        <v>125</v>
      </c>
      <c r="BM260" s="230" t="s">
        <v>494</v>
      </c>
    </row>
    <row r="261" s="13" customFormat="1">
      <c r="A261" s="13"/>
      <c r="B261" s="232"/>
      <c r="C261" s="233"/>
      <c r="D261" s="234" t="s">
        <v>127</v>
      </c>
      <c r="E261" s="235" t="s">
        <v>1</v>
      </c>
      <c r="F261" s="236" t="s">
        <v>495</v>
      </c>
      <c r="G261" s="233"/>
      <c r="H261" s="237">
        <v>385</v>
      </c>
      <c r="I261" s="238"/>
      <c r="J261" s="233"/>
      <c r="K261" s="233"/>
      <c r="L261" s="239"/>
      <c r="M261" s="240"/>
      <c r="N261" s="241"/>
      <c r="O261" s="241"/>
      <c r="P261" s="241"/>
      <c r="Q261" s="241"/>
      <c r="R261" s="241"/>
      <c r="S261" s="241"/>
      <c r="T261" s="242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3" t="s">
        <v>127</v>
      </c>
      <c r="AU261" s="243" t="s">
        <v>80</v>
      </c>
      <c r="AV261" s="13" t="s">
        <v>80</v>
      </c>
      <c r="AW261" s="13" t="s">
        <v>32</v>
      </c>
      <c r="AX261" s="13" t="s">
        <v>83</v>
      </c>
      <c r="AY261" s="243" t="s">
        <v>119</v>
      </c>
    </row>
    <row r="262" s="2" customFormat="1" ht="16.5" customHeight="1">
      <c r="A262" s="37"/>
      <c r="B262" s="38"/>
      <c r="C262" s="255" t="s">
        <v>496</v>
      </c>
      <c r="D262" s="255" t="s">
        <v>198</v>
      </c>
      <c r="E262" s="256" t="s">
        <v>497</v>
      </c>
      <c r="F262" s="257" t="s">
        <v>498</v>
      </c>
      <c r="G262" s="258" t="s">
        <v>382</v>
      </c>
      <c r="H262" s="259">
        <v>161.59999999999999</v>
      </c>
      <c r="I262" s="260"/>
      <c r="J262" s="261">
        <f>ROUND(I262*H262,2)</f>
        <v>0</v>
      </c>
      <c r="K262" s="262"/>
      <c r="L262" s="263"/>
      <c r="M262" s="264" t="s">
        <v>1</v>
      </c>
      <c r="N262" s="265" t="s">
        <v>40</v>
      </c>
      <c r="O262" s="90"/>
      <c r="P262" s="228">
        <f>O262*H262</f>
        <v>0</v>
      </c>
      <c r="Q262" s="228">
        <v>0.055</v>
      </c>
      <c r="R262" s="228">
        <f>Q262*H262</f>
        <v>8.8879999999999999</v>
      </c>
      <c r="S262" s="228">
        <v>0</v>
      </c>
      <c r="T262" s="229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230" t="s">
        <v>152</v>
      </c>
      <c r="AT262" s="230" t="s">
        <v>198</v>
      </c>
      <c r="AU262" s="230" t="s">
        <v>80</v>
      </c>
      <c r="AY262" s="16" t="s">
        <v>119</v>
      </c>
      <c r="BE262" s="231">
        <f>IF(N262="základní",J262,0)</f>
        <v>0</v>
      </c>
      <c r="BF262" s="231">
        <f>IF(N262="snížená",J262,0)</f>
        <v>0</v>
      </c>
      <c r="BG262" s="231">
        <f>IF(N262="zákl. přenesená",J262,0)</f>
        <v>0</v>
      </c>
      <c r="BH262" s="231">
        <f>IF(N262="sníž. přenesená",J262,0)</f>
        <v>0</v>
      </c>
      <c r="BI262" s="231">
        <f>IF(N262="nulová",J262,0)</f>
        <v>0</v>
      </c>
      <c r="BJ262" s="16" t="s">
        <v>83</v>
      </c>
      <c r="BK262" s="231">
        <f>ROUND(I262*H262,2)</f>
        <v>0</v>
      </c>
      <c r="BL262" s="16" t="s">
        <v>125</v>
      </c>
      <c r="BM262" s="230" t="s">
        <v>499</v>
      </c>
    </row>
    <row r="263" s="13" customFormat="1">
      <c r="A263" s="13"/>
      <c r="B263" s="232"/>
      <c r="C263" s="233"/>
      <c r="D263" s="234" t="s">
        <v>127</v>
      </c>
      <c r="E263" s="235" t="s">
        <v>1</v>
      </c>
      <c r="F263" s="236" t="s">
        <v>500</v>
      </c>
      <c r="G263" s="233"/>
      <c r="H263" s="237">
        <v>161.59999999999999</v>
      </c>
      <c r="I263" s="238"/>
      <c r="J263" s="233"/>
      <c r="K263" s="233"/>
      <c r="L263" s="239"/>
      <c r="M263" s="240"/>
      <c r="N263" s="241"/>
      <c r="O263" s="241"/>
      <c r="P263" s="241"/>
      <c r="Q263" s="241"/>
      <c r="R263" s="241"/>
      <c r="S263" s="241"/>
      <c r="T263" s="242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3" t="s">
        <v>127</v>
      </c>
      <c r="AU263" s="243" t="s">
        <v>80</v>
      </c>
      <c r="AV263" s="13" t="s">
        <v>80</v>
      </c>
      <c r="AW263" s="13" t="s">
        <v>32</v>
      </c>
      <c r="AX263" s="13" t="s">
        <v>83</v>
      </c>
      <c r="AY263" s="243" t="s">
        <v>119</v>
      </c>
    </row>
    <row r="264" s="2" customFormat="1" ht="21.75" customHeight="1">
      <c r="A264" s="37"/>
      <c r="B264" s="38"/>
      <c r="C264" s="255" t="s">
        <v>501</v>
      </c>
      <c r="D264" s="255" t="s">
        <v>198</v>
      </c>
      <c r="E264" s="256" t="s">
        <v>502</v>
      </c>
      <c r="F264" s="257" t="s">
        <v>503</v>
      </c>
      <c r="G264" s="258" t="s">
        <v>382</v>
      </c>
      <c r="H264" s="259">
        <v>454.5</v>
      </c>
      <c r="I264" s="260"/>
      <c r="J264" s="261">
        <f>ROUND(I264*H264,2)</f>
        <v>0</v>
      </c>
      <c r="K264" s="262"/>
      <c r="L264" s="263"/>
      <c r="M264" s="264" t="s">
        <v>1</v>
      </c>
      <c r="N264" s="265" t="s">
        <v>40</v>
      </c>
      <c r="O264" s="90"/>
      <c r="P264" s="228">
        <f>O264*H264</f>
        <v>0</v>
      </c>
      <c r="Q264" s="228">
        <v>0.010999999999999999</v>
      </c>
      <c r="R264" s="228">
        <f>Q264*H264</f>
        <v>4.9994999999999994</v>
      </c>
      <c r="S264" s="228">
        <v>0</v>
      </c>
      <c r="T264" s="229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230" t="s">
        <v>152</v>
      </c>
      <c r="AT264" s="230" t="s">
        <v>198</v>
      </c>
      <c r="AU264" s="230" t="s">
        <v>80</v>
      </c>
      <c r="AY264" s="16" t="s">
        <v>119</v>
      </c>
      <c r="BE264" s="231">
        <f>IF(N264="základní",J264,0)</f>
        <v>0</v>
      </c>
      <c r="BF264" s="231">
        <f>IF(N264="snížená",J264,0)</f>
        <v>0</v>
      </c>
      <c r="BG264" s="231">
        <f>IF(N264="zákl. přenesená",J264,0)</f>
        <v>0</v>
      </c>
      <c r="BH264" s="231">
        <f>IF(N264="sníž. přenesená",J264,0)</f>
        <v>0</v>
      </c>
      <c r="BI264" s="231">
        <f>IF(N264="nulová",J264,0)</f>
        <v>0</v>
      </c>
      <c r="BJ264" s="16" t="s">
        <v>83</v>
      </c>
      <c r="BK264" s="231">
        <f>ROUND(I264*H264,2)</f>
        <v>0</v>
      </c>
      <c r="BL264" s="16" t="s">
        <v>125</v>
      </c>
      <c r="BM264" s="230" t="s">
        <v>504</v>
      </c>
    </row>
    <row r="265" s="13" customFormat="1">
      <c r="A265" s="13"/>
      <c r="B265" s="232"/>
      <c r="C265" s="233"/>
      <c r="D265" s="234" t="s">
        <v>127</v>
      </c>
      <c r="E265" s="235" t="s">
        <v>1</v>
      </c>
      <c r="F265" s="236" t="s">
        <v>505</v>
      </c>
      <c r="G265" s="233"/>
      <c r="H265" s="237">
        <v>454.5</v>
      </c>
      <c r="I265" s="238"/>
      <c r="J265" s="233"/>
      <c r="K265" s="233"/>
      <c r="L265" s="239"/>
      <c r="M265" s="240"/>
      <c r="N265" s="241"/>
      <c r="O265" s="241"/>
      <c r="P265" s="241"/>
      <c r="Q265" s="241"/>
      <c r="R265" s="241"/>
      <c r="S265" s="241"/>
      <c r="T265" s="242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3" t="s">
        <v>127</v>
      </c>
      <c r="AU265" s="243" t="s">
        <v>80</v>
      </c>
      <c r="AV265" s="13" t="s">
        <v>80</v>
      </c>
      <c r="AW265" s="13" t="s">
        <v>32</v>
      </c>
      <c r="AX265" s="13" t="s">
        <v>83</v>
      </c>
      <c r="AY265" s="243" t="s">
        <v>119</v>
      </c>
    </row>
    <row r="266" s="2" customFormat="1" ht="21.75" customHeight="1">
      <c r="A266" s="37"/>
      <c r="B266" s="38"/>
      <c r="C266" s="218" t="s">
        <v>506</v>
      </c>
      <c r="D266" s="218" t="s">
        <v>121</v>
      </c>
      <c r="E266" s="219" t="s">
        <v>507</v>
      </c>
      <c r="F266" s="220" t="s">
        <v>508</v>
      </c>
      <c r="G266" s="221" t="s">
        <v>163</v>
      </c>
      <c r="H266" s="222">
        <v>20.324999999999999</v>
      </c>
      <c r="I266" s="223"/>
      <c r="J266" s="224">
        <f>ROUND(I266*H266,2)</f>
        <v>0</v>
      </c>
      <c r="K266" s="225"/>
      <c r="L266" s="43"/>
      <c r="M266" s="226" t="s">
        <v>1</v>
      </c>
      <c r="N266" s="227" t="s">
        <v>40</v>
      </c>
      <c r="O266" s="90"/>
      <c r="P266" s="228">
        <f>O266*H266</f>
        <v>0</v>
      </c>
      <c r="Q266" s="228">
        <v>0</v>
      </c>
      <c r="R266" s="228">
        <f>Q266*H266</f>
        <v>0</v>
      </c>
      <c r="S266" s="228">
        <v>0</v>
      </c>
      <c r="T266" s="229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230" t="s">
        <v>125</v>
      </c>
      <c r="AT266" s="230" t="s">
        <v>121</v>
      </c>
      <c r="AU266" s="230" t="s">
        <v>80</v>
      </c>
      <c r="AY266" s="16" t="s">
        <v>119</v>
      </c>
      <c r="BE266" s="231">
        <f>IF(N266="základní",J266,0)</f>
        <v>0</v>
      </c>
      <c r="BF266" s="231">
        <f>IF(N266="snížená",J266,0)</f>
        <v>0</v>
      </c>
      <c r="BG266" s="231">
        <f>IF(N266="zákl. přenesená",J266,0)</f>
        <v>0</v>
      </c>
      <c r="BH266" s="231">
        <f>IF(N266="sníž. přenesená",J266,0)</f>
        <v>0</v>
      </c>
      <c r="BI266" s="231">
        <f>IF(N266="nulová",J266,0)</f>
        <v>0</v>
      </c>
      <c r="BJ266" s="16" t="s">
        <v>83</v>
      </c>
      <c r="BK266" s="231">
        <f>ROUND(I266*H266,2)</f>
        <v>0</v>
      </c>
      <c r="BL266" s="16" t="s">
        <v>125</v>
      </c>
      <c r="BM266" s="230" t="s">
        <v>509</v>
      </c>
    </row>
    <row r="267" s="13" customFormat="1">
      <c r="A267" s="13"/>
      <c r="B267" s="232"/>
      <c r="C267" s="233"/>
      <c r="D267" s="234" t="s">
        <v>127</v>
      </c>
      <c r="E267" s="235" t="s">
        <v>1</v>
      </c>
      <c r="F267" s="236" t="s">
        <v>510</v>
      </c>
      <c r="G267" s="233"/>
      <c r="H267" s="237">
        <v>20.324999999999999</v>
      </c>
      <c r="I267" s="238"/>
      <c r="J267" s="233"/>
      <c r="K267" s="233"/>
      <c r="L267" s="239"/>
      <c r="M267" s="240"/>
      <c r="N267" s="241"/>
      <c r="O267" s="241"/>
      <c r="P267" s="241"/>
      <c r="Q267" s="241"/>
      <c r="R267" s="241"/>
      <c r="S267" s="241"/>
      <c r="T267" s="242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3" t="s">
        <v>127</v>
      </c>
      <c r="AU267" s="243" t="s">
        <v>80</v>
      </c>
      <c r="AV267" s="13" t="s">
        <v>80</v>
      </c>
      <c r="AW267" s="13" t="s">
        <v>32</v>
      </c>
      <c r="AX267" s="13" t="s">
        <v>83</v>
      </c>
      <c r="AY267" s="243" t="s">
        <v>119</v>
      </c>
    </row>
    <row r="268" s="2" customFormat="1" ht="33" customHeight="1">
      <c r="A268" s="37"/>
      <c r="B268" s="38"/>
      <c r="C268" s="218" t="s">
        <v>511</v>
      </c>
      <c r="D268" s="218" t="s">
        <v>121</v>
      </c>
      <c r="E268" s="219" t="s">
        <v>512</v>
      </c>
      <c r="F268" s="220" t="s">
        <v>513</v>
      </c>
      <c r="G268" s="221" t="s">
        <v>382</v>
      </c>
      <c r="H268" s="222">
        <v>2</v>
      </c>
      <c r="I268" s="223"/>
      <c r="J268" s="224">
        <f>ROUND(I268*H268,2)</f>
        <v>0</v>
      </c>
      <c r="K268" s="225"/>
      <c r="L268" s="43"/>
      <c r="M268" s="226" t="s">
        <v>1</v>
      </c>
      <c r="N268" s="227" t="s">
        <v>40</v>
      </c>
      <c r="O268" s="90"/>
      <c r="P268" s="228">
        <f>O268*H268</f>
        <v>0</v>
      </c>
      <c r="Q268" s="228">
        <v>0</v>
      </c>
      <c r="R268" s="228">
        <f>Q268*H268</f>
        <v>0</v>
      </c>
      <c r="S268" s="228">
        <v>0</v>
      </c>
      <c r="T268" s="229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230" t="s">
        <v>125</v>
      </c>
      <c r="AT268" s="230" t="s">
        <v>121</v>
      </c>
      <c r="AU268" s="230" t="s">
        <v>80</v>
      </c>
      <c r="AY268" s="16" t="s">
        <v>119</v>
      </c>
      <c r="BE268" s="231">
        <f>IF(N268="základní",J268,0)</f>
        <v>0</v>
      </c>
      <c r="BF268" s="231">
        <f>IF(N268="snížená",J268,0)</f>
        <v>0</v>
      </c>
      <c r="BG268" s="231">
        <f>IF(N268="zákl. přenesená",J268,0)</f>
        <v>0</v>
      </c>
      <c r="BH268" s="231">
        <f>IF(N268="sníž. přenesená",J268,0)</f>
        <v>0</v>
      </c>
      <c r="BI268" s="231">
        <f>IF(N268="nulová",J268,0)</f>
        <v>0</v>
      </c>
      <c r="BJ268" s="16" t="s">
        <v>83</v>
      </c>
      <c r="BK268" s="231">
        <f>ROUND(I268*H268,2)</f>
        <v>0</v>
      </c>
      <c r="BL268" s="16" t="s">
        <v>125</v>
      </c>
      <c r="BM268" s="230" t="s">
        <v>514</v>
      </c>
    </row>
    <row r="269" s="2" customFormat="1" ht="33" customHeight="1">
      <c r="A269" s="37"/>
      <c r="B269" s="38"/>
      <c r="C269" s="218" t="s">
        <v>515</v>
      </c>
      <c r="D269" s="218" t="s">
        <v>121</v>
      </c>
      <c r="E269" s="219" t="s">
        <v>516</v>
      </c>
      <c r="F269" s="220" t="s">
        <v>517</v>
      </c>
      <c r="G269" s="221" t="s">
        <v>150</v>
      </c>
      <c r="H269" s="222">
        <v>119</v>
      </c>
      <c r="I269" s="223"/>
      <c r="J269" s="224">
        <f>ROUND(I269*H269,2)</f>
        <v>0</v>
      </c>
      <c r="K269" s="225"/>
      <c r="L269" s="43"/>
      <c r="M269" s="226" t="s">
        <v>1</v>
      </c>
      <c r="N269" s="227" t="s">
        <v>40</v>
      </c>
      <c r="O269" s="90"/>
      <c r="P269" s="228">
        <f>O269*H269</f>
        <v>0</v>
      </c>
      <c r="Q269" s="228">
        <v>0.00060999999999999997</v>
      </c>
      <c r="R269" s="228">
        <f>Q269*H269</f>
        <v>0.072590000000000002</v>
      </c>
      <c r="S269" s="228">
        <v>0</v>
      </c>
      <c r="T269" s="229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230" t="s">
        <v>125</v>
      </c>
      <c r="AT269" s="230" t="s">
        <v>121</v>
      </c>
      <c r="AU269" s="230" t="s">
        <v>80</v>
      </c>
      <c r="AY269" s="16" t="s">
        <v>119</v>
      </c>
      <c r="BE269" s="231">
        <f>IF(N269="základní",J269,0)</f>
        <v>0</v>
      </c>
      <c r="BF269" s="231">
        <f>IF(N269="snížená",J269,0)</f>
        <v>0</v>
      </c>
      <c r="BG269" s="231">
        <f>IF(N269="zákl. přenesená",J269,0)</f>
        <v>0</v>
      </c>
      <c r="BH269" s="231">
        <f>IF(N269="sníž. přenesená",J269,0)</f>
        <v>0</v>
      </c>
      <c r="BI269" s="231">
        <f>IF(N269="nulová",J269,0)</f>
        <v>0</v>
      </c>
      <c r="BJ269" s="16" t="s">
        <v>83</v>
      </c>
      <c r="BK269" s="231">
        <f>ROUND(I269*H269,2)</f>
        <v>0</v>
      </c>
      <c r="BL269" s="16" t="s">
        <v>125</v>
      </c>
      <c r="BM269" s="230" t="s">
        <v>518</v>
      </c>
    </row>
    <row r="270" s="2" customFormat="1" ht="21.75" customHeight="1">
      <c r="A270" s="37"/>
      <c r="B270" s="38"/>
      <c r="C270" s="218" t="s">
        <v>519</v>
      </c>
      <c r="D270" s="218" t="s">
        <v>121</v>
      </c>
      <c r="E270" s="219" t="s">
        <v>520</v>
      </c>
      <c r="F270" s="220" t="s">
        <v>521</v>
      </c>
      <c r="G270" s="221" t="s">
        <v>150</v>
      </c>
      <c r="H270" s="222">
        <v>119</v>
      </c>
      <c r="I270" s="223"/>
      <c r="J270" s="224">
        <f>ROUND(I270*H270,2)</f>
        <v>0</v>
      </c>
      <c r="K270" s="225"/>
      <c r="L270" s="43"/>
      <c r="M270" s="226" t="s">
        <v>1</v>
      </c>
      <c r="N270" s="227" t="s">
        <v>40</v>
      </c>
      <c r="O270" s="90"/>
      <c r="P270" s="228">
        <f>O270*H270</f>
        <v>0</v>
      </c>
      <c r="Q270" s="228">
        <v>0</v>
      </c>
      <c r="R270" s="228">
        <f>Q270*H270</f>
        <v>0</v>
      </c>
      <c r="S270" s="228">
        <v>0</v>
      </c>
      <c r="T270" s="229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230" t="s">
        <v>125</v>
      </c>
      <c r="AT270" s="230" t="s">
        <v>121</v>
      </c>
      <c r="AU270" s="230" t="s">
        <v>80</v>
      </c>
      <c r="AY270" s="16" t="s">
        <v>119</v>
      </c>
      <c r="BE270" s="231">
        <f>IF(N270="základní",J270,0)</f>
        <v>0</v>
      </c>
      <c r="BF270" s="231">
        <f>IF(N270="snížená",J270,0)</f>
        <v>0</v>
      </c>
      <c r="BG270" s="231">
        <f>IF(N270="zákl. přenesená",J270,0)</f>
        <v>0</v>
      </c>
      <c r="BH270" s="231">
        <f>IF(N270="sníž. přenesená",J270,0)</f>
        <v>0</v>
      </c>
      <c r="BI270" s="231">
        <f>IF(N270="nulová",J270,0)</f>
        <v>0</v>
      </c>
      <c r="BJ270" s="16" t="s">
        <v>83</v>
      </c>
      <c r="BK270" s="231">
        <f>ROUND(I270*H270,2)</f>
        <v>0</v>
      </c>
      <c r="BL270" s="16" t="s">
        <v>125</v>
      </c>
      <c r="BM270" s="230" t="s">
        <v>522</v>
      </c>
    </row>
    <row r="271" s="2" customFormat="1" ht="21.75" customHeight="1">
      <c r="A271" s="37"/>
      <c r="B271" s="38"/>
      <c r="C271" s="218" t="s">
        <v>523</v>
      </c>
      <c r="D271" s="218" t="s">
        <v>121</v>
      </c>
      <c r="E271" s="219" t="s">
        <v>524</v>
      </c>
      <c r="F271" s="220" t="s">
        <v>525</v>
      </c>
      <c r="G271" s="221" t="s">
        <v>150</v>
      </c>
      <c r="H271" s="222">
        <v>110</v>
      </c>
      <c r="I271" s="223"/>
      <c r="J271" s="224">
        <f>ROUND(I271*H271,2)</f>
        <v>0</v>
      </c>
      <c r="K271" s="225"/>
      <c r="L271" s="43"/>
      <c r="M271" s="226" t="s">
        <v>1</v>
      </c>
      <c r="N271" s="227" t="s">
        <v>40</v>
      </c>
      <c r="O271" s="90"/>
      <c r="P271" s="228">
        <f>O271*H271</f>
        <v>0</v>
      </c>
      <c r="Q271" s="228">
        <v>0</v>
      </c>
      <c r="R271" s="228">
        <f>Q271*H271</f>
        <v>0</v>
      </c>
      <c r="S271" s="228">
        <v>0</v>
      </c>
      <c r="T271" s="229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230" t="s">
        <v>125</v>
      </c>
      <c r="AT271" s="230" t="s">
        <v>121</v>
      </c>
      <c r="AU271" s="230" t="s">
        <v>80</v>
      </c>
      <c r="AY271" s="16" t="s">
        <v>119</v>
      </c>
      <c r="BE271" s="231">
        <f>IF(N271="základní",J271,0)</f>
        <v>0</v>
      </c>
      <c r="BF271" s="231">
        <f>IF(N271="snížená",J271,0)</f>
        <v>0</v>
      </c>
      <c r="BG271" s="231">
        <f>IF(N271="zákl. přenesená",J271,0)</f>
        <v>0</v>
      </c>
      <c r="BH271" s="231">
        <f>IF(N271="sníž. přenesená",J271,0)</f>
        <v>0</v>
      </c>
      <c r="BI271" s="231">
        <f>IF(N271="nulová",J271,0)</f>
        <v>0</v>
      </c>
      <c r="BJ271" s="16" t="s">
        <v>83</v>
      </c>
      <c r="BK271" s="231">
        <f>ROUND(I271*H271,2)</f>
        <v>0</v>
      </c>
      <c r="BL271" s="16" t="s">
        <v>125</v>
      </c>
      <c r="BM271" s="230" t="s">
        <v>526</v>
      </c>
    </row>
    <row r="272" s="2" customFormat="1" ht="21.75" customHeight="1">
      <c r="A272" s="37"/>
      <c r="B272" s="38"/>
      <c r="C272" s="255" t="s">
        <v>527</v>
      </c>
      <c r="D272" s="255" t="s">
        <v>198</v>
      </c>
      <c r="E272" s="256" t="s">
        <v>528</v>
      </c>
      <c r="F272" s="257" t="s">
        <v>529</v>
      </c>
      <c r="G272" s="258" t="s">
        <v>382</v>
      </c>
      <c r="H272" s="259">
        <v>108</v>
      </c>
      <c r="I272" s="260"/>
      <c r="J272" s="261">
        <f>ROUND(I272*H272,2)</f>
        <v>0</v>
      </c>
      <c r="K272" s="262"/>
      <c r="L272" s="263"/>
      <c r="M272" s="264" t="s">
        <v>1</v>
      </c>
      <c r="N272" s="265" t="s">
        <v>40</v>
      </c>
      <c r="O272" s="90"/>
      <c r="P272" s="228">
        <f>O272*H272</f>
        <v>0</v>
      </c>
      <c r="Q272" s="228">
        <v>0.10299999999999999</v>
      </c>
      <c r="R272" s="228">
        <f>Q272*H272</f>
        <v>11.123999999999999</v>
      </c>
      <c r="S272" s="228">
        <v>0</v>
      </c>
      <c r="T272" s="229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230" t="s">
        <v>152</v>
      </c>
      <c r="AT272" s="230" t="s">
        <v>198</v>
      </c>
      <c r="AU272" s="230" t="s">
        <v>80</v>
      </c>
      <c r="AY272" s="16" t="s">
        <v>119</v>
      </c>
      <c r="BE272" s="231">
        <f>IF(N272="základní",J272,0)</f>
        <v>0</v>
      </c>
      <c r="BF272" s="231">
        <f>IF(N272="snížená",J272,0)</f>
        <v>0</v>
      </c>
      <c r="BG272" s="231">
        <f>IF(N272="zákl. přenesená",J272,0)</f>
        <v>0</v>
      </c>
      <c r="BH272" s="231">
        <f>IF(N272="sníž. přenesená",J272,0)</f>
        <v>0</v>
      </c>
      <c r="BI272" s="231">
        <f>IF(N272="nulová",J272,0)</f>
        <v>0</v>
      </c>
      <c r="BJ272" s="16" t="s">
        <v>83</v>
      </c>
      <c r="BK272" s="231">
        <f>ROUND(I272*H272,2)</f>
        <v>0</v>
      </c>
      <c r="BL272" s="16" t="s">
        <v>125</v>
      </c>
      <c r="BM272" s="230" t="s">
        <v>530</v>
      </c>
    </row>
    <row r="273" s="2" customFormat="1" ht="21.75" customHeight="1">
      <c r="A273" s="37"/>
      <c r="B273" s="38"/>
      <c r="C273" s="255" t="s">
        <v>531</v>
      </c>
      <c r="D273" s="255" t="s">
        <v>198</v>
      </c>
      <c r="E273" s="256" t="s">
        <v>532</v>
      </c>
      <c r="F273" s="257" t="s">
        <v>533</v>
      </c>
      <c r="G273" s="258" t="s">
        <v>382</v>
      </c>
      <c r="H273" s="259">
        <v>4</v>
      </c>
      <c r="I273" s="260"/>
      <c r="J273" s="261">
        <f>ROUND(I273*H273,2)</f>
        <v>0</v>
      </c>
      <c r="K273" s="262"/>
      <c r="L273" s="263"/>
      <c r="M273" s="264" t="s">
        <v>1</v>
      </c>
      <c r="N273" s="265" t="s">
        <v>40</v>
      </c>
      <c r="O273" s="90"/>
      <c r="P273" s="228">
        <f>O273*H273</f>
        <v>0</v>
      </c>
      <c r="Q273" s="228">
        <v>0.113</v>
      </c>
      <c r="R273" s="228">
        <f>Q273*H273</f>
        <v>0.45200000000000001</v>
      </c>
      <c r="S273" s="228">
        <v>0</v>
      </c>
      <c r="T273" s="229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230" t="s">
        <v>152</v>
      </c>
      <c r="AT273" s="230" t="s">
        <v>198</v>
      </c>
      <c r="AU273" s="230" t="s">
        <v>80</v>
      </c>
      <c r="AY273" s="16" t="s">
        <v>119</v>
      </c>
      <c r="BE273" s="231">
        <f>IF(N273="základní",J273,0)</f>
        <v>0</v>
      </c>
      <c r="BF273" s="231">
        <f>IF(N273="snížená",J273,0)</f>
        <v>0</v>
      </c>
      <c r="BG273" s="231">
        <f>IF(N273="zákl. přenesená",J273,0)</f>
        <v>0</v>
      </c>
      <c r="BH273" s="231">
        <f>IF(N273="sníž. přenesená",J273,0)</f>
        <v>0</v>
      </c>
      <c r="BI273" s="231">
        <f>IF(N273="nulová",J273,0)</f>
        <v>0</v>
      </c>
      <c r="BJ273" s="16" t="s">
        <v>83</v>
      </c>
      <c r="BK273" s="231">
        <f>ROUND(I273*H273,2)</f>
        <v>0</v>
      </c>
      <c r="BL273" s="16" t="s">
        <v>125</v>
      </c>
      <c r="BM273" s="230" t="s">
        <v>534</v>
      </c>
    </row>
    <row r="274" s="2" customFormat="1" ht="21.75" customHeight="1">
      <c r="A274" s="37"/>
      <c r="B274" s="38"/>
      <c r="C274" s="218" t="s">
        <v>535</v>
      </c>
      <c r="D274" s="218" t="s">
        <v>121</v>
      </c>
      <c r="E274" s="219" t="s">
        <v>536</v>
      </c>
      <c r="F274" s="220" t="s">
        <v>537</v>
      </c>
      <c r="G274" s="221" t="s">
        <v>150</v>
      </c>
      <c r="H274" s="222">
        <v>18</v>
      </c>
      <c r="I274" s="223"/>
      <c r="J274" s="224">
        <f>ROUND(I274*H274,2)</f>
        <v>0</v>
      </c>
      <c r="K274" s="225"/>
      <c r="L274" s="43"/>
      <c r="M274" s="226" t="s">
        <v>1</v>
      </c>
      <c r="N274" s="227" t="s">
        <v>40</v>
      </c>
      <c r="O274" s="90"/>
      <c r="P274" s="228">
        <f>O274*H274</f>
        <v>0</v>
      </c>
      <c r="Q274" s="228">
        <v>0</v>
      </c>
      <c r="R274" s="228">
        <f>Q274*H274</f>
        <v>0</v>
      </c>
      <c r="S274" s="228">
        <v>0</v>
      </c>
      <c r="T274" s="229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230" t="s">
        <v>125</v>
      </c>
      <c r="AT274" s="230" t="s">
        <v>121</v>
      </c>
      <c r="AU274" s="230" t="s">
        <v>80</v>
      </c>
      <c r="AY274" s="16" t="s">
        <v>119</v>
      </c>
      <c r="BE274" s="231">
        <f>IF(N274="základní",J274,0)</f>
        <v>0</v>
      </c>
      <c r="BF274" s="231">
        <f>IF(N274="snížená",J274,0)</f>
        <v>0</v>
      </c>
      <c r="BG274" s="231">
        <f>IF(N274="zákl. přenesená",J274,0)</f>
        <v>0</v>
      </c>
      <c r="BH274" s="231">
        <f>IF(N274="sníž. přenesená",J274,0)</f>
        <v>0</v>
      </c>
      <c r="BI274" s="231">
        <f>IF(N274="nulová",J274,0)</f>
        <v>0</v>
      </c>
      <c r="BJ274" s="16" t="s">
        <v>83</v>
      </c>
      <c r="BK274" s="231">
        <f>ROUND(I274*H274,2)</f>
        <v>0</v>
      </c>
      <c r="BL274" s="16" t="s">
        <v>125</v>
      </c>
      <c r="BM274" s="230" t="s">
        <v>538</v>
      </c>
    </row>
    <row r="275" s="2" customFormat="1" ht="33" customHeight="1">
      <c r="A275" s="37"/>
      <c r="B275" s="38"/>
      <c r="C275" s="218" t="s">
        <v>539</v>
      </c>
      <c r="D275" s="218" t="s">
        <v>121</v>
      </c>
      <c r="E275" s="219" t="s">
        <v>540</v>
      </c>
      <c r="F275" s="220" t="s">
        <v>541</v>
      </c>
      <c r="G275" s="221" t="s">
        <v>150</v>
      </c>
      <c r="H275" s="222">
        <v>35</v>
      </c>
      <c r="I275" s="223"/>
      <c r="J275" s="224">
        <f>ROUND(I275*H275,2)</f>
        <v>0</v>
      </c>
      <c r="K275" s="225"/>
      <c r="L275" s="43"/>
      <c r="M275" s="226" t="s">
        <v>1</v>
      </c>
      <c r="N275" s="227" t="s">
        <v>40</v>
      </c>
      <c r="O275" s="90"/>
      <c r="P275" s="228">
        <f>O275*H275</f>
        <v>0</v>
      </c>
      <c r="Q275" s="228">
        <v>0</v>
      </c>
      <c r="R275" s="228">
        <f>Q275*H275</f>
        <v>0</v>
      </c>
      <c r="S275" s="228">
        <v>0</v>
      </c>
      <c r="T275" s="229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230" t="s">
        <v>125</v>
      </c>
      <c r="AT275" s="230" t="s">
        <v>121</v>
      </c>
      <c r="AU275" s="230" t="s">
        <v>80</v>
      </c>
      <c r="AY275" s="16" t="s">
        <v>119</v>
      </c>
      <c r="BE275" s="231">
        <f>IF(N275="základní",J275,0)</f>
        <v>0</v>
      </c>
      <c r="BF275" s="231">
        <f>IF(N275="snížená",J275,0)</f>
        <v>0</v>
      </c>
      <c r="BG275" s="231">
        <f>IF(N275="zákl. přenesená",J275,0)</f>
        <v>0</v>
      </c>
      <c r="BH275" s="231">
        <f>IF(N275="sníž. přenesená",J275,0)</f>
        <v>0</v>
      </c>
      <c r="BI275" s="231">
        <f>IF(N275="nulová",J275,0)</f>
        <v>0</v>
      </c>
      <c r="BJ275" s="16" t="s">
        <v>83</v>
      </c>
      <c r="BK275" s="231">
        <f>ROUND(I275*H275,2)</f>
        <v>0</v>
      </c>
      <c r="BL275" s="16" t="s">
        <v>125</v>
      </c>
      <c r="BM275" s="230" t="s">
        <v>542</v>
      </c>
    </row>
    <row r="276" s="2" customFormat="1" ht="21.75" customHeight="1">
      <c r="A276" s="37"/>
      <c r="B276" s="38"/>
      <c r="C276" s="218" t="s">
        <v>543</v>
      </c>
      <c r="D276" s="218" t="s">
        <v>121</v>
      </c>
      <c r="E276" s="219" t="s">
        <v>544</v>
      </c>
      <c r="F276" s="220" t="s">
        <v>545</v>
      </c>
      <c r="G276" s="221" t="s">
        <v>546</v>
      </c>
      <c r="H276" s="222">
        <v>1</v>
      </c>
      <c r="I276" s="223"/>
      <c r="J276" s="224">
        <f>ROUND(I276*H276,2)</f>
        <v>0</v>
      </c>
      <c r="K276" s="225"/>
      <c r="L276" s="43"/>
      <c r="M276" s="226" t="s">
        <v>1</v>
      </c>
      <c r="N276" s="227" t="s">
        <v>40</v>
      </c>
      <c r="O276" s="90"/>
      <c r="P276" s="228">
        <f>O276*H276</f>
        <v>0</v>
      </c>
      <c r="Q276" s="228">
        <v>0</v>
      </c>
      <c r="R276" s="228">
        <f>Q276*H276</f>
        <v>0</v>
      </c>
      <c r="S276" s="228">
        <v>0</v>
      </c>
      <c r="T276" s="229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230" t="s">
        <v>125</v>
      </c>
      <c r="AT276" s="230" t="s">
        <v>121</v>
      </c>
      <c r="AU276" s="230" t="s">
        <v>80</v>
      </c>
      <c r="AY276" s="16" t="s">
        <v>119</v>
      </c>
      <c r="BE276" s="231">
        <f>IF(N276="základní",J276,0)</f>
        <v>0</v>
      </c>
      <c r="BF276" s="231">
        <f>IF(N276="snížená",J276,0)</f>
        <v>0</v>
      </c>
      <c r="BG276" s="231">
        <f>IF(N276="zákl. přenesená",J276,0)</f>
        <v>0</v>
      </c>
      <c r="BH276" s="231">
        <f>IF(N276="sníž. přenesená",J276,0)</f>
        <v>0</v>
      </c>
      <c r="BI276" s="231">
        <f>IF(N276="nulová",J276,0)</f>
        <v>0</v>
      </c>
      <c r="BJ276" s="16" t="s">
        <v>83</v>
      </c>
      <c r="BK276" s="231">
        <f>ROUND(I276*H276,2)</f>
        <v>0</v>
      </c>
      <c r="BL276" s="16" t="s">
        <v>125</v>
      </c>
      <c r="BM276" s="230" t="s">
        <v>547</v>
      </c>
    </row>
    <row r="277" s="12" customFormat="1" ht="22.8" customHeight="1">
      <c r="A277" s="12"/>
      <c r="B277" s="202"/>
      <c r="C277" s="203"/>
      <c r="D277" s="204" t="s">
        <v>74</v>
      </c>
      <c r="E277" s="216" t="s">
        <v>548</v>
      </c>
      <c r="F277" s="216" t="s">
        <v>549</v>
      </c>
      <c r="G277" s="203"/>
      <c r="H277" s="203"/>
      <c r="I277" s="206"/>
      <c r="J277" s="217">
        <f>BK277</f>
        <v>0</v>
      </c>
      <c r="K277" s="203"/>
      <c r="L277" s="208"/>
      <c r="M277" s="209"/>
      <c r="N277" s="210"/>
      <c r="O277" s="210"/>
      <c r="P277" s="211">
        <f>P278</f>
        <v>0</v>
      </c>
      <c r="Q277" s="210"/>
      <c r="R277" s="211">
        <f>R278</f>
        <v>0</v>
      </c>
      <c r="S277" s="210"/>
      <c r="T277" s="212">
        <f>T278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213" t="s">
        <v>83</v>
      </c>
      <c r="AT277" s="214" t="s">
        <v>74</v>
      </c>
      <c r="AU277" s="214" t="s">
        <v>83</v>
      </c>
      <c r="AY277" s="213" t="s">
        <v>119</v>
      </c>
      <c r="BK277" s="215">
        <f>BK278</f>
        <v>0</v>
      </c>
    </row>
    <row r="278" s="2" customFormat="1" ht="21.75" customHeight="1">
      <c r="A278" s="37"/>
      <c r="B278" s="38"/>
      <c r="C278" s="218" t="s">
        <v>550</v>
      </c>
      <c r="D278" s="218" t="s">
        <v>121</v>
      </c>
      <c r="E278" s="219" t="s">
        <v>551</v>
      </c>
      <c r="F278" s="220" t="s">
        <v>552</v>
      </c>
      <c r="G278" s="221" t="s">
        <v>201</v>
      </c>
      <c r="H278" s="222">
        <v>107.41200000000001</v>
      </c>
      <c r="I278" s="223"/>
      <c r="J278" s="224">
        <f>ROUND(I278*H278,2)</f>
        <v>0</v>
      </c>
      <c r="K278" s="225"/>
      <c r="L278" s="43"/>
      <c r="M278" s="226" t="s">
        <v>1</v>
      </c>
      <c r="N278" s="227" t="s">
        <v>40</v>
      </c>
      <c r="O278" s="90"/>
      <c r="P278" s="228">
        <f>O278*H278</f>
        <v>0</v>
      </c>
      <c r="Q278" s="228">
        <v>0</v>
      </c>
      <c r="R278" s="228">
        <f>Q278*H278</f>
        <v>0</v>
      </c>
      <c r="S278" s="228">
        <v>0</v>
      </c>
      <c r="T278" s="229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230" t="s">
        <v>125</v>
      </c>
      <c r="AT278" s="230" t="s">
        <v>121</v>
      </c>
      <c r="AU278" s="230" t="s">
        <v>80</v>
      </c>
      <c r="AY278" s="16" t="s">
        <v>119</v>
      </c>
      <c r="BE278" s="231">
        <f>IF(N278="základní",J278,0)</f>
        <v>0</v>
      </c>
      <c r="BF278" s="231">
        <f>IF(N278="snížená",J278,0)</f>
        <v>0</v>
      </c>
      <c r="BG278" s="231">
        <f>IF(N278="zákl. přenesená",J278,0)</f>
        <v>0</v>
      </c>
      <c r="BH278" s="231">
        <f>IF(N278="sníž. přenesená",J278,0)</f>
        <v>0</v>
      </c>
      <c r="BI278" s="231">
        <f>IF(N278="nulová",J278,0)</f>
        <v>0</v>
      </c>
      <c r="BJ278" s="16" t="s">
        <v>83</v>
      </c>
      <c r="BK278" s="231">
        <f>ROUND(I278*H278,2)</f>
        <v>0</v>
      </c>
      <c r="BL278" s="16" t="s">
        <v>125</v>
      </c>
      <c r="BM278" s="230" t="s">
        <v>553</v>
      </c>
    </row>
    <row r="279" s="12" customFormat="1" ht="22.8" customHeight="1">
      <c r="A279" s="12"/>
      <c r="B279" s="202"/>
      <c r="C279" s="203"/>
      <c r="D279" s="204" t="s">
        <v>74</v>
      </c>
      <c r="E279" s="216" t="s">
        <v>554</v>
      </c>
      <c r="F279" s="216" t="s">
        <v>555</v>
      </c>
      <c r="G279" s="203"/>
      <c r="H279" s="203"/>
      <c r="I279" s="206"/>
      <c r="J279" s="217">
        <f>BK279</f>
        <v>0</v>
      </c>
      <c r="K279" s="203"/>
      <c r="L279" s="208"/>
      <c r="M279" s="209"/>
      <c r="N279" s="210"/>
      <c r="O279" s="210"/>
      <c r="P279" s="211">
        <f>SUM(P280:P293)</f>
        <v>0</v>
      </c>
      <c r="Q279" s="210"/>
      <c r="R279" s="211">
        <f>SUM(R280:R293)</f>
        <v>0</v>
      </c>
      <c r="S279" s="210"/>
      <c r="T279" s="212">
        <f>SUM(T280:T293)</f>
        <v>0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213" t="s">
        <v>83</v>
      </c>
      <c r="AT279" s="214" t="s">
        <v>74</v>
      </c>
      <c r="AU279" s="214" t="s">
        <v>83</v>
      </c>
      <c r="AY279" s="213" t="s">
        <v>119</v>
      </c>
      <c r="BK279" s="215">
        <f>SUM(BK280:BK293)</f>
        <v>0</v>
      </c>
    </row>
    <row r="280" s="2" customFormat="1" ht="21.75" customHeight="1">
      <c r="A280" s="37"/>
      <c r="B280" s="38"/>
      <c r="C280" s="218" t="s">
        <v>556</v>
      </c>
      <c r="D280" s="218" t="s">
        <v>121</v>
      </c>
      <c r="E280" s="219" t="s">
        <v>557</v>
      </c>
      <c r="F280" s="220" t="s">
        <v>558</v>
      </c>
      <c r="G280" s="221" t="s">
        <v>201</v>
      </c>
      <c r="H280" s="222">
        <v>89.840000000000003</v>
      </c>
      <c r="I280" s="223"/>
      <c r="J280" s="224">
        <f>ROUND(I280*H280,2)</f>
        <v>0</v>
      </c>
      <c r="K280" s="225"/>
      <c r="L280" s="43"/>
      <c r="M280" s="226" t="s">
        <v>1</v>
      </c>
      <c r="N280" s="227" t="s">
        <v>40</v>
      </c>
      <c r="O280" s="90"/>
      <c r="P280" s="228">
        <f>O280*H280</f>
        <v>0</v>
      </c>
      <c r="Q280" s="228">
        <v>0</v>
      </c>
      <c r="R280" s="228">
        <f>Q280*H280</f>
        <v>0</v>
      </c>
      <c r="S280" s="228">
        <v>0</v>
      </c>
      <c r="T280" s="229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230" t="s">
        <v>125</v>
      </c>
      <c r="AT280" s="230" t="s">
        <v>121</v>
      </c>
      <c r="AU280" s="230" t="s">
        <v>80</v>
      </c>
      <c r="AY280" s="16" t="s">
        <v>119</v>
      </c>
      <c r="BE280" s="231">
        <f>IF(N280="základní",J280,0)</f>
        <v>0</v>
      </c>
      <c r="BF280" s="231">
        <f>IF(N280="snížená",J280,0)</f>
        <v>0</v>
      </c>
      <c r="BG280" s="231">
        <f>IF(N280="zákl. přenesená",J280,0)</f>
        <v>0</v>
      </c>
      <c r="BH280" s="231">
        <f>IF(N280="sníž. přenesená",J280,0)</f>
        <v>0</v>
      </c>
      <c r="BI280" s="231">
        <f>IF(N280="nulová",J280,0)</f>
        <v>0</v>
      </c>
      <c r="BJ280" s="16" t="s">
        <v>83</v>
      </c>
      <c r="BK280" s="231">
        <f>ROUND(I280*H280,2)</f>
        <v>0</v>
      </c>
      <c r="BL280" s="16" t="s">
        <v>125</v>
      </c>
      <c r="BM280" s="230" t="s">
        <v>559</v>
      </c>
    </row>
    <row r="281" s="13" customFormat="1">
      <c r="A281" s="13"/>
      <c r="B281" s="232"/>
      <c r="C281" s="233"/>
      <c r="D281" s="234" t="s">
        <v>127</v>
      </c>
      <c r="E281" s="235" t="s">
        <v>1</v>
      </c>
      <c r="F281" s="236" t="s">
        <v>560</v>
      </c>
      <c r="G281" s="233"/>
      <c r="H281" s="237">
        <v>89.840000000000003</v>
      </c>
      <c r="I281" s="238"/>
      <c r="J281" s="233"/>
      <c r="K281" s="233"/>
      <c r="L281" s="239"/>
      <c r="M281" s="240"/>
      <c r="N281" s="241"/>
      <c r="O281" s="241"/>
      <c r="P281" s="241"/>
      <c r="Q281" s="241"/>
      <c r="R281" s="241"/>
      <c r="S281" s="241"/>
      <c r="T281" s="242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3" t="s">
        <v>127</v>
      </c>
      <c r="AU281" s="243" t="s">
        <v>80</v>
      </c>
      <c r="AV281" s="13" t="s">
        <v>80</v>
      </c>
      <c r="AW281" s="13" t="s">
        <v>32</v>
      </c>
      <c r="AX281" s="13" t="s">
        <v>83</v>
      </c>
      <c r="AY281" s="243" t="s">
        <v>119</v>
      </c>
    </row>
    <row r="282" s="2" customFormat="1" ht="21.75" customHeight="1">
      <c r="A282" s="37"/>
      <c r="B282" s="38"/>
      <c r="C282" s="218" t="s">
        <v>561</v>
      </c>
      <c r="D282" s="218" t="s">
        <v>121</v>
      </c>
      <c r="E282" s="219" t="s">
        <v>562</v>
      </c>
      <c r="F282" s="220" t="s">
        <v>563</v>
      </c>
      <c r="G282" s="221" t="s">
        <v>201</v>
      </c>
      <c r="H282" s="222">
        <v>628.88</v>
      </c>
      <c r="I282" s="223"/>
      <c r="J282" s="224">
        <f>ROUND(I282*H282,2)</f>
        <v>0</v>
      </c>
      <c r="K282" s="225"/>
      <c r="L282" s="43"/>
      <c r="M282" s="226" t="s">
        <v>1</v>
      </c>
      <c r="N282" s="227" t="s">
        <v>40</v>
      </c>
      <c r="O282" s="90"/>
      <c r="P282" s="228">
        <f>O282*H282</f>
        <v>0</v>
      </c>
      <c r="Q282" s="228">
        <v>0</v>
      </c>
      <c r="R282" s="228">
        <f>Q282*H282</f>
        <v>0</v>
      </c>
      <c r="S282" s="228">
        <v>0</v>
      </c>
      <c r="T282" s="229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230" t="s">
        <v>125</v>
      </c>
      <c r="AT282" s="230" t="s">
        <v>121</v>
      </c>
      <c r="AU282" s="230" t="s">
        <v>80</v>
      </c>
      <c r="AY282" s="16" t="s">
        <v>119</v>
      </c>
      <c r="BE282" s="231">
        <f>IF(N282="základní",J282,0)</f>
        <v>0</v>
      </c>
      <c r="BF282" s="231">
        <f>IF(N282="snížená",J282,0)</f>
        <v>0</v>
      </c>
      <c r="BG282" s="231">
        <f>IF(N282="zákl. přenesená",J282,0)</f>
        <v>0</v>
      </c>
      <c r="BH282" s="231">
        <f>IF(N282="sníž. přenesená",J282,0)</f>
        <v>0</v>
      </c>
      <c r="BI282" s="231">
        <f>IF(N282="nulová",J282,0)</f>
        <v>0</v>
      </c>
      <c r="BJ282" s="16" t="s">
        <v>83</v>
      </c>
      <c r="BK282" s="231">
        <f>ROUND(I282*H282,2)</f>
        <v>0</v>
      </c>
      <c r="BL282" s="16" t="s">
        <v>125</v>
      </c>
      <c r="BM282" s="230" t="s">
        <v>564</v>
      </c>
    </row>
    <row r="283" s="13" customFormat="1">
      <c r="A283" s="13"/>
      <c r="B283" s="232"/>
      <c r="C283" s="233"/>
      <c r="D283" s="234" t="s">
        <v>127</v>
      </c>
      <c r="E283" s="235" t="s">
        <v>1</v>
      </c>
      <c r="F283" s="236" t="s">
        <v>565</v>
      </c>
      <c r="G283" s="233"/>
      <c r="H283" s="237">
        <v>628.88</v>
      </c>
      <c r="I283" s="238"/>
      <c r="J283" s="233"/>
      <c r="K283" s="233"/>
      <c r="L283" s="239"/>
      <c r="M283" s="240"/>
      <c r="N283" s="241"/>
      <c r="O283" s="241"/>
      <c r="P283" s="241"/>
      <c r="Q283" s="241"/>
      <c r="R283" s="241"/>
      <c r="S283" s="241"/>
      <c r="T283" s="242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3" t="s">
        <v>127</v>
      </c>
      <c r="AU283" s="243" t="s">
        <v>80</v>
      </c>
      <c r="AV283" s="13" t="s">
        <v>80</v>
      </c>
      <c r="AW283" s="13" t="s">
        <v>32</v>
      </c>
      <c r="AX283" s="13" t="s">
        <v>83</v>
      </c>
      <c r="AY283" s="243" t="s">
        <v>119</v>
      </c>
    </row>
    <row r="284" s="2" customFormat="1" ht="21.75" customHeight="1">
      <c r="A284" s="37"/>
      <c r="B284" s="38"/>
      <c r="C284" s="218" t="s">
        <v>566</v>
      </c>
      <c r="D284" s="218" t="s">
        <v>121</v>
      </c>
      <c r="E284" s="219" t="s">
        <v>567</v>
      </c>
      <c r="F284" s="220" t="s">
        <v>568</v>
      </c>
      <c r="G284" s="221" t="s">
        <v>201</v>
      </c>
      <c r="H284" s="222">
        <v>38.904000000000003</v>
      </c>
      <c r="I284" s="223"/>
      <c r="J284" s="224">
        <f>ROUND(I284*H284,2)</f>
        <v>0</v>
      </c>
      <c r="K284" s="225"/>
      <c r="L284" s="43"/>
      <c r="M284" s="226" t="s">
        <v>1</v>
      </c>
      <c r="N284" s="227" t="s">
        <v>40</v>
      </c>
      <c r="O284" s="90"/>
      <c r="P284" s="228">
        <f>O284*H284</f>
        <v>0</v>
      </c>
      <c r="Q284" s="228">
        <v>0</v>
      </c>
      <c r="R284" s="228">
        <f>Q284*H284</f>
        <v>0</v>
      </c>
      <c r="S284" s="228">
        <v>0</v>
      </c>
      <c r="T284" s="229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230" t="s">
        <v>125</v>
      </c>
      <c r="AT284" s="230" t="s">
        <v>121</v>
      </c>
      <c r="AU284" s="230" t="s">
        <v>80</v>
      </c>
      <c r="AY284" s="16" t="s">
        <v>119</v>
      </c>
      <c r="BE284" s="231">
        <f>IF(N284="základní",J284,0)</f>
        <v>0</v>
      </c>
      <c r="BF284" s="231">
        <f>IF(N284="snížená",J284,0)</f>
        <v>0</v>
      </c>
      <c r="BG284" s="231">
        <f>IF(N284="zákl. přenesená",J284,0)</f>
        <v>0</v>
      </c>
      <c r="BH284" s="231">
        <f>IF(N284="sníž. přenesená",J284,0)</f>
        <v>0</v>
      </c>
      <c r="BI284" s="231">
        <f>IF(N284="nulová",J284,0)</f>
        <v>0</v>
      </c>
      <c r="BJ284" s="16" t="s">
        <v>83</v>
      </c>
      <c r="BK284" s="231">
        <f>ROUND(I284*H284,2)</f>
        <v>0</v>
      </c>
      <c r="BL284" s="16" t="s">
        <v>125</v>
      </c>
      <c r="BM284" s="230" t="s">
        <v>569</v>
      </c>
    </row>
    <row r="285" s="13" customFormat="1">
      <c r="A285" s="13"/>
      <c r="B285" s="232"/>
      <c r="C285" s="233"/>
      <c r="D285" s="234" t="s">
        <v>127</v>
      </c>
      <c r="E285" s="235" t="s">
        <v>1</v>
      </c>
      <c r="F285" s="236" t="s">
        <v>570</v>
      </c>
      <c r="G285" s="233"/>
      <c r="H285" s="237">
        <v>38.904000000000003</v>
      </c>
      <c r="I285" s="238"/>
      <c r="J285" s="233"/>
      <c r="K285" s="233"/>
      <c r="L285" s="239"/>
      <c r="M285" s="240"/>
      <c r="N285" s="241"/>
      <c r="O285" s="241"/>
      <c r="P285" s="241"/>
      <c r="Q285" s="241"/>
      <c r="R285" s="241"/>
      <c r="S285" s="241"/>
      <c r="T285" s="242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3" t="s">
        <v>127</v>
      </c>
      <c r="AU285" s="243" t="s">
        <v>80</v>
      </c>
      <c r="AV285" s="13" t="s">
        <v>80</v>
      </c>
      <c r="AW285" s="13" t="s">
        <v>32</v>
      </c>
      <c r="AX285" s="13" t="s">
        <v>83</v>
      </c>
      <c r="AY285" s="243" t="s">
        <v>119</v>
      </c>
    </row>
    <row r="286" s="2" customFormat="1" ht="21.75" customHeight="1">
      <c r="A286" s="37"/>
      <c r="B286" s="38"/>
      <c r="C286" s="218" t="s">
        <v>571</v>
      </c>
      <c r="D286" s="218" t="s">
        <v>121</v>
      </c>
      <c r="E286" s="219" t="s">
        <v>572</v>
      </c>
      <c r="F286" s="220" t="s">
        <v>573</v>
      </c>
      <c r="G286" s="221" t="s">
        <v>201</v>
      </c>
      <c r="H286" s="222">
        <v>272.32799999999997</v>
      </c>
      <c r="I286" s="223"/>
      <c r="J286" s="224">
        <f>ROUND(I286*H286,2)</f>
        <v>0</v>
      </c>
      <c r="K286" s="225"/>
      <c r="L286" s="43"/>
      <c r="M286" s="226" t="s">
        <v>1</v>
      </c>
      <c r="N286" s="227" t="s">
        <v>40</v>
      </c>
      <c r="O286" s="90"/>
      <c r="P286" s="228">
        <f>O286*H286</f>
        <v>0</v>
      </c>
      <c r="Q286" s="228">
        <v>0</v>
      </c>
      <c r="R286" s="228">
        <f>Q286*H286</f>
        <v>0</v>
      </c>
      <c r="S286" s="228">
        <v>0</v>
      </c>
      <c r="T286" s="229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230" t="s">
        <v>125</v>
      </c>
      <c r="AT286" s="230" t="s">
        <v>121</v>
      </c>
      <c r="AU286" s="230" t="s">
        <v>80</v>
      </c>
      <c r="AY286" s="16" t="s">
        <v>119</v>
      </c>
      <c r="BE286" s="231">
        <f>IF(N286="základní",J286,0)</f>
        <v>0</v>
      </c>
      <c r="BF286" s="231">
        <f>IF(N286="snížená",J286,0)</f>
        <v>0</v>
      </c>
      <c r="BG286" s="231">
        <f>IF(N286="zákl. přenesená",J286,0)</f>
        <v>0</v>
      </c>
      <c r="BH286" s="231">
        <f>IF(N286="sníž. přenesená",J286,0)</f>
        <v>0</v>
      </c>
      <c r="BI286" s="231">
        <f>IF(N286="nulová",J286,0)</f>
        <v>0</v>
      </c>
      <c r="BJ286" s="16" t="s">
        <v>83</v>
      </c>
      <c r="BK286" s="231">
        <f>ROUND(I286*H286,2)</f>
        <v>0</v>
      </c>
      <c r="BL286" s="16" t="s">
        <v>125</v>
      </c>
      <c r="BM286" s="230" t="s">
        <v>574</v>
      </c>
    </row>
    <row r="287" s="13" customFormat="1">
      <c r="A287" s="13"/>
      <c r="B287" s="232"/>
      <c r="C287" s="233"/>
      <c r="D287" s="234" t="s">
        <v>127</v>
      </c>
      <c r="E287" s="235" t="s">
        <v>1</v>
      </c>
      <c r="F287" s="236" t="s">
        <v>575</v>
      </c>
      <c r="G287" s="233"/>
      <c r="H287" s="237">
        <v>272.32799999999997</v>
      </c>
      <c r="I287" s="238"/>
      <c r="J287" s="233"/>
      <c r="K287" s="233"/>
      <c r="L287" s="239"/>
      <c r="M287" s="240"/>
      <c r="N287" s="241"/>
      <c r="O287" s="241"/>
      <c r="P287" s="241"/>
      <c r="Q287" s="241"/>
      <c r="R287" s="241"/>
      <c r="S287" s="241"/>
      <c r="T287" s="242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3" t="s">
        <v>127</v>
      </c>
      <c r="AU287" s="243" t="s">
        <v>80</v>
      </c>
      <c r="AV287" s="13" t="s">
        <v>80</v>
      </c>
      <c r="AW287" s="13" t="s">
        <v>32</v>
      </c>
      <c r="AX287" s="13" t="s">
        <v>83</v>
      </c>
      <c r="AY287" s="243" t="s">
        <v>119</v>
      </c>
    </row>
    <row r="288" s="2" customFormat="1" ht="33" customHeight="1">
      <c r="A288" s="37"/>
      <c r="B288" s="38"/>
      <c r="C288" s="218" t="s">
        <v>548</v>
      </c>
      <c r="D288" s="218" t="s">
        <v>121</v>
      </c>
      <c r="E288" s="219" t="s">
        <v>576</v>
      </c>
      <c r="F288" s="220" t="s">
        <v>577</v>
      </c>
      <c r="G288" s="221" t="s">
        <v>201</v>
      </c>
      <c r="H288" s="222">
        <v>15.52</v>
      </c>
      <c r="I288" s="223"/>
      <c r="J288" s="224">
        <f>ROUND(I288*H288,2)</f>
        <v>0</v>
      </c>
      <c r="K288" s="225"/>
      <c r="L288" s="43"/>
      <c r="M288" s="226" t="s">
        <v>1</v>
      </c>
      <c r="N288" s="227" t="s">
        <v>40</v>
      </c>
      <c r="O288" s="90"/>
      <c r="P288" s="228">
        <f>O288*H288</f>
        <v>0</v>
      </c>
      <c r="Q288" s="228">
        <v>0</v>
      </c>
      <c r="R288" s="228">
        <f>Q288*H288</f>
        <v>0</v>
      </c>
      <c r="S288" s="228">
        <v>0</v>
      </c>
      <c r="T288" s="229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230" t="s">
        <v>125</v>
      </c>
      <c r="AT288" s="230" t="s">
        <v>121</v>
      </c>
      <c r="AU288" s="230" t="s">
        <v>80</v>
      </c>
      <c r="AY288" s="16" t="s">
        <v>119</v>
      </c>
      <c r="BE288" s="231">
        <f>IF(N288="základní",J288,0)</f>
        <v>0</v>
      </c>
      <c r="BF288" s="231">
        <f>IF(N288="snížená",J288,0)</f>
        <v>0</v>
      </c>
      <c r="BG288" s="231">
        <f>IF(N288="zákl. přenesená",J288,0)</f>
        <v>0</v>
      </c>
      <c r="BH288" s="231">
        <f>IF(N288="sníž. přenesená",J288,0)</f>
        <v>0</v>
      </c>
      <c r="BI288" s="231">
        <f>IF(N288="nulová",J288,0)</f>
        <v>0</v>
      </c>
      <c r="BJ288" s="16" t="s">
        <v>83</v>
      </c>
      <c r="BK288" s="231">
        <f>ROUND(I288*H288,2)</f>
        <v>0</v>
      </c>
      <c r="BL288" s="16" t="s">
        <v>125</v>
      </c>
      <c r="BM288" s="230" t="s">
        <v>578</v>
      </c>
    </row>
    <row r="289" s="13" customFormat="1">
      <c r="A289" s="13"/>
      <c r="B289" s="232"/>
      <c r="C289" s="233"/>
      <c r="D289" s="234" t="s">
        <v>127</v>
      </c>
      <c r="E289" s="235" t="s">
        <v>1</v>
      </c>
      <c r="F289" s="236" t="s">
        <v>579</v>
      </c>
      <c r="G289" s="233"/>
      <c r="H289" s="237">
        <v>15.52</v>
      </c>
      <c r="I289" s="238"/>
      <c r="J289" s="233"/>
      <c r="K289" s="233"/>
      <c r="L289" s="239"/>
      <c r="M289" s="240"/>
      <c r="N289" s="241"/>
      <c r="O289" s="241"/>
      <c r="P289" s="241"/>
      <c r="Q289" s="241"/>
      <c r="R289" s="241"/>
      <c r="S289" s="241"/>
      <c r="T289" s="242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3" t="s">
        <v>127</v>
      </c>
      <c r="AU289" s="243" t="s">
        <v>80</v>
      </c>
      <c r="AV289" s="13" t="s">
        <v>80</v>
      </c>
      <c r="AW289" s="13" t="s">
        <v>32</v>
      </c>
      <c r="AX289" s="13" t="s">
        <v>83</v>
      </c>
      <c r="AY289" s="243" t="s">
        <v>119</v>
      </c>
    </row>
    <row r="290" s="2" customFormat="1" ht="33" customHeight="1">
      <c r="A290" s="37"/>
      <c r="B290" s="38"/>
      <c r="C290" s="218" t="s">
        <v>580</v>
      </c>
      <c r="D290" s="218" t="s">
        <v>121</v>
      </c>
      <c r="E290" s="219" t="s">
        <v>581</v>
      </c>
      <c r="F290" s="220" t="s">
        <v>582</v>
      </c>
      <c r="G290" s="221" t="s">
        <v>201</v>
      </c>
      <c r="H290" s="222">
        <v>23.384</v>
      </c>
      <c r="I290" s="223"/>
      <c r="J290" s="224">
        <f>ROUND(I290*H290,2)</f>
        <v>0</v>
      </c>
      <c r="K290" s="225"/>
      <c r="L290" s="43"/>
      <c r="M290" s="226" t="s">
        <v>1</v>
      </c>
      <c r="N290" s="227" t="s">
        <v>40</v>
      </c>
      <c r="O290" s="90"/>
      <c r="P290" s="228">
        <f>O290*H290</f>
        <v>0</v>
      </c>
      <c r="Q290" s="228">
        <v>0</v>
      </c>
      <c r="R290" s="228">
        <f>Q290*H290</f>
        <v>0</v>
      </c>
      <c r="S290" s="228">
        <v>0</v>
      </c>
      <c r="T290" s="229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230" t="s">
        <v>125</v>
      </c>
      <c r="AT290" s="230" t="s">
        <v>121</v>
      </c>
      <c r="AU290" s="230" t="s">
        <v>80</v>
      </c>
      <c r="AY290" s="16" t="s">
        <v>119</v>
      </c>
      <c r="BE290" s="231">
        <f>IF(N290="základní",J290,0)</f>
        <v>0</v>
      </c>
      <c r="BF290" s="231">
        <f>IF(N290="snížená",J290,0)</f>
        <v>0</v>
      </c>
      <c r="BG290" s="231">
        <f>IF(N290="zákl. přenesená",J290,0)</f>
        <v>0</v>
      </c>
      <c r="BH290" s="231">
        <f>IF(N290="sníž. přenesená",J290,0)</f>
        <v>0</v>
      </c>
      <c r="BI290" s="231">
        <f>IF(N290="nulová",J290,0)</f>
        <v>0</v>
      </c>
      <c r="BJ290" s="16" t="s">
        <v>83</v>
      </c>
      <c r="BK290" s="231">
        <f>ROUND(I290*H290,2)</f>
        <v>0</v>
      </c>
      <c r="BL290" s="16" t="s">
        <v>125</v>
      </c>
      <c r="BM290" s="230" t="s">
        <v>583</v>
      </c>
    </row>
    <row r="291" s="13" customFormat="1">
      <c r="A291" s="13"/>
      <c r="B291" s="232"/>
      <c r="C291" s="233"/>
      <c r="D291" s="234" t="s">
        <v>127</v>
      </c>
      <c r="E291" s="235" t="s">
        <v>1</v>
      </c>
      <c r="F291" s="236" t="s">
        <v>584</v>
      </c>
      <c r="G291" s="233"/>
      <c r="H291" s="237">
        <v>23.384</v>
      </c>
      <c r="I291" s="238"/>
      <c r="J291" s="233"/>
      <c r="K291" s="233"/>
      <c r="L291" s="239"/>
      <c r="M291" s="240"/>
      <c r="N291" s="241"/>
      <c r="O291" s="241"/>
      <c r="P291" s="241"/>
      <c r="Q291" s="241"/>
      <c r="R291" s="241"/>
      <c r="S291" s="241"/>
      <c r="T291" s="242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3" t="s">
        <v>127</v>
      </c>
      <c r="AU291" s="243" t="s">
        <v>80</v>
      </c>
      <c r="AV291" s="13" t="s">
        <v>80</v>
      </c>
      <c r="AW291" s="13" t="s">
        <v>32</v>
      </c>
      <c r="AX291" s="13" t="s">
        <v>83</v>
      </c>
      <c r="AY291" s="243" t="s">
        <v>119</v>
      </c>
    </row>
    <row r="292" s="2" customFormat="1" ht="21.75" customHeight="1">
      <c r="A292" s="37"/>
      <c r="B292" s="38"/>
      <c r="C292" s="218" t="s">
        <v>585</v>
      </c>
      <c r="D292" s="218" t="s">
        <v>121</v>
      </c>
      <c r="E292" s="219" t="s">
        <v>586</v>
      </c>
      <c r="F292" s="220" t="s">
        <v>587</v>
      </c>
      <c r="G292" s="221" t="s">
        <v>201</v>
      </c>
      <c r="H292" s="222">
        <v>89.840000000000003</v>
      </c>
      <c r="I292" s="223"/>
      <c r="J292" s="224">
        <f>ROUND(I292*H292,2)</f>
        <v>0</v>
      </c>
      <c r="K292" s="225"/>
      <c r="L292" s="43"/>
      <c r="M292" s="226" t="s">
        <v>1</v>
      </c>
      <c r="N292" s="227" t="s">
        <v>40</v>
      </c>
      <c r="O292" s="90"/>
      <c r="P292" s="228">
        <f>O292*H292</f>
        <v>0</v>
      </c>
      <c r="Q292" s="228">
        <v>0</v>
      </c>
      <c r="R292" s="228">
        <f>Q292*H292</f>
        <v>0</v>
      </c>
      <c r="S292" s="228">
        <v>0</v>
      </c>
      <c r="T292" s="229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230" t="s">
        <v>125</v>
      </c>
      <c r="AT292" s="230" t="s">
        <v>121</v>
      </c>
      <c r="AU292" s="230" t="s">
        <v>80</v>
      </c>
      <c r="AY292" s="16" t="s">
        <v>119</v>
      </c>
      <c r="BE292" s="231">
        <f>IF(N292="základní",J292,0)</f>
        <v>0</v>
      </c>
      <c r="BF292" s="231">
        <f>IF(N292="snížená",J292,0)</f>
        <v>0</v>
      </c>
      <c r="BG292" s="231">
        <f>IF(N292="zákl. přenesená",J292,0)</f>
        <v>0</v>
      </c>
      <c r="BH292" s="231">
        <f>IF(N292="sníž. přenesená",J292,0)</f>
        <v>0</v>
      </c>
      <c r="BI292" s="231">
        <f>IF(N292="nulová",J292,0)</f>
        <v>0</v>
      </c>
      <c r="BJ292" s="16" t="s">
        <v>83</v>
      </c>
      <c r="BK292" s="231">
        <f>ROUND(I292*H292,2)</f>
        <v>0</v>
      </c>
      <c r="BL292" s="16" t="s">
        <v>125</v>
      </c>
      <c r="BM292" s="230" t="s">
        <v>588</v>
      </c>
    </row>
    <row r="293" s="13" customFormat="1">
      <c r="A293" s="13"/>
      <c r="B293" s="232"/>
      <c r="C293" s="233"/>
      <c r="D293" s="234" t="s">
        <v>127</v>
      </c>
      <c r="E293" s="235" t="s">
        <v>1</v>
      </c>
      <c r="F293" s="236" t="s">
        <v>560</v>
      </c>
      <c r="G293" s="233"/>
      <c r="H293" s="237">
        <v>89.840000000000003</v>
      </c>
      <c r="I293" s="238"/>
      <c r="J293" s="233"/>
      <c r="K293" s="233"/>
      <c r="L293" s="239"/>
      <c r="M293" s="270"/>
      <c r="N293" s="271"/>
      <c r="O293" s="271"/>
      <c r="P293" s="271"/>
      <c r="Q293" s="271"/>
      <c r="R293" s="271"/>
      <c r="S293" s="271"/>
      <c r="T293" s="272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3" t="s">
        <v>127</v>
      </c>
      <c r="AU293" s="243" t="s">
        <v>80</v>
      </c>
      <c r="AV293" s="13" t="s">
        <v>80</v>
      </c>
      <c r="AW293" s="13" t="s">
        <v>32</v>
      </c>
      <c r="AX293" s="13" t="s">
        <v>83</v>
      </c>
      <c r="AY293" s="243" t="s">
        <v>119</v>
      </c>
    </row>
    <row r="294" s="2" customFormat="1" ht="6.96" customHeight="1">
      <c r="A294" s="37"/>
      <c r="B294" s="65"/>
      <c r="C294" s="66"/>
      <c r="D294" s="66"/>
      <c r="E294" s="66"/>
      <c r="F294" s="66"/>
      <c r="G294" s="66"/>
      <c r="H294" s="66"/>
      <c r="I294" s="66"/>
      <c r="J294" s="66"/>
      <c r="K294" s="66"/>
      <c r="L294" s="43"/>
      <c r="M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</row>
  </sheetData>
  <sheetProtection sheet="1" autoFilter="0" formatColumns="0" formatRows="0" objects="1" scenarios="1" spinCount="100000" saltValue="Mj/2kpOeIUiwQLlzFsg82Qso7nlODfIBKhx8k50dUFQ2EkNRooLlWtSnDVscIMGlOQatLYD+6RZoFnYPYnP0BA==" hashValue="dtVjvuPavRJUuk2R9ih0y4tz5l4QmtTl+CM3Uwps0P4Jc0uyn681whE7u+tRW5Rfy7V2mb/5keSt6lXnLOJP3w==" algorithmName="SHA-512" password="CC35"/>
  <autoFilter ref="C123:K293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87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80</v>
      </c>
    </row>
    <row r="4" s="1" customFormat="1" ht="24.96" customHeight="1">
      <c r="B4" s="19"/>
      <c r="D4" s="137" t="s">
        <v>88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Výstavba chodníku v ul. Průběžná, Chleby - úsek B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89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589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5. 9. 2019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31</v>
      </c>
      <c r="F21" s="37"/>
      <c r="G21" s="37"/>
      <c r="H21" s="37"/>
      <c r="I21" s="139" t="s">
        <v>27</v>
      </c>
      <c r="J21" s="142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31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34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35</v>
      </c>
      <c r="E30" s="37"/>
      <c r="F30" s="37"/>
      <c r="G30" s="37"/>
      <c r="H30" s="37"/>
      <c r="I30" s="37"/>
      <c r="J30" s="150">
        <f>ROUND(J118,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37</v>
      </c>
      <c r="G32" s="37"/>
      <c r="H32" s="37"/>
      <c r="I32" s="151" t="s">
        <v>36</v>
      </c>
      <c r="J32" s="151" t="s">
        <v>38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39</v>
      </c>
      <c r="E33" s="139" t="s">
        <v>40</v>
      </c>
      <c r="F33" s="153">
        <f>ROUND((SUM(BE118:BE131)),  2)</f>
        <v>0</v>
      </c>
      <c r="G33" s="37"/>
      <c r="H33" s="37"/>
      <c r="I33" s="154">
        <v>0.20999999999999999</v>
      </c>
      <c r="J33" s="153">
        <f>ROUND(((SUM(BE118:BE131))*I33),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41</v>
      </c>
      <c r="F34" s="153">
        <f>ROUND((SUM(BF118:BF131)),  2)</f>
        <v>0</v>
      </c>
      <c r="G34" s="37"/>
      <c r="H34" s="37"/>
      <c r="I34" s="154">
        <v>0.14999999999999999</v>
      </c>
      <c r="J34" s="153">
        <f>ROUND(((SUM(BF118:BF131))*I34),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42</v>
      </c>
      <c r="F35" s="153">
        <f>ROUND((SUM(BG118:BG131)),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43</v>
      </c>
      <c r="F36" s="153">
        <f>ROUND((SUM(BH118:BH131)),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44</v>
      </c>
      <c r="F37" s="153">
        <f>ROUND((SUM(BI118:BI131)),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45</v>
      </c>
      <c r="E39" s="157"/>
      <c r="F39" s="157"/>
      <c r="G39" s="158" t="s">
        <v>46</v>
      </c>
      <c r="H39" s="159" t="s">
        <v>47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48</v>
      </c>
      <c r="E50" s="163"/>
      <c r="F50" s="163"/>
      <c r="G50" s="162" t="s">
        <v>49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50</v>
      </c>
      <c r="E61" s="165"/>
      <c r="F61" s="166" t="s">
        <v>51</v>
      </c>
      <c r="G61" s="164" t="s">
        <v>50</v>
      </c>
      <c r="H61" s="165"/>
      <c r="I61" s="165"/>
      <c r="J61" s="167" t="s">
        <v>51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52</v>
      </c>
      <c r="E65" s="168"/>
      <c r="F65" s="168"/>
      <c r="G65" s="162" t="s">
        <v>53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50</v>
      </c>
      <c r="E76" s="165"/>
      <c r="F76" s="166" t="s">
        <v>51</v>
      </c>
      <c r="G76" s="164" t="s">
        <v>50</v>
      </c>
      <c r="H76" s="165"/>
      <c r="I76" s="165"/>
      <c r="J76" s="167" t="s">
        <v>51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91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Výstavba chodníku v ul. Průběžná, Chleby - úsek B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89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3 - Vedlejší a ostatní náklady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5. 9. 2019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Obec Chleby</v>
      </c>
      <c r="G91" s="39"/>
      <c r="H91" s="39"/>
      <c r="I91" s="31" t="s">
        <v>30</v>
      </c>
      <c r="J91" s="35" t="str">
        <f>E21</f>
        <v>Ing. Ondřej Pavelka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>Ing. Ondřej Pavelka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92</v>
      </c>
      <c r="D94" s="175"/>
      <c r="E94" s="175"/>
      <c r="F94" s="175"/>
      <c r="G94" s="175"/>
      <c r="H94" s="175"/>
      <c r="I94" s="175"/>
      <c r="J94" s="176" t="s">
        <v>93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94</v>
      </c>
      <c r="D96" s="39"/>
      <c r="E96" s="39"/>
      <c r="F96" s="39"/>
      <c r="G96" s="39"/>
      <c r="H96" s="39"/>
      <c r="I96" s="39"/>
      <c r="J96" s="109">
        <f>J118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95</v>
      </c>
    </row>
    <row r="97" s="9" customFormat="1" ht="24.96" customHeight="1">
      <c r="A97" s="9"/>
      <c r="B97" s="178"/>
      <c r="C97" s="179"/>
      <c r="D97" s="180" t="s">
        <v>96</v>
      </c>
      <c r="E97" s="181"/>
      <c r="F97" s="181"/>
      <c r="G97" s="181"/>
      <c r="H97" s="181"/>
      <c r="I97" s="181"/>
      <c r="J97" s="182">
        <f>J119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590</v>
      </c>
      <c r="E98" s="187"/>
      <c r="F98" s="187"/>
      <c r="G98" s="187"/>
      <c r="H98" s="187"/>
      <c r="I98" s="187"/>
      <c r="J98" s="188">
        <f>J120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7"/>
      <c r="B99" s="38"/>
      <c r="C99" s="39"/>
      <c r="D99" s="39"/>
      <c r="E99" s="39"/>
      <c r="F99" s="39"/>
      <c r="G99" s="39"/>
      <c r="H99" s="39"/>
      <c r="I99" s="39"/>
      <c r="J99" s="39"/>
      <c r="K99" s="39"/>
      <c r="L99" s="62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s="2" customFormat="1" ht="6.96" customHeight="1">
      <c r="A100" s="37"/>
      <c r="B100" s="65"/>
      <c r="C100" s="66"/>
      <c r="D100" s="66"/>
      <c r="E100" s="66"/>
      <c r="F100" s="66"/>
      <c r="G100" s="66"/>
      <c r="H100" s="66"/>
      <c r="I100" s="66"/>
      <c r="J100" s="66"/>
      <c r="K100" s="66"/>
      <c r="L100" s="62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4" s="2" customFormat="1" ht="6.96" customHeight="1">
      <c r="A104" s="37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24.96" customHeight="1">
      <c r="A105" s="37"/>
      <c r="B105" s="38"/>
      <c r="C105" s="22" t="s">
        <v>104</v>
      </c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2" customHeight="1">
      <c r="A107" s="37"/>
      <c r="B107" s="38"/>
      <c r="C107" s="31" t="s">
        <v>16</v>
      </c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6.5" customHeight="1">
      <c r="A108" s="37"/>
      <c r="B108" s="38"/>
      <c r="C108" s="39"/>
      <c r="D108" s="39"/>
      <c r="E108" s="173" t="str">
        <f>E7</f>
        <v>Výstavba chodníku v ul. Průběžná, Chleby - úsek B</v>
      </c>
      <c r="F108" s="31"/>
      <c r="G108" s="31"/>
      <c r="H108" s="31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89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9"/>
      <c r="D110" s="39"/>
      <c r="E110" s="75" t="str">
        <f>E9</f>
        <v>3 - Vedlejší a ostatní náklady</v>
      </c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20</v>
      </c>
      <c r="D112" s="39"/>
      <c r="E112" s="39"/>
      <c r="F112" s="26" t="str">
        <f>F12</f>
        <v xml:space="preserve"> </v>
      </c>
      <c r="G112" s="39"/>
      <c r="H112" s="39"/>
      <c r="I112" s="31" t="s">
        <v>22</v>
      </c>
      <c r="J112" s="78" t="str">
        <f>IF(J12="","",J12)</f>
        <v>5. 9. 2019</v>
      </c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5.15" customHeight="1">
      <c r="A114" s="37"/>
      <c r="B114" s="38"/>
      <c r="C114" s="31" t="s">
        <v>24</v>
      </c>
      <c r="D114" s="39"/>
      <c r="E114" s="39"/>
      <c r="F114" s="26" t="str">
        <f>E15</f>
        <v>Obec Chleby</v>
      </c>
      <c r="G114" s="39"/>
      <c r="H114" s="39"/>
      <c r="I114" s="31" t="s">
        <v>30</v>
      </c>
      <c r="J114" s="35" t="str">
        <f>E21</f>
        <v>Ing. Ondřej Pavelka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15" customHeight="1">
      <c r="A115" s="37"/>
      <c r="B115" s="38"/>
      <c r="C115" s="31" t="s">
        <v>28</v>
      </c>
      <c r="D115" s="39"/>
      <c r="E115" s="39"/>
      <c r="F115" s="26" t="str">
        <f>IF(E18="","",E18)</f>
        <v>Vyplň údaj</v>
      </c>
      <c r="G115" s="39"/>
      <c r="H115" s="39"/>
      <c r="I115" s="31" t="s">
        <v>33</v>
      </c>
      <c r="J115" s="35" t="str">
        <f>E24</f>
        <v>Ing. Ondřej Pavelka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0.32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11" customFormat="1" ht="29.28" customHeight="1">
      <c r="A117" s="190"/>
      <c r="B117" s="191"/>
      <c r="C117" s="192" t="s">
        <v>105</v>
      </c>
      <c r="D117" s="193" t="s">
        <v>60</v>
      </c>
      <c r="E117" s="193" t="s">
        <v>56</v>
      </c>
      <c r="F117" s="193" t="s">
        <v>57</v>
      </c>
      <c r="G117" s="193" t="s">
        <v>106</v>
      </c>
      <c r="H117" s="193" t="s">
        <v>107</v>
      </c>
      <c r="I117" s="193" t="s">
        <v>108</v>
      </c>
      <c r="J117" s="194" t="s">
        <v>93</v>
      </c>
      <c r="K117" s="195" t="s">
        <v>109</v>
      </c>
      <c r="L117" s="196"/>
      <c r="M117" s="99" t="s">
        <v>1</v>
      </c>
      <c r="N117" s="100" t="s">
        <v>39</v>
      </c>
      <c r="O117" s="100" t="s">
        <v>110</v>
      </c>
      <c r="P117" s="100" t="s">
        <v>111</v>
      </c>
      <c r="Q117" s="100" t="s">
        <v>112</v>
      </c>
      <c r="R117" s="100" t="s">
        <v>113</v>
      </c>
      <c r="S117" s="100" t="s">
        <v>114</v>
      </c>
      <c r="T117" s="101" t="s">
        <v>115</v>
      </c>
      <c r="U117" s="190"/>
      <c r="V117" s="190"/>
      <c r="W117" s="190"/>
      <c r="X117" s="190"/>
      <c r="Y117" s="190"/>
      <c r="Z117" s="190"/>
      <c r="AA117" s="190"/>
      <c r="AB117" s="190"/>
      <c r="AC117" s="190"/>
      <c r="AD117" s="190"/>
      <c r="AE117" s="190"/>
    </row>
    <row r="118" s="2" customFormat="1" ht="22.8" customHeight="1">
      <c r="A118" s="37"/>
      <c r="B118" s="38"/>
      <c r="C118" s="106" t="s">
        <v>116</v>
      </c>
      <c r="D118" s="39"/>
      <c r="E118" s="39"/>
      <c r="F118" s="39"/>
      <c r="G118" s="39"/>
      <c r="H118" s="39"/>
      <c r="I118" s="39"/>
      <c r="J118" s="197">
        <f>BK118</f>
        <v>0</v>
      </c>
      <c r="K118" s="39"/>
      <c r="L118" s="43"/>
      <c r="M118" s="102"/>
      <c r="N118" s="198"/>
      <c r="O118" s="103"/>
      <c r="P118" s="199">
        <f>P119</f>
        <v>0</v>
      </c>
      <c r="Q118" s="103"/>
      <c r="R118" s="199">
        <f>R119</f>
        <v>0</v>
      </c>
      <c r="S118" s="103"/>
      <c r="T118" s="200">
        <f>T119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6" t="s">
        <v>74</v>
      </c>
      <c r="AU118" s="16" t="s">
        <v>95</v>
      </c>
      <c r="BK118" s="201">
        <f>BK119</f>
        <v>0</v>
      </c>
    </row>
    <row r="119" s="12" customFormat="1" ht="25.92" customHeight="1">
      <c r="A119" s="12"/>
      <c r="B119" s="202"/>
      <c r="C119" s="203"/>
      <c r="D119" s="204" t="s">
        <v>74</v>
      </c>
      <c r="E119" s="205" t="s">
        <v>117</v>
      </c>
      <c r="F119" s="205" t="s">
        <v>118</v>
      </c>
      <c r="G119" s="203"/>
      <c r="H119" s="203"/>
      <c r="I119" s="206"/>
      <c r="J119" s="207">
        <f>BK119</f>
        <v>0</v>
      </c>
      <c r="K119" s="203"/>
      <c r="L119" s="208"/>
      <c r="M119" s="209"/>
      <c r="N119" s="210"/>
      <c r="O119" s="210"/>
      <c r="P119" s="211">
        <f>P120</f>
        <v>0</v>
      </c>
      <c r="Q119" s="210"/>
      <c r="R119" s="211">
        <f>R120</f>
        <v>0</v>
      </c>
      <c r="S119" s="210"/>
      <c r="T119" s="212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3" t="s">
        <v>125</v>
      </c>
      <c r="AT119" s="214" t="s">
        <v>74</v>
      </c>
      <c r="AU119" s="214" t="s">
        <v>75</v>
      </c>
      <c r="AY119" s="213" t="s">
        <v>119</v>
      </c>
      <c r="BK119" s="215">
        <f>BK120</f>
        <v>0</v>
      </c>
    </row>
    <row r="120" s="12" customFormat="1" ht="22.8" customHeight="1">
      <c r="A120" s="12"/>
      <c r="B120" s="202"/>
      <c r="C120" s="203"/>
      <c r="D120" s="204" t="s">
        <v>74</v>
      </c>
      <c r="E120" s="216" t="s">
        <v>591</v>
      </c>
      <c r="F120" s="216" t="s">
        <v>592</v>
      </c>
      <c r="G120" s="203"/>
      <c r="H120" s="203"/>
      <c r="I120" s="206"/>
      <c r="J120" s="217">
        <f>BK120</f>
        <v>0</v>
      </c>
      <c r="K120" s="203"/>
      <c r="L120" s="208"/>
      <c r="M120" s="209"/>
      <c r="N120" s="210"/>
      <c r="O120" s="210"/>
      <c r="P120" s="211">
        <f>SUM(P121:P131)</f>
        <v>0</v>
      </c>
      <c r="Q120" s="210"/>
      <c r="R120" s="211">
        <f>SUM(R121:R131)</f>
        <v>0</v>
      </c>
      <c r="S120" s="210"/>
      <c r="T120" s="212">
        <f>SUM(T121:T131)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3" t="s">
        <v>125</v>
      </c>
      <c r="AT120" s="214" t="s">
        <v>74</v>
      </c>
      <c r="AU120" s="214" t="s">
        <v>83</v>
      </c>
      <c r="AY120" s="213" t="s">
        <v>119</v>
      </c>
      <c r="BK120" s="215">
        <f>SUM(BK121:BK131)</f>
        <v>0</v>
      </c>
    </row>
    <row r="121" s="2" customFormat="1" ht="16.5" customHeight="1">
      <c r="A121" s="37"/>
      <c r="B121" s="38"/>
      <c r="C121" s="218" t="s">
        <v>83</v>
      </c>
      <c r="D121" s="218" t="s">
        <v>121</v>
      </c>
      <c r="E121" s="219" t="s">
        <v>593</v>
      </c>
      <c r="F121" s="220" t="s">
        <v>594</v>
      </c>
      <c r="G121" s="221" t="s">
        <v>595</v>
      </c>
      <c r="H121" s="222">
        <v>1</v>
      </c>
      <c r="I121" s="223"/>
      <c r="J121" s="224">
        <f>ROUND(I121*H121,2)</f>
        <v>0</v>
      </c>
      <c r="K121" s="225"/>
      <c r="L121" s="43"/>
      <c r="M121" s="226" t="s">
        <v>1</v>
      </c>
      <c r="N121" s="227" t="s">
        <v>40</v>
      </c>
      <c r="O121" s="90"/>
      <c r="P121" s="228">
        <f>O121*H121</f>
        <v>0</v>
      </c>
      <c r="Q121" s="228">
        <v>0</v>
      </c>
      <c r="R121" s="228">
        <f>Q121*H121</f>
        <v>0</v>
      </c>
      <c r="S121" s="228">
        <v>0</v>
      </c>
      <c r="T121" s="229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30" t="s">
        <v>596</v>
      </c>
      <c r="AT121" s="230" t="s">
        <v>121</v>
      </c>
      <c r="AU121" s="230" t="s">
        <v>80</v>
      </c>
      <c r="AY121" s="16" t="s">
        <v>119</v>
      </c>
      <c r="BE121" s="231">
        <f>IF(N121="základní",J121,0)</f>
        <v>0</v>
      </c>
      <c r="BF121" s="231">
        <f>IF(N121="snížená",J121,0)</f>
        <v>0</v>
      </c>
      <c r="BG121" s="231">
        <f>IF(N121="zákl. přenesená",J121,0)</f>
        <v>0</v>
      </c>
      <c r="BH121" s="231">
        <f>IF(N121="sníž. přenesená",J121,0)</f>
        <v>0</v>
      </c>
      <c r="BI121" s="231">
        <f>IF(N121="nulová",J121,0)</f>
        <v>0</v>
      </c>
      <c r="BJ121" s="16" t="s">
        <v>83</v>
      </c>
      <c r="BK121" s="231">
        <f>ROUND(I121*H121,2)</f>
        <v>0</v>
      </c>
      <c r="BL121" s="16" t="s">
        <v>596</v>
      </c>
      <c r="BM121" s="230" t="s">
        <v>597</v>
      </c>
    </row>
    <row r="122" s="2" customFormat="1" ht="21.75" customHeight="1">
      <c r="A122" s="37"/>
      <c r="B122" s="38"/>
      <c r="C122" s="218" t="s">
        <v>80</v>
      </c>
      <c r="D122" s="218" t="s">
        <v>121</v>
      </c>
      <c r="E122" s="219" t="s">
        <v>598</v>
      </c>
      <c r="F122" s="220" t="s">
        <v>599</v>
      </c>
      <c r="G122" s="221" t="s">
        <v>595</v>
      </c>
      <c r="H122" s="222">
        <v>1</v>
      </c>
      <c r="I122" s="223"/>
      <c r="J122" s="224">
        <f>ROUND(I122*H122,2)</f>
        <v>0</v>
      </c>
      <c r="K122" s="225"/>
      <c r="L122" s="43"/>
      <c r="M122" s="226" t="s">
        <v>1</v>
      </c>
      <c r="N122" s="227" t="s">
        <v>40</v>
      </c>
      <c r="O122" s="90"/>
      <c r="P122" s="228">
        <f>O122*H122</f>
        <v>0</v>
      </c>
      <c r="Q122" s="228">
        <v>0</v>
      </c>
      <c r="R122" s="228">
        <f>Q122*H122</f>
        <v>0</v>
      </c>
      <c r="S122" s="228">
        <v>0</v>
      </c>
      <c r="T122" s="229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30" t="s">
        <v>596</v>
      </c>
      <c r="AT122" s="230" t="s">
        <v>121</v>
      </c>
      <c r="AU122" s="230" t="s">
        <v>80</v>
      </c>
      <c r="AY122" s="16" t="s">
        <v>119</v>
      </c>
      <c r="BE122" s="231">
        <f>IF(N122="základní",J122,0)</f>
        <v>0</v>
      </c>
      <c r="BF122" s="231">
        <f>IF(N122="snížená",J122,0)</f>
        <v>0</v>
      </c>
      <c r="BG122" s="231">
        <f>IF(N122="zákl. přenesená",J122,0)</f>
        <v>0</v>
      </c>
      <c r="BH122" s="231">
        <f>IF(N122="sníž. přenesená",J122,0)</f>
        <v>0</v>
      </c>
      <c r="BI122" s="231">
        <f>IF(N122="nulová",J122,0)</f>
        <v>0</v>
      </c>
      <c r="BJ122" s="16" t="s">
        <v>83</v>
      </c>
      <c r="BK122" s="231">
        <f>ROUND(I122*H122,2)</f>
        <v>0</v>
      </c>
      <c r="BL122" s="16" t="s">
        <v>596</v>
      </c>
      <c r="BM122" s="230" t="s">
        <v>600</v>
      </c>
    </row>
    <row r="123" s="2" customFormat="1" ht="16.5" customHeight="1">
      <c r="A123" s="37"/>
      <c r="B123" s="38"/>
      <c r="C123" s="218" t="s">
        <v>85</v>
      </c>
      <c r="D123" s="218" t="s">
        <v>121</v>
      </c>
      <c r="E123" s="219" t="s">
        <v>601</v>
      </c>
      <c r="F123" s="220" t="s">
        <v>602</v>
      </c>
      <c r="G123" s="221" t="s">
        <v>595</v>
      </c>
      <c r="H123" s="222">
        <v>1</v>
      </c>
      <c r="I123" s="223"/>
      <c r="J123" s="224">
        <f>ROUND(I123*H123,2)</f>
        <v>0</v>
      </c>
      <c r="K123" s="225"/>
      <c r="L123" s="43"/>
      <c r="M123" s="226" t="s">
        <v>1</v>
      </c>
      <c r="N123" s="227" t="s">
        <v>40</v>
      </c>
      <c r="O123" s="90"/>
      <c r="P123" s="228">
        <f>O123*H123</f>
        <v>0</v>
      </c>
      <c r="Q123" s="228">
        <v>0</v>
      </c>
      <c r="R123" s="228">
        <f>Q123*H123</f>
        <v>0</v>
      </c>
      <c r="S123" s="228">
        <v>0</v>
      </c>
      <c r="T123" s="229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30" t="s">
        <v>125</v>
      </c>
      <c r="AT123" s="230" t="s">
        <v>121</v>
      </c>
      <c r="AU123" s="230" t="s">
        <v>80</v>
      </c>
      <c r="AY123" s="16" t="s">
        <v>119</v>
      </c>
      <c r="BE123" s="231">
        <f>IF(N123="základní",J123,0)</f>
        <v>0</v>
      </c>
      <c r="BF123" s="231">
        <f>IF(N123="snížená",J123,0)</f>
        <v>0</v>
      </c>
      <c r="BG123" s="231">
        <f>IF(N123="zákl. přenesená",J123,0)</f>
        <v>0</v>
      </c>
      <c r="BH123" s="231">
        <f>IF(N123="sníž. přenesená",J123,0)</f>
        <v>0</v>
      </c>
      <c r="BI123" s="231">
        <f>IF(N123="nulová",J123,0)</f>
        <v>0</v>
      </c>
      <c r="BJ123" s="16" t="s">
        <v>83</v>
      </c>
      <c r="BK123" s="231">
        <f>ROUND(I123*H123,2)</f>
        <v>0</v>
      </c>
      <c r="BL123" s="16" t="s">
        <v>125</v>
      </c>
      <c r="BM123" s="230" t="s">
        <v>603</v>
      </c>
    </row>
    <row r="124" s="2" customFormat="1" ht="16.5" customHeight="1">
      <c r="A124" s="37"/>
      <c r="B124" s="38"/>
      <c r="C124" s="218" t="s">
        <v>125</v>
      </c>
      <c r="D124" s="218" t="s">
        <v>121</v>
      </c>
      <c r="E124" s="219" t="s">
        <v>604</v>
      </c>
      <c r="F124" s="220" t="s">
        <v>605</v>
      </c>
      <c r="G124" s="221" t="s">
        <v>595</v>
      </c>
      <c r="H124" s="222">
        <v>1</v>
      </c>
      <c r="I124" s="223"/>
      <c r="J124" s="224">
        <f>ROUND(I124*H124,2)</f>
        <v>0</v>
      </c>
      <c r="K124" s="225"/>
      <c r="L124" s="43"/>
      <c r="M124" s="226" t="s">
        <v>1</v>
      </c>
      <c r="N124" s="227" t="s">
        <v>40</v>
      </c>
      <c r="O124" s="90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0" t="s">
        <v>125</v>
      </c>
      <c r="AT124" s="230" t="s">
        <v>121</v>
      </c>
      <c r="AU124" s="230" t="s">
        <v>80</v>
      </c>
      <c r="AY124" s="16" t="s">
        <v>119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6" t="s">
        <v>83</v>
      </c>
      <c r="BK124" s="231">
        <f>ROUND(I124*H124,2)</f>
        <v>0</v>
      </c>
      <c r="BL124" s="16" t="s">
        <v>125</v>
      </c>
      <c r="BM124" s="230" t="s">
        <v>606</v>
      </c>
    </row>
    <row r="125" s="2" customFormat="1" ht="16.5" customHeight="1">
      <c r="A125" s="37"/>
      <c r="B125" s="38"/>
      <c r="C125" s="218" t="s">
        <v>139</v>
      </c>
      <c r="D125" s="218" t="s">
        <v>121</v>
      </c>
      <c r="E125" s="219" t="s">
        <v>607</v>
      </c>
      <c r="F125" s="220" t="s">
        <v>608</v>
      </c>
      <c r="G125" s="221" t="s">
        <v>595</v>
      </c>
      <c r="H125" s="222">
        <v>1</v>
      </c>
      <c r="I125" s="223"/>
      <c r="J125" s="224">
        <f>ROUND(I125*H125,2)</f>
        <v>0</v>
      </c>
      <c r="K125" s="225"/>
      <c r="L125" s="43"/>
      <c r="M125" s="226" t="s">
        <v>1</v>
      </c>
      <c r="N125" s="227" t="s">
        <v>40</v>
      </c>
      <c r="O125" s="90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30" t="s">
        <v>125</v>
      </c>
      <c r="AT125" s="230" t="s">
        <v>121</v>
      </c>
      <c r="AU125" s="230" t="s">
        <v>80</v>
      </c>
      <c r="AY125" s="16" t="s">
        <v>119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6" t="s">
        <v>83</v>
      </c>
      <c r="BK125" s="231">
        <f>ROUND(I125*H125,2)</f>
        <v>0</v>
      </c>
      <c r="BL125" s="16" t="s">
        <v>125</v>
      </c>
      <c r="BM125" s="230" t="s">
        <v>609</v>
      </c>
    </row>
    <row r="126" s="2" customFormat="1" ht="33" customHeight="1">
      <c r="A126" s="37"/>
      <c r="B126" s="38"/>
      <c r="C126" s="218" t="s">
        <v>143</v>
      </c>
      <c r="D126" s="218" t="s">
        <v>121</v>
      </c>
      <c r="E126" s="219" t="s">
        <v>610</v>
      </c>
      <c r="F126" s="220" t="s">
        <v>611</v>
      </c>
      <c r="G126" s="221" t="s">
        <v>595</v>
      </c>
      <c r="H126" s="222">
        <v>1</v>
      </c>
      <c r="I126" s="223"/>
      <c r="J126" s="224">
        <f>ROUND(I126*H126,2)</f>
        <v>0</v>
      </c>
      <c r="K126" s="225"/>
      <c r="L126" s="43"/>
      <c r="M126" s="226" t="s">
        <v>1</v>
      </c>
      <c r="N126" s="227" t="s">
        <v>40</v>
      </c>
      <c r="O126" s="90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30" t="s">
        <v>125</v>
      </c>
      <c r="AT126" s="230" t="s">
        <v>121</v>
      </c>
      <c r="AU126" s="230" t="s">
        <v>80</v>
      </c>
      <c r="AY126" s="16" t="s">
        <v>119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6" t="s">
        <v>83</v>
      </c>
      <c r="BK126" s="231">
        <f>ROUND(I126*H126,2)</f>
        <v>0</v>
      </c>
      <c r="BL126" s="16" t="s">
        <v>125</v>
      </c>
      <c r="BM126" s="230" t="s">
        <v>612</v>
      </c>
    </row>
    <row r="127" s="2" customFormat="1" ht="16.5" customHeight="1">
      <c r="A127" s="37"/>
      <c r="B127" s="38"/>
      <c r="C127" s="218" t="s">
        <v>147</v>
      </c>
      <c r="D127" s="218" t="s">
        <v>121</v>
      </c>
      <c r="E127" s="219" t="s">
        <v>613</v>
      </c>
      <c r="F127" s="220" t="s">
        <v>614</v>
      </c>
      <c r="G127" s="221" t="s">
        <v>546</v>
      </c>
      <c r="H127" s="222">
        <v>2</v>
      </c>
      <c r="I127" s="223"/>
      <c r="J127" s="224">
        <f>ROUND(I127*H127,2)</f>
        <v>0</v>
      </c>
      <c r="K127" s="225"/>
      <c r="L127" s="43"/>
      <c r="M127" s="226" t="s">
        <v>1</v>
      </c>
      <c r="N127" s="227" t="s">
        <v>40</v>
      </c>
      <c r="O127" s="90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0" t="s">
        <v>125</v>
      </c>
      <c r="AT127" s="230" t="s">
        <v>121</v>
      </c>
      <c r="AU127" s="230" t="s">
        <v>80</v>
      </c>
      <c r="AY127" s="16" t="s">
        <v>119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6" t="s">
        <v>83</v>
      </c>
      <c r="BK127" s="231">
        <f>ROUND(I127*H127,2)</f>
        <v>0</v>
      </c>
      <c r="BL127" s="16" t="s">
        <v>125</v>
      </c>
      <c r="BM127" s="230" t="s">
        <v>615</v>
      </c>
    </row>
    <row r="128" s="2" customFormat="1" ht="21.75" customHeight="1">
      <c r="A128" s="37"/>
      <c r="B128" s="38"/>
      <c r="C128" s="218" t="s">
        <v>152</v>
      </c>
      <c r="D128" s="218" t="s">
        <v>121</v>
      </c>
      <c r="E128" s="219" t="s">
        <v>616</v>
      </c>
      <c r="F128" s="220" t="s">
        <v>617</v>
      </c>
      <c r="G128" s="221" t="s">
        <v>595</v>
      </c>
      <c r="H128" s="222">
        <v>1</v>
      </c>
      <c r="I128" s="223"/>
      <c r="J128" s="224">
        <f>ROUND(I128*H128,2)</f>
        <v>0</v>
      </c>
      <c r="K128" s="225"/>
      <c r="L128" s="43"/>
      <c r="M128" s="226" t="s">
        <v>1</v>
      </c>
      <c r="N128" s="227" t="s">
        <v>40</v>
      </c>
      <c r="O128" s="90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0" t="s">
        <v>125</v>
      </c>
      <c r="AT128" s="230" t="s">
        <v>121</v>
      </c>
      <c r="AU128" s="230" t="s">
        <v>80</v>
      </c>
      <c r="AY128" s="16" t="s">
        <v>119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6" t="s">
        <v>83</v>
      </c>
      <c r="BK128" s="231">
        <f>ROUND(I128*H128,2)</f>
        <v>0</v>
      </c>
      <c r="BL128" s="16" t="s">
        <v>125</v>
      </c>
      <c r="BM128" s="230" t="s">
        <v>618</v>
      </c>
    </row>
    <row r="129" s="2" customFormat="1" ht="21.75" customHeight="1">
      <c r="A129" s="37"/>
      <c r="B129" s="38"/>
      <c r="C129" s="218" t="s">
        <v>156</v>
      </c>
      <c r="D129" s="218" t="s">
        <v>121</v>
      </c>
      <c r="E129" s="219" t="s">
        <v>619</v>
      </c>
      <c r="F129" s="220" t="s">
        <v>620</v>
      </c>
      <c r="G129" s="221" t="s">
        <v>595</v>
      </c>
      <c r="H129" s="222">
        <v>1</v>
      </c>
      <c r="I129" s="223"/>
      <c r="J129" s="224">
        <f>ROUND(I129*H129,2)</f>
        <v>0</v>
      </c>
      <c r="K129" s="225"/>
      <c r="L129" s="43"/>
      <c r="M129" s="226" t="s">
        <v>1</v>
      </c>
      <c r="N129" s="227" t="s">
        <v>40</v>
      </c>
      <c r="O129" s="90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0" t="s">
        <v>596</v>
      </c>
      <c r="AT129" s="230" t="s">
        <v>121</v>
      </c>
      <c r="AU129" s="230" t="s">
        <v>80</v>
      </c>
      <c r="AY129" s="16" t="s">
        <v>119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6" t="s">
        <v>83</v>
      </c>
      <c r="BK129" s="231">
        <f>ROUND(I129*H129,2)</f>
        <v>0</v>
      </c>
      <c r="BL129" s="16" t="s">
        <v>596</v>
      </c>
      <c r="BM129" s="230" t="s">
        <v>621</v>
      </c>
    </row>
    <row r="130" s="2" customFormat="1" ht="21.75" customHeight="1">
      <c r="A130" s="37"/>
      <c r="B130" s="38"/>
      <c r="C130" s="218" t="s">
        <v>160</v>
      </c>
      <c r="D130" s="218" t="s">
        <v>121</v>
      </c>
      <c r="E130" s="219" t="s">
        <v>622</v>
      </c>
      <c r="F130" s="220" t="s">
        <v>623</v>
      </c>
      <c r="G130" s="221" t="s">
        <v>595</v>
      </c>
      <c r="H130" s="222">
        <v>1</v>
      </c>
      <c r="I130" s="223"/>
      <c r="J130" s="224">
        <f>ROUND(I130*H130,2)</f>
        <v>0</v>
      </c>
      <c r="K130" s="225"/>
      <c r="L130" s="43"/>
      <c r="M130" s="226" t="s">
        <v>1</v>
      </c>
      <c r="N130" s="227" t="s">
        <v>40</v>
      </c>
      <c r="O130" s="90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0" t="s">
        <v>125</v>
      </c>
      <c r="AT130" s="230" t="s">
        <v>121</v>
      </c>
      <c r="AU130" s="230" t="s">
        <v>80</v>
      </c>
      <c r="AY130" s="16" t="s">
        <v>119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6" t="s">
        <v>83</v>
      </c>
      <c r="BK130" s="231">
        <f>ROUND(I130*H130,2)</f>
        <v>0</v>
      </c>
      <c r="BL130" s="16" t="s">
        <v>125</v>
      </c>
      <c r="BM130" s="230" t="s">
        <v>624</v>
      </c>
    </row>
    <row r="131" s="2" customFormat="1" ht="16.5" customHeight="1">
      <c r="A131" s="37"/>
      <c r="B131" s="38"/>
      <c r="C131" s="218" t="s">
        <v>166</v>
      </c>
      <c r="D131" s="218" t="s">
        <v>121</v>
      </c>
      <c r="E131" s="219" t="s">
        <v>625</v>
      </c>
      <c r="F131" s="220" t="s">
        <v>626</v>
      </c>
      <c r="G131" s="221" t="s">
        <v>595</v>
      </c>
      <c r="H131" s="222">
        <v>1</v>
      </c>
      <c r="I131" s="223"/>
      <c r="J131" s="224">
        <f>ROUND(I131*H131,2)</f>
        <v>0</v>
      </c>
      <c r="K131" s="225"/>
      <c r="L131" s="43"/>
      <c r="M131" s="273" t="s">
        <v>1</v>
      </c>
      <c r="N131" s="274" t="s">
        <v>40</v>
      </c>
      <c r="O131" s="275"/>
      <c r="P131" s="276">
        <f>O131*H131</f>
        <v>0</v>
      </c>
      <c r="Q131" s="276">
        <v>0</v>
      </c>
      <c r="R131" s="276">
        <f>Q131*H131</f>
        <v>0</v>
      </c>
      <c r="S131" s="276">
        <v>0</v>
      </c>
      <c r="T131" s="277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0" t="s">
        <v>125</v>
      </c>
      <c r="AT131" s="230" t="s">
        <v>121</v>
      </c>
      <c r="AU131" s="230" t="s">
        <v>80</v>
      </c>
      <c r="AY131" s="16" t="s">
        <v>119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6" t="s">
        <v>83</v>
      </c>
      <c r="BK131" s="231">
        <f>ROUND(I131*H131,2)</f>
        <v>0</v>
      </c>
      <c r="BL131" s="16" t="s">
        <v>125</v>
      </c>
      <c r="BM131" s="230" t="s">
        <v>627</v>
      </c>
    </row>
    <row r="132" s="2" customFormat="1" ht="6.96" customHeight="1">
      <c r="A132" s="37"/>
      <c r="B132" s="65"/>
      <c r="C132" s="66"/>
      <c r="D132" s="66"/>
      <c r="E132" s="66"/>
      <c r="F132" s="66"/>
      <c r="G132" s="66"/>
      <c r="H132" s="66"/>
      <c r="I132" s="66"/>
      <c r="J132" s="66"/>
      <c r="K132" s="66"/>
      <c r="L132" s="43"/>
      <c r="M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</sheetData>
  <sheetProtection sheet="1" autoFilter="0" formatColumns="0" formatRows="0" objects="1" scenarios="1" spinCount="100000" saltValue="6mrhAwXXqGK9mYEyR1wZHnm748sXiOzp27u4+jZYpd3j2WZXi6ZuZxCwXog1dHu4QHRax5AEFpywwqMEdIO91A==" hashValue="TOWJDhKNWon6JeXX5HiOEEGCXroE5D7ZiFYUHw6MvF/gHks0Uswx71oTePnErKDNHHtBv+WE8HmSgrdS6qGDhw==" algorithmName="SHA-512" password="CC35"/>
  <autoFilter ref="C117:K131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DESKTOP-0SPK9FM\Ondřej Pavelka</dc:creator>
  <cp:lastModifiedBy>DESKTOP-0SPK9FM\Ondřej Pavelka</cp:lastModifiedBy>
  <dcterms:created xsi:type="dcterms:W3CDTF">2021-04-26T08:02:21Z</dcterms:created>
  <dcterms:modified xsi:type="dcterms:W3CDTF">2021-04-26T08:02:28Z</dcterms:modified>
</cp:coreProperties>
</file>