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1P7 - Oprava chodníku ve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'21P7 - Oprava chodníku ve...'!$C$127:$K$277</definedName>
    <definedName name="_xlnm.Print_Area" localSheetId="1">'21P7 - Oprava chodníku ve...'!$C$117:$J$277</definedName>
    <definedName name="_xlnm.Print_Titles" localSheetId="1">'21P7 - Oprava chodníku ve...'!$127:$127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77"/>
  <c r="BH277"/>
  <c r="BG277"/>
  <c r="BF277"/>
  <c r="T277"/>
  <c r="T276"/>
  <c r="R277"/>
  <c r="R276"/>
  <c r="P277"/>
  <c r="P276"/>
  <c r="BI274"/>
  <c r="BH274"/>
  <c r="BG274"/>
  <c r="BF274"/>
  <c r="T274"/>
  <c r="T273"/>
  <c r="R274"/>
  <c r="R273"/>
  <c r="P274"/>
  <c r="P273"/>
  <c r="BI272"/>
  <c r="BH272"/>
  <c r="BG272"/>
  <c r="BF272"/>
  <c r="T272"/>
  <c r="T271"/>
  <c r="R272"/>
  <c r="R271"/>
  <c r="P272"/>
  <c r="P271"/>
  <c r="BI270"/>
  <c r="BH270"/>
  <c r="BG270"/>
  <c r="BF270"/>
  <c r="T270"/>
  <c r="T269"/>
  <c r="R270"/>
  <c r="R269"/>
  <c r="P270"/>
  <c r="P269"/>
  <c r="BI268"/>
  <c r="BH268"/>
  <c r="BG268"/>
  <c r="BF268"/>
  <c r="T268"/>
  <c r="R268"/>
  <c r="P268"/>
  <c r="BI266"/>
  <c r="BH266"/>
  <c r="BG266"/>
  <c r="BF266"/>
  <c r="T266"/>
  <c r="R266"/>
  <c r="P266"/>
  <c r="BI262"/>
  <c r="BH262"/>
  <c r="BG262"/>
  <c r="BF262"/>
  <c r="T262"/>
  <c r="T261"/>
  <c r="R262"/>
  <c r="R261"/>
  <c r="P262"/>
  <c r="P261"/>
  <c r="BI259"/>
  <c r="BH259"/>
  <c r="BG259"/>
  <c r="BF259"/>
  <c r="T259"/>
  <c r="T258"/>
  <c r="T257"/>
  <c r="R259"/>
  <c r="R258"/>
  <c r="R257"/>
  <c r="P259"/>
  <c r="P258"/>
  <c r="P257"/>
  <c r="BI256"/>
  <c r="BH256"/>
  <c r="BG256"/>
  <c r="BF256"/>
  <c r="T256"/>
  <c r="T255"/>
  <c r="R256"/>
  <c r="R255"/>
  <c r="P256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3"/>
  <c r="BH223"/>
  <c r="BG223"/>
  <c r="BF223"/>
  <c r="T223"/>
  <c r="R223"/>
  <c r="P223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06"/>
  <c r="BH206"/>
  <c r="BG206"/>
  <c r="BF206"/>
  <c r="T206"/>
  <c r="R206"/>
  <c r="P206"/>
  <c r="BI197"/>
  <c r="BH197"/>
  <c r="BG197"/>
  <c r="BF197"/>
  <c r="T197"/>
  <c r="R197"/>
  <c r="P197"/>
  <c r="BI196"/>
  <c r="BH196"/>
  <c r="BG196"/>
  <c r="BF196"/>
  <c r="T196"/>
  <c r="R196"/>
  <c r="P196"/>
  <c r="BI192"/>
  <c r="BH192"/>
  <c r="BG192"/>
  <c r="BF192"/>
  <c r="T192"/>
  <c r="R192"/>
  <c r="P192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1"/>
  <c r="BH131"/>
  <c r="BG131"/>
  <c r="BF131"/>
  <c r="T131"/>
  <c r="R131"/>
  <c r="P131"/>
  <c r="F124"/>
  <c r="F122"/>
  <c r="E120"/>
  <c r="F89"/>
  <c r="F87"/>
  <c r="E85"/>
  <c r="J22"/>
  <c r="E22"/>
  <c r="J90"/>
  <c r="J21"/>
  <c r="J19"/>
  <c r="E19"/>
  <c r="J124"/>
  <c r="J18"/>
  <c r="J16"/>
  <c r="E16"/>
  <c r="F90"/>
  <c r="J15"/>
  <c r="J10"/>
  <c r="J122"/>
  <c i="1" r="L90"/>
  <c r="AM90"/>
  <c r="AM89"/>
  <c r="L89"/>
  <c r="AM87"/>
  <c r="L87"/>
  <c r="L85"/>
  <c r="L84"/>
  <c i="2" r="BK277"/>
  <c r="J274"/>
  <c r="J272"/>
  <c r="J270"/>
  <c r="J268"/>
  <c r="J266"/>
  <c r="BK256"/>
  <c r="J253"/>
  <c r="J243"/>
  <c r="J237"/>
  <c r="J229"/>
  <c r="J218"/>
  <c r="J216"/>
  <c r="J197"/>
  <c r="BK196"/>
  <c r="J180"/>
  <c r="J175"/>
  <c r="BK173"/>
  <c r="J170"/>
  <c r="J167"/>
  <c r="BK164"/>
  <c r="BK161"/>
  <c r="J158"/>
  <c r="J138"/>
  <c r="BK136"/>
  <c r="J131"/>
  <c i="1" r="AS94"/>
  <c i="2" r="BK272"/>
  <c r="BK262"/>
  <c r="BK259"/>
  <c r="J256"/>
  <c r="BK251"/>
  <c r="J249"/>
  <c r="BK246"/>
  <c r="BK243"/>
  <c r="J240"/>
  <c r="BK233"/>
  <c r="BK223"/>
  <c r="BK219"/>
  <c r="BK215"/>
  <c r="BK214"/>
  <c r="J213"/>
  <c r="J211"/>
  <c r="J206"/>
  <c r="BK182"/>
  <c r="BK167"/>
  <c r="J161"/>
  <c r="J146"/>
  <c r="BK140"/>
  <c r="BK138"/>
  <c r="BK131"/>
  <c r="J277"/>
  <c r="BK266"/>
  <c r="J246"/>
  <c r="J233"/>
  <c r="BK229"/>
  <c r="J223"/>
  <c r="BK216"/>
  <c r="J215"/>
  <c r="BK213"/>
  <c r="BK206"/>
  <c r="BK197"/>
  <c r="J196"/>
  <c r="J192"/>
  <c r="BK183"/>
  <c r="J181"/>
  <c r="BK180"/>
  <c r="J177"/>
  <c r="BK170"/>
  <c r="BK168"/>
  <c r="BK158"/>
  <c r="J156"/>
  <c r="J151"/>
  <c r="BK149"/>
  <c r="J140"/>
  <c r="J136"/>
  <c r="BK274"/>
  <c r="BK270"/>
  <c r="BK268"/>
  <c r="J262"/>
  <c r="J259"/>
  <c r="BK253"/>
  <c r="J251"/>
  <c r="BK249"/>
  <c r="BK240"/>
  <c r="BK237"/>
  <c r="J219"/>
  <c r="BK218"/>
  <c r="J214"/>
  <c r="BK211"/>
  <c r="BK192"/>
  <c r="J183"/>
  <c r="J182"/>
  <c r="BK181"/>
  <c r="BK177"/>
  <c r="BK175"/>
  <c r="J173"/>
  <c r="J168"/>
  <c r="J164"/>
  <c r="BK156"/>
  <c r="BK151"/>
  <c r="J149"/>
  <c r="BK146"/>
  <c l="1" r="T130"/>
  <c r="P265"/>
  <c r="P264"/>
  <c r="BK130"/>
  <c r="R130"/>
  <c r="P172"/>
  <c r="T172"/>
  <c r="R210"/>
  <c r="T210"/>
  <c r="R217"/>
  <c r="BK236"/>
  <c r="J236"/>
  <c r="J100"/>
  <c r="R236"/>
  <c r="R265"/>
  <c r="R264"/>
  <c r="P130"/>
  <c r="BK172"/>
  <c r="J172"/>
  <c r="J97"/>
  <c r="R172"/>
  <c r="BK210"/>
  <c r="J210"/>
  <c r="J98"/>
  <c r="P210"/>
  <c r="BK217"/>
  <c r="J217"/>
  <c r="J99"/>
  <c r="P217"/>
  <c r="T217"/>
  <c r="P236"/>
  <c r="T236"/>
  <c r="BK265"/>
  <c r="J265"/>
  <c r="J106"/>
  <c r="T265"/>
  <c r="T264"/>
  <c r="J89"/>
  <c r="F125"/>
  <c r="BE131"/>
  <c r="BE138"/>
  <c r="BE196"/>
  <c r="BE197"/>
  <c r="BE211"/>
  <c r="BE215"/>
  <c r="BE223"/>
  <c r="BE229"/>
  <c r="BE243"/>
  <c r="BE274"/>
  <c r="J87"/>
  <c r="J125"/>
  <c r="BE136"/>
  <c r="BE164"/>
  <c r="BE170"/>
  <c r="BE173"/>
  <c r="BE233"/>
  <c r="BE240"/>
  <c r="BE246"/>
  <c r="BE251"/>
  <c r="BE253"/>
  <c r="BE256"/>
  <c r="BE259"/>
  <c r="BE262"/>
  <c r="BE268"/>
  <c r="BE270"/>
  <c r="BE272"/>
  <c r="BE156"/>
  <c r="BE158"/>
  <c r="BE161"/>
  <c r="BE168"/>
  <c r="BE177"/>
  <c r="BE180"/>
  <c r="BE192"/>
  <c r="BE216"/>
  <c r="BE249"/>
  <c r="BE266"/>
  <c r="BE277"/>
  <c r="BK255"/>
  <c r="J255"/>
  <c r="J101"/>
  <c r="BK261"/>
  <c r="J261"/>
  <c r="J104"/>
  <c r="BK269"/>
  <c r="J269"/>
  <c r="J107"/>
  <c r="BK271"/>
  <c r="J271"/>
  <c r="J108"/>
  <c r="BK273"/>
  <c r="J273"/>
  <c r="J109"/>
  <c r="BE140"/>
  <c r="BE146"/>
  <c r="BE149"/>
  <c r="BE151"/>
  <c r="BE167"/>
  <c r="BE175"/>
  <c r="BE181"/>
  <c r="BE182"/>
  <c r="BE183"/>
  <c r="BE206"/>
  <c r="BE213"/>
  <c r="BE214"/>
  <c r="BE218"/>
  <c r="BE219"/>
  <c r="BE237"/>
  <c r="BK258"/>
  <c r="J258"/>
  <c r="J103"/>
  <c r="BK276"/>
  <c r="J276"/>
  <c r="J110"/>
  <c r="J32"/>
  <c i="1" r="AW95"/>
  <c i="2" r="F34"/>
  <c i="1" r="BC95"/>
  <c r="BC94"/>
  <c r="AY94"/>
  <c i="2" r="F33"/>
  <c i="1" r="BB95"/>
  <c r="BB94"/>
  <c r="W31"/>
  <c i="2" r="F35"/>
  <c i="1" r="BD95"/>
  <c r="BD94"/>
  <c r="W33"/>
  <c i="2" r="F32"/>
  <c i="1" r="BA95"/>
  <c r="BA94"/>
  <c r="W30"/>
  <c i="2" l="1" r="P129"/>
  <c r="P128"/>
  <c i="1" r="AU95"/>
  <c i="2" r="R129"/>
  <c r="R128"/>
  <c r="BK129"/>
  <c r="T129"/>
  <c r="T128"/>
  <c r="J130"/>
  <c r="J96"/>
  <c r="BK264"/>
  <c r="J264"/>
  <c r="J105"/>
  <c r="BK257"/>
  <c r="J257"/>
  <c r="J102"/>
  <c i="1" r="AU94"/>
  <c r="AX94"/>
  <c r="W32"/>
  <c r="AW94"/>
  <c r="AK30"/>
  <c i="2" r="F31"/>
  <c i="1" r="AZ95"/>
  <c r="AZ94"/>
  <c r="W29"/>
  <c i="2" r="J31"/>
  <c i="1" r="AV95"/>
  <c r="AT95"/>
  <c i="2" l="1" r="BK128"/>
  <c r="J128"/>
  <c r="J94"/>
  <c r="J129"/>
  <c r="J95"/>
  <c i="1" r="AV94"/>
  <c r="AK29"/>
  <c l="1" r="AT94"/>
  <c i="2" r="J28"/>
  <c i="1" r="AG95"/>
  <c r="AG94"/>
  <c r="AN94"/>
  <c i="2" l="1" r="J37"/>
  <c i="1" r="AN95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<sst xmlns="http://schemas.openxmlformats.org/spreadsheetml/2006/main">
  <si>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</si>
  <si>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</si>
  <si>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</si>
  <si>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</si>
  <si>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</si>
  <si>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{7796d983-ab1d-4862-9a34-812d136e60dc}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</si>
  <si>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</si>
  <si>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</si>
  <si>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</si>
  <si>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</si>
  <si>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</si>
  <si>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</si>
  <si>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</si>
  <si>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</si>
  <si>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21P7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</si>
  <si>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</si>
  <si>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</si>
  <si>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ve Slánské ulici, Smečno</t>
  </si>
  <si>
    <t>KSO:</t>
  </si>
  <si>
    <t>CC-CZ:</t>
  </si>
  <si>
    <t>Místo:</t>
  </si>
  <si>
    <t>Smečno</t>
  </si>
  <si>
    <t>Datum:</t>
  </si>
  <si>
    <t>8. 12. 2020</t>
  </si>
  <si>
    <t>Zadavatel:</t>
  </si>
  <si>
    <t>IČ:</t>
  </si>
  <si>
    <t>00234893</t>
  </si>
  <si>
    <t>Město Smečno</t>
  </si>
  <si>
    <t>DIČ:</t>
  </si>
  <si>
    <t>CZ00234893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</si>
  <si>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</si>
  <si>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</si>
  <si>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</si>
  <si>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</si>
  <si>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</si>
  <si>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</si>
  <si>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</si>
  <si>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</si>
  <si>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</si>
  <si>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</si>
  <si>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</si>
  <si>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</si>
  <si>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</si>
  <si>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</si>
  <si>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</si>
  <si>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</si>
  <si>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</si>
  <si>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</si>
  <si>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</si>
  <si>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</si>
  <si>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</si>
  <si>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</si>
  <si>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</si>
  <si>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</si>
  <si>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</si>
  <si>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</si>
  <si>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</si>
  <si>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</si>
  <si>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</si>
  <si>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</si>
  <si>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</si>
  <si>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</si>
  <si>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</si>
  <si>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</si>
  <si>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</si>
  <si>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</si>
  <si>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</si>
  <si>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</si>
  <si>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</si>
  <si>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</si>
  <si>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</si>
  <si>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</si>
  <si>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</si>
  <si>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</si>
  <si>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</si>
  <si>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</si>
  <si>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</si>
  <si>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</si>
  <si>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</si>
  <si>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</si>
  <si>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</si>
  <si>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</si>
  <si>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</si>
  <si>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</si>
  <si>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</si>
  <si>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</si>
  <si>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</si>
  <si>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</si>
  <si>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</si>
  <si>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</si>
  <si>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</si>
  <si>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</si>
  <si>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</si>
  <si>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</si>
  <si>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</si>
  <si>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</si>
  <si>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</si>
  <si>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</si>
  <si>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</si>
  <si>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</si>
  <si>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743 - Elektromontáže - hrubá montáž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</si>
  <si>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</si>
  <si>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</si>
  <si>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</si>
  <si>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</si>
  <si>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</si>
  <si>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</si>
  <si>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</si>
  <si>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</si>
  <si>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</si>
  <si>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</si>
  <si>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</si>
  <si>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</si>
  <si>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</si>
  <si>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</si>
  <si>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</si>
  <si>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</si>
  <si>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</si>
  <si>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</si>
  <si>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</si>
  <si>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</si>
  <si>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</si>
  <si>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</si>
  <si>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</si>
  <si>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</si>
  <si>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</si>
  <si>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</si>
  <si>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</si>
  <si>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4</t>
  </si>
  <si>
    <t>-1194920291</t>
  </si>
  <si>
    <t>VV</t>
  </si>
  <si>
    <t>"I.úsek"(13,6+16,7)*1,5</t>
  </si>
  <si>
    <t>"II.úsek"1,5*(79+7,7)</t>
  </si>
  <si>
    <t>"III.úsek"(33+3+20+10+11++3+12,6+3,5+48+3)*1,5</t>
  </si>
  <si>
    <t>Součet</t>
  </si>
  <si>
    <t>47</t>
  </si>
  <si>
    <t>113106123</t>
  </si>
  <si>
    <t>Rozebrání dlažeb ze zámkových dlaždic komunikací pro pěší ručně</t>
  </si>
  <si>
    <t>-1633398800</t>
  </si>
  <si>
    <t>35+21+18+12</t>
  </si>
  <si>
    <t>48</t>
  </si>
  <si>
    <t>113107131</t>
  </si>
  <si>
    <t>Odstranění podkladu z betonu prostého tl 150 mm ručně</t>
  </si>
  <si>
    <t>1902908675</t>
  </si>
  <si>
    <t>"stáv. betonové plochy vjezdů"4,5+1,5</t>
  </si>
  <si>
    <t>3</t>
  </si>
  <si>
    <t>113107322</t>
  </si>
  <si>
    <t>Odstranění podkladu z kameniva drceného tl 200 mm strojně pl do 50 m2</t>
  </si>
  <si>
    <t>1761120137</t>
  </si>
  <si>
    <t xml:space="preserve">podklad stáv. chodníků </t>
  </si>
  <si>
    <t>"I.úsek"(16,7+13,6)*1,5</t>
  </si>
  <si>
    <t>"III.úsek"147*1,5</t>
  </si>
  <si>
    <t>49</t>
  </si>
  <si>
    <t>113107323</t>
  </si>
  <si>
    <t>Odstranění podkladu z kameniva drceného tl 300 mm strojně pl do 50 m2</t>
  </si>
  <si>
    <t>-897187231</t>
  </si>
  <si>
    <t>86</t>
  </si>
  <si>
    <t>5</t>
  </si>
  <si>
    <t>113202111</t>
  </si>
  <si>
    <t>Vytrhání obrub krajníků obrubníků stojatých</t>
  </si>
  <si>
    <t>m</t>
  </si>
  <si>
    <t>1024237380</t>
  </si>
  <si>
    <t>13,6+16,7+79+7,7+33+3+20+10+11+3+12,6+3,5+48+3+17</t>
  </si>
  <si>
    <t>6</t>
  </si>
  <si>
    <t>122252203</t>
  </si>
  <si>
    <t>Odkopávky a prokopávky nezapažené pro silnice a dálnice v hornině třídy těžitelnosti I objem do 100 m3 strojně</t>
  </si>
  <si>
    <t>m3</t>
  </si>
  <si>
    <t>-1686258952</t>
  </si>
  <si>
    <t xml:space="preserve">"dotěžení podkladu v nezpevněných  vjezdech; prům. tl. 35cm"115*0,35</t>
  </si>
  <si>
    <t>"dotěžení podkladu na úroveň zemní pláně; prům. tl. 5cm"(396+86)*0,05</t>
  </si>
  <si>
    <t>"rozšíření pod obruby"64,35*1,15</t>
  </si>
  <si>
    <t>7</t>
  </si>
  <si>
    <t>132151101</t>
  </si>
  <si>
    <t xml:space="preserve">Hloubení rýh nezapažených  š do 800 mm v hornině třídy těžitelnosti I, skupiny 1 a 2 objem do 20 m3 strojně</t>
  </si>
  <si>
    <t>151961484</t>
  </si>
  <si>
    <t>"rýha pro osazení obrub"382*0,4*0,1</t>
  </si>
  <si>
    <t>8</t>
  </si>
  <si>
    <t>162751117</t>
  </si>
  <si>
    <t>Vodorovné přemístění do 10000 m výkopku/sypaniny z horniny třídy těžitelnosti I, skupiny 1 až 3</t>
  </si>
  <si>
    <t>-1127526881</t>
  </si>
  <si>
    <t>odvoz výkopku na skládku do 10km</t>
  </si>
  <si>
    <t>74,003+15,28</t>
  </si>
  <si>
    <t>9</t>
  </si>
  <si>
    <t>181152302</t>
  </si>
  <si>
    <t>Úprava pláně pro silnice a dálnice v zářezech se zhutněním</t>
  </si>
  <si>
    <t>491911931</t>
  </si>
  <si>
    <t>257,5+322,20</t>
  </si>
  <si>
    <t>"rozšíření pláně" 537,70*1,15</t>
  </si>
  <si>
    <t>59</t>
  </si>
  <si>
    <t>181311103</t>
  </si>
  <si>
    <t>Rozprostření ornice tl vrstvy do 200 mm v rovině nebo ve svahu do 1:5 ručně</t>
  </si>
  <si>
    <t>346762640</t>
  </si>
  <si>
    <t>úprava terénu za obrubou v š. 0,75m</t>
  </si>
  <si>
    <t>0,75*382</t>
  </si>
  <si>
    <t>60</t>
  </si>
  <si>
    <t>181411121</t>
  </si>
  <si>
    <t>Založení lučního trávníku výsevem plochy do 1000 m2 v rovině a ve svahu do 1:5</t>
  </si>
  <si>
    <t>-1243408709</t>
  </si>
  <si>
    <t>61</t>
  </si>
  <si>
    <t>M</t>
  </si>
  <si>
    <t>00572100</t>
  </si>
  <si>
    <t>osivo jetelotráva intenzivní víceletá</t>
  </si>
  <si>
    <t>kg</t>
  </si>
  <si>
    <t>-1420169290</t>
  </si>
  <si>
    <t>286,5*0,02 'Přepočtené koeficientem množství</t>
  </si>
  <si>
    <t>58</t>
  </si>
  <si>
    <t>103641010</t>
  </si>
  <si>
    <t xml:space="preserve">zemina pro terénní úpravy -  ornice</t>
  </si>
  <si>
    <t>t</t>
  </si>
  <si>
    <t>1931104068</t>
  </si>
  <si>
    <t>286,5*0,1*1,8</t>
  </si>
  <si>
    <t>Komunikace pozemní</t>
  </si>
  <si>
    <t>10</t>
  </si>
  <si>
    <t>564851114</t>
  </si>
  <si>
    <t>Podklad ze štěrkodrtě ŠD tl 180 mm</t>
  </si>
  <si>
    <t>-1345668273</t>
  </si>
  <si>
    <t>"podklad chodník; rozšíření pod obruby"322,20*1,15</t>
  </si>
  <si>
    <t>11</t>
  </si>
  <si>
    <t>564871111</t>
  </si>
  <si>
    <t>Podklad ze štěrkodrtě ŠD tl 250 mm</t>
  </si>
  <si>
    <t>-534318729</t>
  </si>
  <si>
    <t>"vjezdy; rozšíření pod obruby"257,5*1,15</t>
  </si>
  <si>
    <t>12</t>
  </si>
  <si>
    <t>567123811</t>
  </si>
  <si>
    <t>Podklad ze směsi stmelené cementem na dálnici SC C 8/10 (KSC I) tl 120 mm</t>
  </si>
  <si>
    <t>-258041411</t>
  </si>
  <si>
    <t>"Oprava pruhu vozovky po osazení obrub ve vjezdech"</t>
  </si>
  <si>
    <t>0,3*(4+4+8+8+4+10+5+4+6)</t>
  </si>
  <si>
    <t>13</t>
  </si>
  <si>
    <t>573111112</t>
  </si>
  <si>
    <t>Postřik živičný infiltrační s posypem z asfaltu množství 1 kg/m2</t>
  </si>
  <si>
    <t>-142162973</t>
  </si>
  <si>
    <t>14</t>
  </si>
  <si>
    <t>577154111</t>
  </si>
  <si>
    <t>Asfaltový beton vrstva obrusná ACO 11 (ABS) tř. I tl 60 mm š do 3 m z nemodifikovaného asfaltu</t>
  </si>
  <si>
    <t>-1822808416</t>
  </si>
  <si>
    <t>596211112</t>
  </si>
  <si>
    <t>Kladení zámkové dlažby komunikací pro pěší tl 60 mm skupiny A pl do 300 m2</t>
  </si>
  <si>
    <t>316041877</t>
  </si>
  <si>
    <t>16</t>
  </si>
  <si>
    <t>59245018</t>
  </si>
  <si>
    <t>dlažba tvar obdélník betonová 200x100x60mm přírodní</t>
  </si>
  <si>
    <t>130440710</t>
  </si>
  <si>
    <t>prořez 4%</t>
  </si>
  <si>
    <t>"I.úsek"1,5*26,3</t>
  </si>
  <si>
    <t>"II.úsek"1,5*(86,7-3,5-8-7,7)</t>
  </si>
  <si>
    <t>"III.úsek"1,5*(147-3,5-10-5-3,5-4)</t>
  </si>
  <si>
    <t xml:space="preserve">odpočet nevidomí </t>
  </si>
  <si>
    <t>-1,8</t>
  </si>
  <si>
    <t>320,4*1,04 'Přepočtené koeficientem množství</t>
  </si>
  <si>
    <t>17</t>
  </si>
  <si>
    <t>59245006</t>
  </si>
  <si>
    <t>dlažba tvar obdélník betonová pro nevidomé 200x100x60mm barevná</t>
  </si>
  <si>
    <t>1644485855</t>
  </si>
  <si>
    <t>varovný pruh š. 0,4m v snížení v místě přechodu, ukončení chodníku</t>
  </si>
  <si>
    <t>(1,5+1,5+1,5)*0,4</t>
  </si>
  <si>
    <t>1,8*1,04 'Přepočtené koeficientem množství</t>
  </si>
  <si>
    <t>18</t>
  </si>
  <si>
    <t>596212210</t>
  </si>
  <si>
    <t>Kladení zámkové dlažby pozemních komunikací tl 80 mm skupiny A pl do 50 m2</t>
  </si>
  <si>
    <t>-903156852</t>
  </si>
  <si>
    <t>19</t>
  </si>
  <si>
    <t>59245020</t>
  </si>
  <si>
    <t>dlažba tvar obdélník betonová 200x100x80mm přírodní</t>
  </si>
  <si>
    <t>-1544726159</t>
  </si>
  <si>
    <t>"vjzedy"</t>
  </si>
  <si>
    <t>"I.úsek"4*6</t>
  </si>
  <si>
    <t>"II.úsek"5*(3,5+7,5+7,7)</t>
  </si>
  <si>
    <t>"III.úsek"5*(3,5+10+5+3,5+6)</t>
  </si>
  <si>
    <t>odpočet nevidomí</t>
  </si>
  <si>
    <t>-16</t>
  </si>
  <si>
    <t>241,5*1,04 'Přepočtené koeficientem množství</t>
  </si>
  <si>
    <t>20</t>
  </si>
  <si>
    <t>59245226</t>
  </si>
  <si>
    <t>dlažba tvar obdélník betonová pro nevidomé 200x100x80mm barevná</t>
  </si>
  <si>
    <t>-126496914</t>
  </si>
  <si>
    <t>varovný pruh ve vjezdech; prořez 4%</t>
  </si>
  <si>
    <t>0,4*(3+7,5+8+3+10+5+3,5)</t>
  </si>
  <si>
    <t>16*1,04 'Přepočtené koeficientem množství</t>
  </si>
  <si>
    <t>Trubní vedení</t>
  </si>
  <si>
    <t>54</t>
  </si>
  <si>
    <t>837UV</t>
  </si>
  <si>
    <t>Výšková úprava uliční vpusti s usazením původní armatury - úprava do hloubky 0,5 m (vybourání, vyzdění)</t>
  </si>
  <si>
    <t>kus</t>
  </si>
  <si>
    <t>1572856094</t>
  </si>
  <si>
    <t>877265271</t>
  </si>
  <si>
    <t>Montáž lapače střešních splavenin z tvrdého PVC-systém KG DN 100</t>
  </si>
  <si>
    <t>-2094056276</t>
  </si>
  <si>
    <t>22</t>
  </si>
  <si>
    <t>OSM.80110</t>
  </si>
  <si>
    <t>KV DN 110/125 - univerzální lapač</t>
  </si>
  <si>
    <t>-2037041564</t>
  </si>
  <si>
    <t>23</t>
  </si>
  <si>
    <t>87726x00</t>
  </si>
  <si>
    <t>Úprava okapového svodu pro zaústění do gajgru do dl. 1,0m DN 100</t>
  </si>
  <si>
    <t>1292996402</t>
  </si>
  <si>
    <t>53</t>
  </si>
  <si>
    <t>899233111x</t>
  </si>
  <si>
    <t>Výšková úprava krycího hrnce, šoupěte nebo hydrantu jeho zvýšením nebo snížením</t>
  </si>
  <si>
    <t>-545953357</t>
  </si>
  <si>
    <t>Ostatní konstrukce a práce, bourání</t>
  </si>
  <si>
    <t>24</t>
  </si>
  <si>
    <t>916131213</t>
  </si>
  <si>
    <t>Osazení silničního obrubníku betonového stojatého s boční opěrou do lože z betonu prostého</t>
  </si>
  <si>
    <t>-695700489</t>
  </si>
  <si>
    <t>25</t>
  </si>
  <si>
    <t>59217032</t>
  </si>
  <si>
    <t>obrubník betonový silniční 1000x150x150mm</t>
  </si>
  <si>
    <t>1958575414</t>
  </si>
  <si>
    <t>vjezdy, prořez 2%</t>
  </si>
  <si>
    <t>4+4+8+8+4+10+5+4+6</t>
  </si>
  <si>
    <t>53*1,02 'Přepočtené koeficientem množství</t>
  </si>
  <si>
    <t>50</t>
  </si>
  <si>
    <t>59217016</t>
  </si>
  <si>
    <t>obrubník betonový chodníkový 1000x80x250mm</t>
  </si>
  <si>
    <t>-1289204815</t>
  </si>
  <si>
    <t>chodník</t>
  </si>
  <si>
    <t>30,3+86,7+147</t>
  </si>
  <si>
    <t>vjezdy</t>
  </si>
  <si>
    <t>2*4,5+6*3,5+10*3,5</t>
  </si>
  <si>
    <t>28</t>
  </si>
  <si>
    <t>919732211</t>
  </si>
  <si>
    <t>Styčná spára napojení nového živičného povrchu na stávající za tepla š 15 mm hl 25 mm s prořezáním</t>
  </si>
  <si>
    <t>977236114</t>
  </si>
  <si>
    <t>P</t>
  </si>
  <si>
    <t>Poznámka k položce:_x000d_
dle TKP 170</t>
  </si>
  <si>
    <t>Napojení vjezdů na silnici II/236</t>
  </si>
  <si>
    <t>29</t>
  </si>
  <si>
    <t>919735113</t>
  </si>
  <si>
    <t>Řezání stávajícího živičného krytu hl do 150 mm</t>
  </si>
  <si>
    <t>585756830</t>
  </si>
  <si>
    <t>997</t>
  </si>
  <si>
    <t>Přesun sutě</t>
  </si>
  <si>
    <t>30</t>
  </si>
  <si>
    <t>997221551</t>
  </si>
  <si>
    <t>Vodorovná doprava suti ze sypkých materiálů do 1 km</t>
  </si>
  <si>
    <t>-1561354220</t>
  </si>
  <si>
    <t>Odvoz na skládku do 10km</t>
  </si>
  <si>
    <t>114,84+37,84</t>
  </si>
  <si>
    <t>31</t>
  </si>
  <si>
    <t>997221559</t>
  </si>
  <si>
    <t>Příplatek ZKD 1 km u vodorovné dopravy suti ze sypkých materiálů</t>
  </si>
  <si>
    <t>1093038769</t>
  </si>
  <si>
    <t>152,68</t>
  </si>
  <si>
    <t>32</t>
  </si>
  <si>
    <t>997221561</t>
  </si>
  <si>
    <t>Vodorovná doprava suti z kusových materiálů do 1 km</t>
  </si>
  <si>
    <t>67298674</t>
  </si>
  <si>
    <t>101,018+22,36+1,95+57,626</t>
  </si>
  <si>
    <t>33</t>
  </si>
  <si>
    <t>997221569</t>
  </si>
  <si>
    <t>Příplatek ZKD 1 km u vodorovné dopravy suti z kusových materiálů</t>
  </si>
  <si>
    <t>-1459329007</t>
  </si>
  <si>
    <t>182,954*9</t>
  </si>
  <si>
    <t>34</t>
  </si>
  <si>
    <t>997221611</t>
  </si>
  <si>
    <t>Nakládání suti na dopravní prostředky pro vodorovnou dopravu</t>
  </si>
  <si>
    <t>2011205036</t>
  </si>
  <si>
    <t>182,954</t>
  </si>
  <si>
    <t>35</t>
  </si>
  <si>
    <t>997221615</t>
  </si>
  <si>
    <t>Poplatek za uložení na skládce (skládkovné) stavebního odpadu betonového kód odpadu 17 01 01</t>
  </si>
  <si>
    <t>-797395229</t>
  </si>
  <si>
    <t>37</t>
  </si>
  <si>
    <t>997221655</t>
  </si>
  <si>
    <t>Poplatek za uložení na skládce (skládkovné) zeminy a kamení kód odpadu 17 05 04</t>
  </si>
  <si>
    <t>-780364032</t>
  </si>
  <si>
    <t>114,84+37,84+89,28*1,8</t>
  </si>
  <si>
    <t>998</t>
  </si>
  <si>
    <t>Přesun hmot</t>
  </si>
  <si>
    <t>38</t>
  </si>
  <si>
    <t>998223011</t>
  </si>
  <si>
    <t>Přesun hmot pro pozemní komunikace s krytem dlážděným</t>
  </si>
  <si>
    <t>1826011857</t>
  </si>
  <si>
    <t>PSV</t>
  </si>
  <si>
    <t>Práce a dodávky PSV</t>
  </si>
  <si>
    <t>711</t>
  </si>
  <si>
    <t>Izolace proti vodě, vlhkosti a plynům</t>
  </si>
  <si>
    <t>39</t>
  </si>
  <si>
    <t>711161302ds</t>
  </si>
  <si>
    <t xml:space="preserve">Izolace proti zemní vlhkosti stěn foliemi nopovými pro běžné podmínky tl. 0,4 mm šířky 0,5m;  dodání+položení+zemní práce</t>
  </si>
  <si>
    <t>1870802107</t>
  </si>
  <si>
    <t>"v místě budov"0,5*(30,3+86,7+147-50)</t>
  </si>
  <si>
    <t>743</t>
  </si>
  <si>
    <t>Elektromontáže - hrubá montáž</t>
  </si>
  <si>
    <t>40</t>
  </si>
  <si>
    <t>7435511x</t>
  </si>
  <si>
    <t>Kabelové chráničky půlené plastové, včetně pískového obsypu a zásypu, zemních prací, hutnění a dodávky</t>
  </si>
  <si>
    <t>1532212075</t>
  </si>
  <si>
    <t>Poznámka k položce:_x000d_
ochrana kabelů</t>
  </si>
  <si>
    <t>VRN</t>
  </si>
  <si>
    <t>Vedlejší rozpočtové náklady</t>
  </si>
  <si>
    <t>VRN1</t>
  </si>
  <si>
    <t>Průzkumné, geodetické a projektové práce</t>
  </si>
  <si>
    <t>41</t>
  </si>
  <si>
    <t>011002000</t>
  </si>
  <si>
    <t>Průzkumné práce</t>
  </si>
  <si>
    <t>kpl</t>
  </si>
  <si>
    <t>1024</t>
  </si>
  <si>
    <t>1824253056</t>
  </si>
  <si>
    <t xml:space="preserve">Poznámka k položce:_x000d_
Sondy na  inž. sítích</t>
  </si>
  <si>
    <t>42</t>
  </si>
  <si>
    <t>012002000</t>
  </si>
  <si>
    <t>Geodetické práce</t>
  </si>
  <si>
    <t>-321592252</t>
  </si>
  <si>
    <t>VRN3</t>
  </si>
  <si>
    <t>Zařízení staveniště</t>
  </si>
  <si>
    <t>43</t>
  </si>
  <si>
    <t>030001000</t>
  </si>
  <si>
    <t>320446129</t>
  </si>
  <si>
    <t>VRN4</t>
  </si>
  <si>
    <t>Inženýrská činnost</t>
  </si>
  <si>
    <t>44</t>
  </si>
  <si>
    <t>043103000</t>
  </si>
  <si>
    <t>Zkoušky bez rozlišení</t>
  </si>
  <si>
    <t>1524762701</t>
  </si>
  <si>
    <t>VRN7</t>
  </si>
  <si>
    <t>Provozní vlivy</t>
  </si>
  <si>
    <t>45</t>
  </si>
  <si>
    <t>075002000</t>
  </si>
  <si>
    <t>Ochranná pásma</t>
  </si>
  <si>
    <t>-894216207</t>
  </si>
  <si>
    <t>Poznámka k položce:_x000d_
Ztížené podmínky při práci v ochranných pasmech apod.</t>
  </si>
  <si>
    <t>VRN9</t>
  </si>
  <si>
    <t>Ostatní náklady</t>
  </si>
  <si>
    <t>46</t>
  </si>
  <si>
    <t>092002000</t>
  </si>
  <si>
    <t>zajištění DIR, DIO vč. přechodného dopravního značení</t>
  </si>
  <si>
    <t>-801540837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</si>
</sst>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21P7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chodníku ve Slánské ulici, Smečno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Smečno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8. 12. 2020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Smečno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35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76</v>
      </c>
      <c r="BT94" s="117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24.75" customHeight="1">
      <c r="A95" s="118" t="s">
        <v>80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'21P7 - Oprava chodníku ve...'!J28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'21P7 - Oprava chodníku ve...'!P128</f>
        <v>0</v>
      </c>
      <c r="AV95" s="127">
        <f>'21P7 - Oprava chodníku ve...'!J31</f>
        <v>0</v>
      </c>
      <c r="AW95" s="127">
        <f>'21P7 - Oprava chodníku ve...'!J32</f>
        <v>0</v>
      </c>
      <c r="AX95" s="127">
        <f>'21P7 - Oprava chodníku ve...'!J33</f>
        <v>0</v>
      </c>
      <c r="AY95" s="127">
        <f>'21P7 - Oprava chodníku ve...'!J34</f>
        <v>0</v>
      </c>
      <c r="AZ95" s="127">
        <f>'21P7 - Oprava chodníku ve...'!F31</f>
        <v>0</v>
      </c>
      <c r="BA95" s="127">
        <f>'21P7 - Oprava chodníku ve...'!F32</f>
        <v>0</v>
      </c>
      <c r="BB95" s="127">
        <f>'21P7 - Oprava chodníku ve...'!F33</f>
        <v>0</v>
      </c>
      <c r="BC95" s="127">
        <f>'21P7 - Oprava chodníku ve...'!F34</f>
        <v>0</v>
      </c>
      <c r="BD95" s="129">
        <f>'21P7 - Oprava chodníku ve...'!F35</f>
        <v>0</v>
      </c>
      <c r="BE95" s="7"/>
      <c r="BT95" s="130" t="s">
        <v>82</v>
      </c>
      <c r="BU95" s="130" t="s">
        <v>83</v>
      </c>
      <c r="BV95" s="130" t="s">
        <v>78</v>
      </c>
      <c r="BW95" s="130" t="s">
        <v>5</v>
      </c>
      <c r="BX95" s="130" t="s">
        <v>79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H4Ii3wvVzVw3IYbqwVL7694h15noQVX6vY98fVSilcNBWYyiTE+vStN3Qjv3PhXFeseXd2Y40xxIofSinPC2EA==" hashValue="fHCO4F6QLLpU2WF6ZCBcEIJaEXJEzZneCbTved9KZyJsDjhF+fmLJrWXStGp3pXvaKOFUoQ2DyNur0gKseREz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1P7 - Oprava chodníku v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hidden="1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84</v>
      </c>
    </row>
    <row r="4" hidden="1" s="1" customFormat="1" ht="24.96" customHeight="1">
      <c r="B4" s="20"/>
      <c r="D4" s="133" t="s">
        <v>85</v>
      </c>
      <c r="L4" s="20"/>
      <c r="M4" s="134" t="s">
        <v>10</v>
      </c>
      <c r="AT4" s="17" t="s">
        <v>4</v>
      </c>
    </row>
    <row r="5" hidden="1" s="1" customFormat="1" ht="6.96" customHeight="1">
      <c r="B5" s="20"/>
      <c r="L5" s="20"/>
    </row>
    <row r="6" hidden="1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hidden="1" s="2" customFormat="1" ht="16.5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hidden="1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8. 12. 2020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8" customHeight="1">
      <c r="A13" s="38"/>
      <c r="B13" s="44"/>
      <c r="C13" s="38"/>
      <c r="D13" s="38"/>
      <c r="E13" s="137" t="s">
        <v>27</v>
      </c>
      <c r="F13" s="38"/>
      <c r="G13" s="38"/>
      <c r="H13" s="38"/>
      <c r="I13" s="135" t="s">
        <v>28</v>
      </c>
      <c r="J13" s="137" t="s">
        <v>29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2" customHeight="1">
      <c r="A15" s="38"/>
      <c r="B15" s="44"/>
      <c r="C15" s="38"/>
      <c r="D15" s="135" t="s">
        <v>30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28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2" customHeight="1">
      <c r="A18" s="38"/>
      <c r="B18" s="44"/>
      <c r="C18" s="38"/>
      <c r="D18" s="135" t="s">
        <v>32</v>
      </c>
      <c r="E18" s="38"/>
      <c r="F18" s="38"/>
      <c r="G18" s="38"/>
      <c r="H18" s="38"/>
      <c r="I18" s="135" t="s">
        <v>25</v>
      </c>
      <c r="J18" s="137" t="str">
        <f>IF('Rekapitulace stavby'!AN16="","",'Rekapitulace stavby'!AN16)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8" customHeight="1">
      <c r="A19" s="38"/>
      <c r="B19" s="44"/>
      <c r="C19" s="38"/>
      <c r="D19" s="38"/>
      <c r="E19" s="137" t="str">
        <f>IF('Rekapitulace stavby'!E17="","",'Rekapitulace stavby'!E17)</f>
        <v xml:space="preserve"> </v>
      </c>
      <c r="F19" s="38"/>
      <c r="G19" s="38"/>
      <c r="H19" s="38"/>
      <c r="I19" s="135" t="s">
        <v>28</v>
      </c>
      <c r="J19" s="137" t="str">
        <f>IF('Rekapitulace stavby'!AN17="","",'Rekapitulace stavby'!AN17)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2" customHeight="1">
      <c r="A21" s="38"/>
      <c r="B21" s="44"/>
      <c r="C21" s="38"/>
      <c r="D21" s="135" t="s">
        <v>35</v>
      </c>
      <c r="E21" s="38"/>
      <c r="F21" s="38"/>
      <c r="G21" s="38"/>
      <c r="H21" s="38"/>
      <c r="I21" s="135" t="s">
        <v>25</v>
      </c>
      <c r="J21" s="137" t="str">
        <f>IF('Rekapitulace stavby'!AN19="","",'Rekapitulace stavby'!AN19)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8" customHeight="1">
      <c r="A22" s="38"/>
      <c r="B22" s="44"/>
      <c r="C22" s="38"/>
      <c r="D22" s="38"/>
      <c r="E22" s="137" t="str">
        <f>IF('Rekapitulace stavby'!E20="","",'Rekapitulace stavby'!E20)</f>
        <v xml:space="preserve"> </v>
      </c>
      <c r="F22" s="38"/>
      <c r="G22" s="38"/>
      <c r="H22" s="38"/>
      <c r="I22" s="135" t="s">
        <v>28</v>
      </c>
      <c r="J22" s="137" t="str">
        <f>IF('Rekapitulace stavby'!AN20="","",'Rekapitulace stavby'!AN20)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2" customHeight="1">
      <c r="A24" s="38"/>
      <c r="B24" s="44"/>
      <c r="C24" s="38"/>
      <c r="D24" s="135" t="s">
        <v>36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hidden="1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25.44" customHeight="1">
      <c r="A28" s="38"/>
      <c r="B28" s="44"/>
      <c r="C28" s="38"/>
      <c r="D28" s="144" t="s">
        <v>37</v>
      </c>
      <c r="E28" s="38"/>
      <c r="F28" s="38"/>
      <c r="G28" s="38"/>
      <c r="H28" s="38"/>
      <c r="I28" s="38"/>
      <c r="J28" s="145">
        <f>ROUND(J128,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14.4" customHeight="1">
      <c r="A30" s="38"/>
      <c r="B30" s="44"/>
      <c r="C30" s="38"/>
      <c r="D30" s="38"/>
      <c r="E30" s="38"/>
      <c r="F30" s="146" t="s">
        <v>39</v>
      </c>
      <c r="G30" s="38"/>
      <c r="H30" s="38"/>
      <c r="I30" s="146" t="s">
        <v>38</v>
      </c>
      <c r="J30" s="146" t="s">
        <v>40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14.4" customHeight="1">
      <c r="A31" s="38"/>
      <c r="B31" s="44"/>
      <c r="C31" s="38"/>
      <c r="D31" s="147" t="s">
        <v>41</v>
      </c>
      <c r="E31" s="135" t="s">
        <v>42</v>
      </c>
      <c r="F31" s="148">
        <f>ROUND((SUM(BE128:BE277)),  2)</f>
        <v>0</v>
      </c>
      <c r="G31" s="38"/>
      <c r="H31" s="38"/>
      <c r="I31" s="149">
        <v>0.20999999999999999</v>
      </c>
      <c r="J31" s="148">
        <f>ROUND(((SUM(BE128:BE277))*I31),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135" t="s">
        <v>43</v>
      </c>
      <c r="F32" s="148">
        <f>ROUND((SUM(BF128:BF277)),  2)</f>
        <v>0</v>
      </c>
      <c r="G32" s="38"/>
      <c r="H32" s="38"/>
      <c r="I32" s="149">
        <v>0.14999999999999999</v>
      </c>
      <c r="J32" s="148">
        <f>ROUND(((SUM(BF128:BF277))*I32),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44</v>
      </c>
      <c r="F33" s="148">
        <f>ROUND((SUM(BG128:BG277)),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45</v>
      </c>
      <c r="F34" s="148">
        <f>ROUND((SUM(BH128:BH277)),  2)</f>
        <v>0</v>
      </c>
      <c r="G34" s="38"/>
      <c r="H34" s="38"/>
      <c r="I34" s="149">
        <v>0.14999999999999999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46</v>
      </c>
      <c r="F35" s="148">
        <f>ROUND((SUM(BI128:BI277)),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25.44" customHeight="1">
      <c r="A37" s="38"/>
      <c r="B37" s="44"/>
      <c r="C37" s="150"/>
      <c r="D37" s="151" t="s">
        <v>47</v>
      </c>
      <c r="E37" s="152"/>
      <c r="F37" s="152"/>
      <c r="G37" s="153" t="s">
        <v>48</v>
      </c>
      <c r="H37" s="154" t="s">
        <v>49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1" customFormat="1" ht="14.4" customHeight="1">
      <c r="B39" s="20"/>
      <c r="L39" s="20"/>
    </row>
    <row r="40" hidden="1" s="1" customFormat="1" ht="14.4" customHeight="1">
      <c r="B40" s="20"/>
      <c r="L40" s="20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57" t="s">
        <v>50</v>
      </c>
      <c r="E50" s="158"/>
      <c r="F50" s="158"/>
      <c r="G50" s="157" t="s">
        <v>51</v>
      </c>
      <c r="H50" s="158"/>
      <c r="I50" s="158"/>
      <c r="J50" s="158"/>
      <c r="K50" s="158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59" t="s">
        <v>52</v>
      </c>
      <c r="E61" s="160"/>
      <c r="F61" s="161" t="s">
        <v>53</v>
      </c>
      <c r="G61" s="159" t="s">
        <v>52</v>
      </c>
      <c r="H61" s="160"/>
      <c r="I61" s="160"/>
      <c r="J61" s="162" t="s">
        <v>53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57" t="s">
        <v>54</v>
      </c>
      <c r="E65" s="163"/>
      <c r="F65" s="163"/>
      <c r="G65" s="157" t="s">
        <v>55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59" t="s">
        <v>52</v>
      </c>
      <c r="E76" s="160"/>
      <c r="F76" s="161" t="s">
        <v>53</v>
      </c>
      <c r="G76" s="159" t="s">
        <v>52</v>
      </c>
      <c r="H76" s="160"/>
      <c r="I76" s="160"/>
      <c r="J76" s="162" t="s">
        <v>53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86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76" t="str">
        <f>E7</f>
        <v>Oprava chodníku ve Slánské ulici, Smečno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2" customHeight="1">
      <c r="A87" s="38"/>
      <c r="B87" s="39"/>
      <c r="C87" s="32" t="s">
        <v>20</v>
      </c>
      <c r="D87" s="40"/>
      <c r="E87" s="40"/>
      <c r="F87" s="27" t="str">
        <f>F10</f>
        <v>Smečno</v>
      </c>
      <c r="G87" s="40"/>
      <c r="H87" s="40"/>
      <c r="I87" s="32" t="s">
        <v>22</v>
      </c>
      <c r="J87" s="79" t="str">
        <f>IF(J10="","",J10)</f>
        <v>8. 12. 2020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>Město Smečno</v>
      </c>
      <c r="G89" s="40"/>
      <c r="H89" s="40"/>
      <c r="I89" s="32" t="s">
        <v>32</v>
      </c>
      <c r="J89" s="36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15.15" customHeight="1">
      <c r="A90" s="38"/>
      <c r="B90" s="39"/>
      <c r="C90" s="32" t="s">
        <v>30</v>
      </c>
      <c r="D90" s="40"/>
      <c r="E90" s="40"/>
      <c r="F90" s="27" t="str">
        <f>IF(E16="","",E16)</f>
        <v>Vyplň údaj</v>
      </c>
      <c r="G90" s="40"/>
      <c r="H90" s="40"/>
      <c r="I90" s="32" t="s">
        <v>35</v>
      </c>
      <c r="J90" s="36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29.28" customHeight="1">
      <c r="A92" s="38"/>
      <c r="B92" s="39"/>
      <c r="C92" s="168" t="s">
        <v>87</v>
      </c>
      <c r="D92" s="169"/>
      <c r="E92" s="169"/>
      <c r="F92" s="169"/>
      <c r="G92" s="169"/>
      <c r="H92" s="169"/>
      <c r="I92" s="169"/>
      <c r="J92" s="170" t="s">
        <v>88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2.8" customHeight="1">
      <c r="A94" s="38"/>
      <c r="B94" s="39"/>
      <c r="C94" s="171" t="s">
        <v>89</v>
      </c>
      <c r="D94" s="40"/>
      <c r="E94" s="40"/>
      <c r="F94" s="40"/>
      <c r="G94" s="40"/>
      <c r="H94" s="40"/>
      <c r="I94" s="40"/>
      <c r="J94" s="110">
        <f>J128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90</v>
      </c>
    </row>
    <row r="95" hidden="1" s="9" customFormat="1" ht="24.96" customHeight="1">
      <c r="A95" s="9"/>
      <c r="B95" s="172"/>
      <c r="C95" s="173"/>
      <c r="D95" s="174" t="s">
        <v>91</v>
      </c>
      <c r="E95" s="175"/>
      <c r="F95" s="175"/>
      <c r="G95" s="175"/>
      <c r="H95" s="175"/>
      <c r="I95" s="175"/>
      <c r="J95" s="176">
        <f>J129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8"/>
      <c r="C96" s="179"/>
      <c r="D96" s="180" t="s">
        <v>92</v>
      </c>
      <c r="E96" s="181"/>
      <c r="F96" s="181"/>
      <c r="G96" s="181"/>
      <c r="H96" s="181"/>
      <c r="I96" s="181"/>
      <c r="J96" s="182">
        <f>J130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8"/>
      <c r="C97" s="179"/>
      <c r="D97" s="180" t="s">
        <v>93</v>
      </c>
      <c r="E97" s="181"/>
      <c r="F97" s="181"/>
      <c r="G97" s="181"/>
      <c r="H97" s="181"/>
      <c r="I97" s="181"/>
      <c r="J97" s="182">
        <f>J172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8"/>
      <c r="C98" s="179"/>
      <c r="D98" s="180" t="s">
        <v>94</v>
      </c>
      <c r="E98" s="181"/>
      <c r="F98" s="181"/>
      <c r="G98" s="181"/>
      <c r="H98" s="181"/>
      <c r="I98" s="181"/>
      <c r="J98" s="182">
        <f>J210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8"/>
      <c r="C99" s="179"/>
      <c r="D99" s="180" t="s">
        <v>95</v>
      </c>
      <c r="E99" s="181"/>
      <c r="F99" s="181"/>
      <c r="G99" s="181"/>
      <c r="H99" s="181"/>
      <c r="I99" s="181"/>
      <c r="J99" s="182">
        <f>J217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8"/>
      <c r="C100" s="179"/>
      <c r="D100" s="180" t="s">
        <v>96</v>
      </c>
      <c r="E100" s="181"/>
      <c r="F100" s="181"/>
      <c r="G100" s="181"/>
      <c r="H100" s="181"/>
      <c r="I100" s="181"/>
      <c r="J100" s="182">
        <f>J236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78"/>
      <c r="C101" s="179"/>
      <c r="D101" s="180" t="s">
        <v>97</v>
      </c>
      <c r="E101" s="181"/>
      <c r="F101" s="181"/>
      <c r="G101" s="181"/>
      <c r="H101" s="181"/>
      <c r="I101" s="181"/>
      <c r="J101" s="182">
        <f>J255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72"/>
      <c r="C102" s="173"/>
      <c r="D102" s="174" t="s">
        <v>98</v>
      </c>
      <c r="E102" s="175"/>
      <c r="F102" s="175"/>
      <c r="G102" s="175"/>
      <c r="H102" s="175"/>
      <c r="I102" s="175"/>
      <c r="J102" s="176">
        <f>J257</f>
        <v>0</v>
      </c>
      <c r="K102" s="173"/>
      <c r="L102" s="17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78"/>
      <c r="C103" s="179"/>
      <c r="D103" s="180" t="s">
        <v>99</v>
      </c>
      <c r="E103" s="181"/>
      <c r="F103" s="181"/>
      <c r="G103" s="181"/>
      <c r="H103" s="181"/>
      <c r="I103" s="181"/>
      <c r="J103" s="182">
        <f>J258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8"/>
      <c r="C104" s="179"/>
      <c r="D104" s="180" t="s">
        <v>100</v>
      </c>
      <c r="E104" s="181"/>
      <c r="F104" s="181"/>
      <c r="G104" s="181"/>
      <c r="H104" s="181"/>
      <c r="I104" s="181"/>
      <c r="J104" s="182">
        <f>J261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72"/>
      <c r="C105" s="173"/>
      <c r="D105" s="174" t="s">
        <v>101</v>
      </c>
      <c r="E105" s="175"/>
      <c r="F105" s="175"/>
      <c r="G105" s="175"/>
      <c r="H105" s="175"/>
      <c r="I105" s="175"/>
      <c r="J105" s="176">
        <f>J264</f>
        <v>0</v>
      </c>
      <c r="K105" s="173"/>
      <c r="L105" s="17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78"/>
      <c r="C106" s="179"/>
      <c r="D106" s="180" t="s">
        <v>102</v>
      </c>
      <c r="E106" s="181"/>
      <c r="F106" s="181"/>
      <c r="G106" s="181"/>
      <c r="H106" s="181"/>
      <c r="I106" s="181"/>
      <c r="J106" s="182">
        <f>J265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78"/>
      <c r="C107" s="179"/>
      <c r="D107" s="180" t="s">
        <v>103</v>
      </c>
      <c r="E107" s="181"/>
      <c r="F107" s="181"/>
      <c r="G107" s="181"/>
      <c r="H107" s="181"/>
      <c r="I107" s="181"/>
      <c r="J107" s="182">
        <f>J269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78"/>
      <c r="C108" s="179"/>
      <c r="D108" s="180" t="s">
        <v>104</v>
      </c>
      <c r="E108" s="181"/>
      <c r="F108" s="181"/>
      <c r="G108" s="181"/>
      <c r="H108" s="181"/>
      <c r="I108" s="181"/>
      <c r="J108" s="182">
        <f>J271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78"/>
      <c r="C109" s="179"/>
      <c r="D109" s="180" t="s">
        <v>105</v>
      </c>
      <c r="E109" s="181"/>
      <c r="F109" s="181"/>
      <c r="G109" s="181"/>
      <c r="H109" s="181"/>
      <c r="I109" s="181"/>
      <c r="J109" s="182">
        <f>J273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78"/>
      <c r="C110" s="179"/>
      <c r="D110" s="180" t="s">
        <v>106</v>
      </c>
      <c r="E110" s="181"/>
      <c r="F110" s="181"/>
      <c r="G110" s="181"/>
      <c r="H110" s="181"/>
      <c r="I110" s="181"/>
      <c r="J110" s="182">
        <f>J276</f>
        <v>0</v>
      </c>
      <c r="K110" s="179"/>
      <c r="L110" s="18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2" customFormat="1" ht="21.84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hidden="1" s="2" customFormat="1" ht="6.96" customHeight="1">
      <c r="A112" s="38"/>
      <c r="B112" s="66"/>
      <c r="C112" s="67"/>
      <c r="D112" s="67"/>
      <c r="E112" s="67"/>
      <c r="F112" s="67"/>
      <c r="G112" s="67"/>
      <c r="H112" s="67"/>
      <c r="I112" s="67"/>
      <c r="J112" s="67"/>
      <c r="K112" s="67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hidden="1"/>
    <row r="114" hidden="1"/>
    <row r="115" hidden="1"/>
    <row r="116" s="2" customFormat="1" ht="6.96" customHeight="1">
      <c r="A116" s="38"/>
      <c r="B116" s="68"/>
      <c r="C116" s="69"/>
      <c r="D116" s="69"/>
      <c r="E116" s="69"/>
      <c r="F116" s="69"/>
      <c r="G116" s="69"/>
      <c r="H116" s="69"/>
      <c r="I116" s="69"/>
      <c r="J116" s="69"/>
      <c r="K116" s="69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4.96" customHeight="1">
      <c r="A117" s="38"/>
      <c r="B117" s="39"/>
      <c r="C117" s="23" t="s">
        <v>107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16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E7</f>
        <v>Oprava chodníku ve Slánské ulici, Smečno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F10</f>
        <v>Smečno</v>
      </c>
      <c r="G122" s="40"/>
      <c r="H122" s="40"/>
      <c r="I122" s="32" t="s">
        <v>22</v>
      </c>
      <c r="J122" s="79" t="str">
        <f>IF(J10="","",J10)</f>
        <v>8. 12. 2020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E13</f>
        <v>Město Smečno</v>
      </c>
      <c r="G124" s="40"/>
      <c r="H124" s="40"/>
      <c r="I124" s="32" t="s">
        <v>32</v>
      </c>
      <c r="J124" s="36" t="str">
        <f>E19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30</v>
      </c>
      <c r="D125" s="40"/>
      <c r="E125" s="40"/>
      <c r="F125" s="27" t="str">
        <f>IF(E16="","",E16)</f>
        <v>Vyplň údaj</v>
      </c>
      <c r="G125" s="40"/>
      <c r="H125" s="40"/>
      <c r="I125" s="32" t="s">
        <v>35</v>
      </c>
      <c r="J125" s="36" t="str">
        <f>E22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84"/>
      <c r="B127" s="185"/>
      <c r="C127" s="186" t="s">
        <v>108</v>
      </c>
      <c r="D127" s="187" t="s">
        <v>62</v>
      </c>
      <c r="E127" s="187" t="s">
        <v>58</v>
      </c>
      <c r="F127" s="187" t="s">
        <v>59</v>
      </c>
      <c r="G127" s="187" t="s">
        <v>109</v>
      </c>
      <c r="H127" s="187" t="s">
        <v>110</v>
      </c>
      <c r="I127" s="187" t="s">
        <v>111</v>
      </c>
      <c r="J127" s="188" t="s">
        <v>88</v>
      </c>
      <c r="K127" s="189" t="s">
        <v>112</v>
      </c>
      <c r="L127" s="190"/>
      <c r="M127" s="100" t="s">
        <v>1</v>
      </c>
      <c r="N127" s="101" t="s">
        <v>41</v>
      </c>
      <c r="O127" s="101" t="s">
        <v>113</v>
      </c>
      <c r="P127" s="101" t="s">
        <v>114</v>
      </c>
      <c r="Q127" s="101" t="s">
        <v>115</v>
      </c>
      <c r="R127" s="101" t="s">
        <v>116</v>
      </c>
      <c r="S127" s="101" t="s">
        <v>117</v>
      </c>
      <c r="T127" s="102" t="s">
        <v>118</v>
      </c>
      <c r="U127" s="184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</row>
    <row r="128" s="2" customFormat="1" ht="22.8" customHeight="1">
      <c r="A128" s="38"/>
      <c r="B128" s="39"/>
      <c r="C128" s="107" t="s">
        <v>119</v>
      </c>
      <c r="D128" s="40"/>
      <c r="E128" s="40"/>
      <c r="F128" s="40"/>
      <c r="G128" s="40"/>
      <c r="H128" s="40"/>
      <c r="I128" s="40"/>
      <c r="J128" s="191">
        <f>BK128</f>
        <v>0</v>
      </c>
      <c r="K128" s="40"/>
      <c r="L128" s="44"/>
      <c r="M128" s="103"/>
      <c r="N128" s="192"/>
      <c r="O128" s="104"/>
      <c r="P128" s="193">
        <f>P129+P257+P264</f>
        <v>0</v>
      </c>
      <c r="Q128" s="104"/>
      <c r="R128" s="193">
        <f>R129+R257+R264</f>
        <v>284.826798</v>
      </c>
      <c r="S128" s="104"/>
      <c r="T128" s="194">
        <f>T129+T257+T264</f>
        <v>335.63374999999996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76</v>
      </c>
      <c r="AU128" s="17" t="s">
        <v>90</v>
      </c>
      <c r="BK128" s="195">
        <f>BK129+BK257+BK264</f>
        <v>0</v>
      </c>
    </row>
    <row r="129" s="12" customFormat="1" ht="25.92" customHeight="1">
      <c r="A129" s="12"/>
      <c r="B129" s="196"/>
      <c r="C129" s="197"/>
      <c r="D129" s="198" t="s">
        <v>76</v>
      </c>
      <c r="E129" s="199" t="s">
        <v>120</v>
      </c>
      <c r="F129" s="199" t="s">
        <v>121</v>
      </c>
      <c r="G129" s="197"/>
      <c r="H129" s="197"/>
      <c r="I129" s="200"/>
      <c r="J129" s="201">
        <f>BK129</f>
        <v>0</v>
      </c>
      <c r="K129" s="197"/>
      <c r="L129" s="202"/>
      <c r="M129" s="203"/>
      <c r="N129" s="204"/>
      <c r="O129" s="204"/>
      <c r="P129" s="205">
        <f>P130+P172+P210+P217+P236+P255</f>
        <v>0</v>
      </c>
      <c r="Q129" s="204"/>
      <c r="R129" s="205">
        <f>R130+R172+R210+R217+R236+R255</f>
        <v>284.763668</v>
      </c>
      <c r="S129" s="204"/>
      <c r="T129" s="206">
        <f>T130+T172+T210+T217+T236+T255</f>
        <v>335.63374999999996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7" t="s">
        <v>82</v>
      </c>
      <c r="AT129" s="208" t="s">
        <v>76</v>
      </c>
      <c r="AU129" s="208" t="s">
        <v>77</v>
      </c>
      <c r="AY129" s="207" t="s">
        <v>122</v>
      </c>
      <c r="BK129" s="209">
        <f>BK130+BK172+BK210+BK217+BK236+BK255</f>
        <v>0</v>
      </c>
    </row>
    <row r="130" s="12" customFormat="1" ht="22.8" customHeight="1">
      <c r="A130" s="12"/>
      <c r="B130" s="196"/>
      <c r="C130" s="197"/>
      <c r="D130" s="198" t="s">
        <v>76</v>
      </c>
      <c r="E130" s="210" t="s">
        <v>82</v>
      </c>
      <c r="F130" s="210" t="s">
        <v>123</v>
      </c>
      <c r="G130" s="197"/>
      <c r="H130" s="197"/>
      <c r="I130" s="200"/>
      <c r="J130" s="211">
        <f>BK130</f>
        <v>0</v>
      </c>
      <c r="K130" s="197"/>
      <c r="L130" s="202"/>
      <c r="M130" s="203"/>
      <c r="N130" s="204"/>
      <c r="O130" s="204"/>
      <c r="P130" s="205">
        <f>SUM(P131:P171)</f>
        <v>0</v>
      </c>
      <c r="Q130" s="204"/>
      <c r="R130" s="205">
        <f>SUM(R131:R171)</f>
        <v>51.57573</v>
      </c>
      <c r="S130" s="204"/>
      <c r="T130" s="206">
        <f>SUM(T131:T171)</f>
        <v>335.63374999999996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7" t="s">
        <v>82</v>
      </c>
      <c r="AT130" s="208" t="s">
        <v>76</v>
      </c>
      <c r="AU130" s="208" t="s">
        <v>82</v>
      </c>
      <c r="AY130" s="207" t="s">
        <v>122</v>
      </c>
      <c r="BK130" s="209">
        <f>SUM(BK131:BK171)</f>
        <v>0</v>
      </c>
    </row>
    <row r="131" s="2" customFormat="1" ht="21.75" customHeight="1">
      <c r="A131" s="38"/>
      <c r="B131" s="39"/>
      <c r="C131" s="212" t="s">
        <v>82</v>
      </c>
      <c r="D131" s="212" t="s">
        <v>124</v>
      </c>
      <c r="E131" s="213" t="s">
        <v>125</v>
      </c>
      <c r="F131" s="214" t="s">
        <v>126</v>
      </c>
      <c r="G131" s="215" t="s">
        <v>127</v>
      </c>
      <c r="H131" s="216">
        <v>396.14999999999998</v>
      </c>
      <c r="I131" s="217"/>
      <c r="J131" s="218">
        <f>ROUND(I131*H131,2)</f>
        <v>0</v>
      </c>
      <c r="K131" s="219"/>
      <c r="L131" s="44"/>
      <c r="M131" s="220" t="s">
        <v>1</v>
      </c>
      <c r="N131" s="221" t="s">
        <v>42</v>
      </c>
      <c r="O131" s="91"/>
      <c r="P131" s="222">
        <f>O131*H131</f>
        <v>0</v>
      </c>
      <c r="Q131" s="222">
        <v>0</v>
      </c>
      <c r="R131" s="222">
        <f>Q131*H131</f>
        <v>0</v>
      </c>
      <c r="S131" s="222">
        <v>0.255</v>
      </c>
      <c r="T131" s="223">
        <f>S131*H131</f>
        <v>101.01825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4" t="s">
        <v>128</v>
      </c>
      <c r="AT131" s="224" t="s">
        <v>124</v>
      </c>
      <c r="AU131" s="224" t="s">
        <v>84</v>
      </c>
      <c r="AY131" s="17" t="s">
        <v>122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7" t="s">
        <v>82</v>
      </c>
      <c r="BK131" s="225">
        <f>ROUND(I131*H131,2)</f>
        <v>0</v>
      </c>
      <c r="BL131" s="17" t="s">
        <v>128</v>
      </c>
      <c r="BM131" s="224" t="s">
        <v>129</v>
      </c>
    </row>
    <row r="132" s="13" customFormat="1">
      <c r="A132" s="13"/>
      <c r="B132" s="226"/>
      <c r="C132" s="227"/>
      <c r="D132" s="228" t="s">
        <v>130</v>
      </c>
      <c r="E132" s="229" t="s">
        <v>1</v>
      </c>
      <c r="F132" s="230" t="s">
        <v>131</v>
      </c>
      <c r="G132" s="227"/>
      <c r="H132" s="231">
        <v>45.450000000000003</v>
      </c>
      <c r="I132" s="232"/>
      <c r="J132" s="227"/>
      <c r="K132" s="227"/>
      <c r="L132" s="233"/>
      <c r="M132" s="234"/>
      <c r="N132" s="235"/>
      <c r="O132" s="235"/>
      <c r="P132" s="235"/>
      <c r="Q132" s="235"/>
      <c r="R132" s="235"/>
      <c r="S132" s="235"/>
      <c r="T132" s="23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7" t="s">
        <v>130</v>
      </c>
      <c r="AU132" s="237" t="s">
        <v>84</v>
      </c>
      <c r="AV132" s="13" t="s">
        <v>84</v>
      </c>
      <c r="AW132" s="13" t="s">
        <v>34</v>
      </c>
      <c r="AX132" s="13" t="s">
        <v>77</v>
      </c>
      <c r="AY132" s="237" t="s">
        <v>122</v>
      </c>
    </row>
    <row r="133" s="13" customFormat="1">
      <c r="A133" s="13"/>
      <c r="B133" s="226"/>
      <c r="C133" s="227"/>
      <c r="D133" s="228" t="s">
        <v>130</v>
      </c>
      <c r="E133" s="229" t="s">
        <v>1</v>
      </c>
      <c r="F133" s="230" t="s">
        <v>132</v>
      </c>
      <c r="G133" s="227"/>
      <c r="H133" s="231">
        <v>130.05000000000001</v>
      </c>
      <c r="I133" s="232"/>
      <c r="J133" s="227"/>
      <c r="K133" s="227"/>
      <c r="L133" s="233"/>
      <c r="M133" s="234"/>
      <c r="N133" s="235"/>
      <c r="O133" s="235"/>
      <c r="P133" s="235"/>
      <c r="Q133" s="235"/>
      <c r="R133" s="235"/>
      <c r="S133" s="235"/>
      <c r="T133" s="23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7" t="s">
        <v>130</v>
      </c>
      <c r="AU133" s="237" t="s">
        <v>84</v>
      </c>
      <c r="AV133" s="13" t="s">
        <v>84</v>
      </c>
      <c r="AW133" s="13" t="s">
        <v>34</v>
      </c>
      <c r="AX133" s="13" t="s">
        <v>77</v>
      </c>
      <c r="AY133" s="237" t="s">
        <v>122</v>
      </c>
    </row>
    <row r="134" s="13" customFormat="1">
      <c r="A134" s="13"/>
      <c r="B134" s="226"/>
      <c r="C134" s="227"/>
      <c r="D134" s="228" t="s">
        <v>130</v>
      </c>
      <c r="E134" s="229" t="s">
        <v>1</v>
      </c>
      <c r="F134" s="230" t="s">
        <v>133</v>
      </c>
      <c r="G134" s="227"/>
      <c r="H134" s="231">
        <v>220.65000000000001</v>
      </c>
      <c r="I134" s="232"/>
      <c r="J134" s="227"/>
      <c r="K134" s="227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130</v>
      </c>
      <c r="AU134" s="237" t="s">
        <v>84</v>
      </c>
      <c r="AV134" s="13" t="s">
        <v>84</v>
      </c>
      <c r="AW134" s="13" t="s">
        <v>34</v>
      </c>
      <c r="AX134" s="13" t="s">
        <v>77</v>
      </c>
      <c r="AY134" s="237" t="s">
        <v>122</v>
      </c>
    </row>
    <row r="135" s="14" customFormat="1">
      <c r="A135" s="14"/>
      <c r="B135" s="238"/>
      <c r="C135" s="239"/>
      <c r="D135" s="228" t="s">
        <v>130</v>
      </c>
      <c r="E135" s="240" t="s">
        <v>1</v>
      </c>
      <c r="F135" s="241" t="s">
        <v>134</v>
      </c>
      <c r="G135" s="239"/>
      <c r="H135" s="242">
        <v>396.14999999999998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8" t="s">
        <v>130</v>
      </c>
      <c r="AU135" s="248" t="s">
        <v>84</v>
      </c>
      <c r="AV135" s="14" t="s">
        <v>128</v>
      </c>
      <c r="AW135" s="14" t="s">
        <v>34</v>
      </c>
      <c r="AX135" s="14" t="s">
        <v>82</v>
      </c>
      <c r="AY135" s="248" t="s">
        <v>122</v>
      </c>
    </row>
    <row r="136" s="2" customFormat="1" ht="21.75" customHeight="1">
      <c r="A136" s="38"/>
      <c r="B136" s="39"/>
      <c r="C136" s="212" t="s">
        <v>135</v>
      </c>
      <c r="D136" s="212" t="s">
        <v>124</v>
      </c>
      <c r="E136" s="213" t="s">
        <v>136</v>
      </c>
      <c r="F136" s="214" t="s">
        <v>137</v>
      </c>
      <c r="G136" s="215" t="s">
        <v>127</v>
      </c>
      <c r="H136" s="216">
        <v>86</v>
      </c>
      <c r="I136" s="217"/>
      <c r="J136" s="218">
        <f>ROUND(I136*H136,2)</f>
        <v>0</v>
      </c>
      <c r="K136" s="219"/>
      <c r="L136" s="44"/>
      <c r="M136" s="220" t="s">
        <v>1</v>
      </c>
      <c r="N136" s="221" t="s">
        <v>42</v>
      </c>
      <c r="O136" s="91"/>
      <c r="P136" s="222">
        <f>O136*H136</f>
        <v>0</v>
      </c>
      <c r="Q136" s="222">
        <v>0</v>
      </c>
      <c r="R136" s="222">
        <f>Q136*H136</f>
        <v>0</v>
      </c>
      <c r="S136" s="222">
        <v>0.26000000000000001</v>
      </c>
      <c r="T136" s="223">
        <f>S136*H136</f>
        <v>22.359999999999999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4" t="s">
        <v>128</v>
      </c>
      <c r="AT136" s="224" t="s">
        <v>124</v>
      </c>
      <c r="AU136" s="224" t="s">
        <v>84</v>
      </c>
      <c r="AY136" s="17" t="s">
        <v>122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7" t="s">
        <v>82</v>
      </c>
      <c r="BK136" s="225">
        <f>ROUND(I136*H136,2)</f>
        <v>0</v>
      </c>
      <c r="BL136" s="17" t="s">
        <v>128</v>
      </c>
      <c r="BM136" s="224" t="s">
        <v>138</v>
      </c>
    </row>
    <row r="137" s="13" customFormat="1">
      <c r="A137" s="13"/>
      <c r="B137" s="226"/>
      <c r="C137" s="227"/>
      <c r="D137" s="228" t="s">
        <v>130</v>
      </c>
      <c r="E137" s="229" t="s">
        <v>1</v>
      </c>
      <c r="F137" s="230" t="s">
        <v>139</v>
      </c>
      <c r="G137" s="227"/>
      <c r="H137" s="231">
        <v>86</v>
      </c>
      <c r="I137" s="232"/>
      <c r="J137" s="227"/>
      <c r="K137" s="227"/>
      <c r="L137" s="233"/>
      <c r="M137" s="234"/>
      <c r="N137" s="235"/>
      <c r="O137" s="235"/>
      <c r="P137" s="235"/>
      <c r="Q137" s="235"/>
      <c r="R137" s="235"/>
      <c r="S137" s="235"/>
      <c r="T137" s="23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7" t="s">
        <v>130</v>
      </c>
      <c r="AU137" s="237" t="s">
        <v>84</v>
      </c>
      <c r="AV137" s="13" t="s">
        <v>84</v>
      </c>
      <c r="AW137" s="13" t="s">
        <v>34</v>
      </c>
      <c r="AX137" s="13" t="s">
        <v>82</v>
      </c>
      <c r="AY137" s="237" t="s">
        <v>122</v>
      </c>
    </row>
    <row r="138" s="2" customFormat="1" ht="21.75" customHeight="1">
      <c r="A138" s="38"/>
      <c r="B138" s="39"/>
      <c r="C138" s="212" t="s">
        <v>140</v>
      </c>
      <c r="D138" s="212" t="s">
        <v>124</v>
      </c>
      <c r="E138" s="213" t="s">
        <v>141</v>
      </c>
      <c r="F138" s="214" t="s">
        <v>142</v>
      </c>
      <c r="G138" s="215" t="s">
        <v>127</v>
      </c>
      <c r="H138" s="216">
        <v>6</v>
      </c>
      <c r="I138" s="217"/>
      <c r="J138" s="218">
        <f>ROUND(I138*H138,2)</f>
        <v>0</v>
      </c>
      <c r="K138" s="219"/>
      <c r="L138" s="44"/>
      <c r="M138" s="220" t="s">
        <v>1</v>
      </c>
      <c r="N138" s="221" t="s">
        <v>42</v>
      </c>
      <c r="O138" s="91"/>
      <c r="P138" s="222">
        <f>O138*H138</f>
        <v>0</v>
      </c>
      <c r="Q138" s="222">
        <v>0</v>
      </c>
      <c r="R138" s="222">
        <f>Q138*H138</f>
        <v>0</v>
      </c>
      <c r="S138" s="222">
        <v>0.32500000000000001</v>
      </c>
      <c r="T138" s="223">
        <f>S138*H138</f>
        <v>1.9500000000000002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4" t="s">
        <v>128</v>
      </c>
      <c r="AT138" s="224" t="s">
        <v>124</v>
      </c>
      <c r="AU138" s="224" t="s">
        <v>84</v>
      </c>
      <c r="AY138" s="17" t="s">
        <v>122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7" t="s">
        <v>82</v>
      </c>
      <c r="BK138" s="225">
        <f>ROUND(I138*H138,2)</f>
        <v>0</v>
      </c>
      <c r="BL138" s="17" t="s">
        <v>128</v>
      </c>
      <c r="BM138" s="224" t="s">
        <v>143</v>
      </c>
    </row>
    <row r="139" s="13" customFormat="1">
      <c r="A139" s="13"/>
      <c r="B139" s="226"/>
      <c r="C139" s="227"/>
      <c r="D139" s="228" t="s">
        <v>130</v>
      </c>
      <c r="E139" s="229" t="s">
        <v>1</v>
      </c>
      <c r="F139" s="230" t="s">
        <v>144</v>
      </c>
      <c r="G139" s="227"/>
      <c r="H139" s="231">
        <v>6</v>
      </c>
      <c r="I139" s="232"/>
      <c r="J139" s="227"/>
      <c r="K139" s="227"/>
      <c r="L139" s="233"/>
      <c r="M139" s="234"/>
      <c r="N139" s="235"/>
      <c r="O139" s="235"/>
      <c r="P139" s="235"/>
      <c r="Q139" s="235"/>
      <c r="R139" s="235"/>
      <c r="S139" s="235"/>
      <c r="T139" s="23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7" t="s">
        <v>130</v>
      </c>
      <c r="AU139" s="237" t="s">
        <v>84</v>
      </c>
      <c r="AV139" s="13" t="s">
        <v>84</v>
      </c>
      <c r="AW139" s="13" t="s">
        <v>34</v>
      </c>
      <c r="AX139" s="13" t="s">
        <v>82</v>
      </c>
      <c r="AY139" s="237" t="s">
        <v>122</v>
      </c>
    </row>
    <row r="140" s="2" customFormat="1" ht="21.75" customHeight="1">
      <c r="A140" s="38"/>
      <c r="B140" s="39"/>
      <c r="C140" s="212" t="s">
        <v>145</v>
      </c>
      <c r="D140" s="212" t="s">
        <v>124</v>
      </c>
      <c r="E140" s="213" t="s">
        <v>146</v>
      </c>
      <c r="F140" s="214" t="s">
        <v>147</v>
      </c>
      <c r="G140" s="215" t="s">
        <v>127</v>
      </c>
      <c r="H140" s="216">
        <v>396</v>
      </c>
      <c r="I140" s="217"/>
      <c r="J140" s="218">
        <f>ROUND(I140*H140,2)</f>
        <v>0</v>
      </c>
      <c r="K140" s="219"/>
      <c r="L140" s="44"/>
      <c r="M140" s="220" t="s">
        <v>1</v>
      </c>
      <c r="N140" s="221" t="s">
        <v>42</v>
      </c>
      <c r="O140" s="91"/>
      <c r="P140" s="222">
        <f>O140*H140</f>
        <v>0</v>
      </c>
      <c r="Q140" s="222">
        <v>0</v>
      </c>
      <c r="R140" s="222">
        <f>Q140*H140</f>
        <v>0</v>
      </c>
      <c r="S140" s="222">
        <v>0.28999999999999998</v>
      </c>
      <c r="T140" s="223">
        <f>S140*H140</f>
        <v>114.83999999999999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4" t="s">
        <v>128</v>
      </c>
      <c r="AT140" s="224" t="s">
        <v>124</v>
      </c>
      <c r="AU140" s="224" t="s">
        <v>84</v>
      </c>
      <c r="AY140" s="17" t="s">
        <v>122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7" t="s">
        <v>82</v>
      </c>
      <c r="BK140" s="225">
        <f>ROUND(I140*H140,2)</f>
        <v>0</v>
      </c>
      <c r="BL140" s="17" t="s">
        <v>128</v>
      </c>
      <c r="BM140" s="224" t="s">
        <v>148</v>
      </c>
    </row>
    <row r="141" s="15" customFormat="1">
      <c r="A141" s="15"/>
      <c r="B141" s="249"/>
      <c r="C141" s="250"/>
      <c r="D141" s="228" t="s">
        <v>130</v>
      </c>
      <c r="E141" s="251" t="s">
        <v>1</v>
      </c>
      <c r="F141" s="252" t="s">
        <v>149</v>
      </c>
      <c r="G141" s="250"/>
      <c r="H141" s="251" t="s">
        <v>1</v>
      </c>
      <c r="I141" s="253"/>
      <c r="J141" s="250"/>
      <c r="K141" s="250"/>
      <c r="L141" s="254"/>
      <c r="M141" s="255"/>
      <c r="N141" s="256"/>
      <c r="O141" s="256"/>
      <c r="P141" s="256"/>
      <c r="Q141" s="256"/>
      <c r="R141" s="256"/>
      <c r="S141" s="256"/>
      <c r="T141" s="257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8" t="s">
        <v>130</v>
      </c>
      <c r="AU141" s="258" t="s">
        <v>84</v>
      </c>
      <c r="AV141" s="15" t="s">
        <v>82</v>
      </c>
      <c r="AW141" s="15" t="s">
        <v>34</v>
      </c>
      <c r="AX141" s="15" t="s">
        <v>77</v>
      </c>
      <c r="AY141" s="258" t="s">
        <v>122</v>
      </c>
    </row>
    <row r="142" s="13" customFormat="1">
      <c r="A142" s="13"/>
      <c r="B142" s="226"/>
      <c r="C142" s="227"/>
      <c r="D142" s="228" t="s">
        <v>130</v>
      </c>
      <c r="E142" s="229" t="s">
        <v>1</v>
      </c>
      <c r="F142" s="230" t="s">
        <v>150</v>
      </c>
      <c r="G142" s="227"/>
      <c r="H142" s="231">
        <v>45.450000000000003</v>
      </c>
      <c r="I142" s="232"/>
      <c r="J142" s="227"/>
      <c r="K142" s="227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130</v>
      </c>
      <c r="AU142" s="237" t="s">
        <v>84</v>
      </c>
      <c r="AV142" s="13" t="s">
        <v>84</v>
      </c>
      <c r="AW142" s="13" t="s">
        <v>34</v>
      </c>
      <c r="AX142" s="13" t="s">
        <v>77</v>
      </c>
      <c r="AY142" s="237" t="s">
        <v>122</v>
      </c>
    </row>
    <row r="143" s="13" customFormat="1">
      <c r="A143" s="13"/>
      <c r="B143" s="226"/>
      <c r="C143" s="227"/>
      <c r="D143" s="228" t="s">
        <v>130</v>
      </c>
      <c r="E143" s="229" t="s">
        <v>1</v>
      </c>
      <c r="F143" s="230" t="s">
        <v>132</v>
      </c>
      <c r="G143" s="227"/>
      <c r="H143" s="231">
        <v>130.05000000000001</v>
      </c>
      <c r="I143" s="232"/>
      <c r="J143" s="227"/>
      <c r="K143" s="227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130</v>
      </c>
      <c r="AU143" s="237" t="s">
        <v>84</v>
      </c>
      <c r="AV143" s="13" t="s">
        <v>84</v>
      </c>
      <c r="AW143" s="13" t="s">
        <v>34</v>
      </c>
      <c r="AX143" s="13" t="s">
        <v>77</v>
      </c>
      <c r="AY143" s="237" t="s">
        <v>122</v>
      </c>
    </row>
    <row r="144" s="13" customFormat="1">
      <c r="A144" s="13"/>
      <c r="B144" s="226"/>
      <c r="C144" s="227"/>
      <c r="D144" s="228" t="s">
        <v>130</v>
      </c>
      <c r="E144" s="229" t="s">
        <v>1</v>
      </c>
      <c r="F144" s="230" t="s">
        <v>151</v>
      </c>
      <c r="G144" s="227"/>
      <c r="H144" s="231">
        <v>220.5</v>
      </c>
      <c r="I144" s="232"/>
      <c r="J144" s="227"/>
      <c r="K144" s="227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130</v>
      </c>
      <c r="AU144" s="237" t="s">
        <v>84</v>
      </c>
      <c r="AV144" s="13" t="s">
        <v>84</v>
      </c>
      <c r="AW144" s="13" t="s">
        <v>34</v>
      </c>
      <c r="AX144" s="13" t="s">
        <v>77</v>
      </c>
      <c r="AY144" s="237" t="s">
        <v>122</v>
      </c>
    </row>
    <row r="145" s="14" customFormat="1">
      <c r="A145" s="14"/>
      <c r="B145" s="238"/>
      <c r="C145" s="239"/>
      <c r="D145" s="228" t="s">
        <v>130</v>
      </c>
      <c r="E145" s="240" t="s">
        <v>1</v>
      </c>
      <c r="F145" s="241" t="s">
        <v>134</v>
      </c>
      <c r="G145" s="239"/>
      <c r="H145" s="242">
        <v>396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8" t="s">
        <v>130</v>
      </c>
      <c r="AU145" s="248" t="s">
        <v>84</v>
      </c>
      <c r="AV145" s="14" t="s">
        <v>128</v>
      </c>
      <c r="AW145" s="14" t="s">
        <v>34</v>
      </c>
      <c r="AX145" s="14" t="s">
        <v>82</v>
      </c>
      <c r="AY145" s="248" t="s">
        <v>122</v>
      </c>
    </row>
    <row r="146" s="2" customFormat="1" ht="21.75" customHeight="1">
      <c r="A146" s="38"/>
      <c r="B146" s="39"/>
      <c r="C146" s="212" t="s">
        <v>152</v>
      </c>
      <c r="D146" s="212" t="s">
        <v>124</v>
      </c>
      <c r="E146" s="213" t="s">
        <v>153</v>
      </c>
      <c r="F146" s="214" t="s">
        <v>154</v>
      </c>
      <c r="G146" s="215" t="s">
        <v>127</v>
      </c>
      <c r="H146" s="216">
        <v>86</v>
      </c>
      <c r="I146" s="217"/>
      <c r="J146" s="218">
        <f>ROUND(I146*H146,2)</f>
        <v>0</v>
      </c>
      <c r="K146" s="219"/>
      <c r="L146" s="44"/>
      <c r="M146" s="220" t="s">
        <v>1</v>
      </c>
      <c r="N146" s="221" t="s">
        <v>42</v>
      </c>
      <c r="O146" s="91"/>
      <c r="P146" s="222">
        <f>O146*H146</f>
        <v>0</v>
      </c>
      <c r="Q146" s="222">
        <v>0</v>
      </c>
      <c r="R146" s="222">
        <f>Q146*H146</f>
        <v>0</v>
      </c>
      <c r="S146" s="222">
        <v>0.44</v>
      </c>
      <c r="T146" s="223">
        <f>S146*H146</f>
        <v>37.840000000000003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4" t="s">
        <v>128</v>
      </c>
      <c r="AT146" s="224" t="s">
        <v>124</v>
      </c>
      <c r="AU146" s="224" t="s">
        <v>84</v>
      </c>
      <c r="AY146" s="17" t="s">
        <v>122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7" t="s">
        <v>82</v>
      </c>
      <c r="BK146" s="225">
        <f>ROUND(I146*H146,2)</f>
        <v>0</v>
      </c>
      <c r="BL146" s="17" t="s">
        <v>128</v>
      </c>
      <c r="BM146" s="224" t="s">
        <v>155</v>
      </c>
    </row>
    <row r="147" s="15" customFormat="1">
      <c r="A147" s="15"/>
      <c r="B147" s="249"/>
      <c r="C147" s="250"/>
      <c r="D147" s="228" t="s">
        <v>130</v>
      </c>
      <c r="E147" s="251" t="s">
        <v>1</v>
      </c>
      <c r="F147" s="252" t="s">
        <v>149</v>
      </c>
      <c r="G147" s="250"/>
      <c r="H147" s="251" t="s">
        <v>1</v>
      </c>
      <c r="I147" s="253"/>
      <c r="J147" s="250"/>
      <c r="K147" s="250"/>
      <c r="L147" s="254"/>
      <c r="M147" s="255"/>
      <c r="N147" s="256"/>
      <c r="O147" s="256"/>
      <c r="P147" s="256"/>
      <c r="Q147" s="256"/>
      <c r="R147" s="256"/>
      <c r="S147" s="256"/>
      <c r="T147" s="257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8" t="s">
        <v>130</v>
      </c>
      <c r="AU147" s="258" t="s">
        <v>84</v>
      </c>
      <c r="AV147" s="15" t="s">
        <v>82</v>
      </c>
      <c r="AW147" s="15" t="s">
        <v>34</v>
      </c>
      <c r="AX147" s="15" t="s">
        <v>77</v>
      </c>
      <c r="AY147" s="258" t="s">
        <v>122</v>
      </c>
    </row>
    <row r="148" s="13" customFormat="1">
      <c r="A148" s="13"/>
      <c r="B148" s="226"/>
      <c r="C148" s="227"/>
      <c r="D148" s="228" t="s">
        <v>130</v>
      </c>
      <c r="E148" s="229" t="s">
        <v>1</v>
      </c>
      <c r="F148" s="230" t="s">
        <v>156</v>
      </c>
      <c r="G148" s="227"/>
      <c r="H148" s="231">
        <v>86</v>
      </c>
      <c r="I148" s="232"/>
      <c r="J148" s="227"/>
      <c r="K148" s="227"/>
      <c r="L148" s="233"/>
      <c r="M148" s="234"/>
      <c r="N148" s="235"/>
      <c r="O148" s="235"/>
      <c r="P148" s="235"/>
      <c r="Q148" s="235"/>
      <c r="R148" s="235"/>
      <c r="S148" s="235"/>
      <c r="T148" s="23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7" t="s">
        <v>130</v>
      </c>
      <c r="AU148" s="237" t="s">
        <v>84</v>
      </c>
      <c r="AV148" s="13" t="s">
        <v>84</v>
      </c>
      <c r="AW148" s="13" t="s">
        <v>34</v>
      </c>
      <c r="AX148" s="13" t="s">
        <v>82</v>
      </c>
      <c r="AY148" s="237" t="s">
        <v>122</v>
      </c>
    </row>
    <row r="149" s="2" customFormat="1" ht="16.5" customHeight="1">
      <c r="A149" s="38"/>
      <c r="B149" s="39"/>
      <c r="C149" s="212" t="s">
        <v>157</v>
      </c>
      <c r="D149" s="212" t="s">
        <v>124</v>
      </c>
      <c r="E149" s="213" t="s">
        <v>158</v>
      </c>
      <c r="F149" s="214" t="s">
        <v>159</v>
      </c>
      <c r="G149" s="215" t="s">
        <v>160</v>
      </c>
      <c r="H149" s="216">
        <v>281.10000000000002</v>
      </c>
      <c r="I149" s="217"/>
      <c r="J149" s="218">
        <f>ROUND(I149*H149,2)</f>
        <v>0</v>
      </c>
      <c r="K149" s="219"/>
      <c r="L149" s="44"/>
      <c r="M149" s="220" t="s">
        <v>1</v>
      </c>
      <c r="N149" s="221" t="s">
        <v>42</v>
      </c>
      <c r="O149" s="91"/>
      <c r="P149" s="222">
        <f>O149*H149</f>
        <v>0</v>
      </c>
      <c r="Q149" s="222">
        <v>0</v>
      </c>
      <c r="R149" s="222">
        <f>Q149*H149</f>
        <v>0</v>
      </c>
      <c r="S149" s="222">
        <v>0.20499999999999999</v>
      </c>
      <c r="T149" s="223">
        <f>S149*H149</f>
        <v>57.625500000000002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4" t="s">
        <v>128</v>
      </c>
      <c r="AT149" s="224" t="s">
        <v>124</v>
      </c>
      <c r="AU149" s="224" t="s">
        <v>84</v>
      </c>
      <c r="AY149" s="17" t="s">
        <v>122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7" t="s">
        <v>82</v>
      </c>
      <c r="BK149" s="225">
        <f>ROUND(I149*H149,2)</f>
        <v>0</v>
      </c>
      <c r="BL149" s="17" t="s">
        <v>128</v>
      </c>
      <c r="BM149" s="224" t="s">
        <v>161</v>
      </c>
    </row>
    <row r="150" s="13" customFormat="1">
      <c r="A150" s="13"/>
      <c r="B150" s="226"/>
      <c r="C150" s="227"/>
      <c r="D150" s="228" t="s">
        <v>130</v>
      </c>
      <c r="E150" s="229" t="s">
        <v>1</v>
      </c>
      <c r="F150" s="230" t="s">
        <v>162</v>
      </c>
      <c r="G150" s="227"/>
      <c r="H150" s="231">
        <v>281.10000000000002</v>
      </c>
      <c r="I150" s="232"/>
      <c r="J150" s="227"/>
      <c r="K150" s="227"/>
      <c r="L150" s="233"/>
      <c r="M150" s="234"/>
      <c r="N150" s="235"/>
      <c r="O150" s="235"/>
      <c r="P150" s="235"/>
      <c r="Q150" s="235"/>
      <c r="R150" s="235"/>
      <c r="S150" s="235"/>
      <c r="T150" s="23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7" t="s">
        <v>130</v>
      </c>
      <c r="AU150" s="237" t="s">
        <v>84</v>
      </c>
      <c r="AV150" s="13" t="s">
        <v>84</v>
      </c>
      <c r="AW150" s="13" t="s">
        <v>34</v>
      </c>
      <c r="AX150" s="13" t="s">
        <v>82</v>
      </c>
      <c r="AY150" s="237" t="s">
        <v>122</v>
      </c>
    </row>
    <row r="151" s="2" customFormat="1" ht="33" customHeight="1">
      <c r="A151" s="38"/>
      <c r="B151" s="39"/>
      <c r="C151" s="212" t="s">
        <v>163</v>
      </c>
      <c r="D151" s="212" t="s">
        <v>124</v>
      </c>
      <c r="E151" s="213" t="s">
        <v>164</v>
      </c>
      <c r="F151" s="214" t="s">
        <v>165</v>
      </c>
      <c r="G151" s="215" t="s">
        <v>166</v>
      </c>
      <c r="H151" s="216">
        <v>74.003</v>
      </c>
      <c r="I151" s="217"/>
      <c r="J151" s="218">
        <f>ROUND(I151*H151,2)</f>
        <v>0</v>
      </c>
      <c r="K151" s="219"/>
      <c r="L151" s="44"/>
      <c r="M151" s="220" t="s">
        <v>1</v>
      </c>
      <c r="N151" s="221" t="s">
        <v>42</v>
      </c>
      <c r="O151" s="91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4" t="s">
        <v>128</v>
      </c>
      <c r="AT151" s="224" t="s">
        <v>124</v>
      </c>
      <c r="AU151" s="224" t="s">
        <v>84</v>
      </c>
      <c r="AY151" s="17" t="s">
        <v>122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7" t="s">
        <v>82</v>
      </c>
      <c r="BK151" s="225">
        <f>ROUND(I151*H151,2)</f>
        <v>0</v>
      </c>
      <c r="BL151" s="17" t="s">
        <v>128</v>
      </c>
      <c r="BM151" s="224" t="s">
        <v>167</v>
      </c>
    </row>
    <row r="152" s="13" customFormat="1">
      <c r="A152" s="13"/>
      <c r="B152" s="226"/>
      <c r="C152" s="227"/>
      <c r="D152" s="228" t="s">
        <v>130</v>
      </c>
      <c r="E152" s="229" t="s">
        <v>1</v>
      </c>
      <c r="F152" s="230" t="s">
        <v>168</v>
      </c>
      <c r="G152" s="227"/>
      <c r="H152" s="231">
        <v>40.25</v>
      </c>
      <c r="I152" s="232"/>
      <c r="J152" s="227"/>
      <c r="K152" s="227"/>
      <c r="L152" s="233"/>
      <c r="M152" s="234"/>
      <c r="N152" s="235"/>
      <c r="O152" s="235"/>
      <c r="P152" s="235"/>
      <c r="Q152" s="235"/>
      <c r="R152" s="235"/>
      <c r="S152" s="235"/>
      <c r="T152" s="23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7" t="s">
        <v>130</v>
      </c>
      <c r="AU152" s="237" t="s">
        <v>84</v>
      </c>
      <c r="AV152" s="13" t="s">
        <v>84</v>
      </c>
      <c r="AW152" s="13" t="s">
        <v>34</v>
      </c>
      <c r="AX152" s="13" t="s">
        <v>77</v>
      </c>
      <c r="AY152" s="237" t="s">
        <v>122</v>
      </c>
    </row>
    <row r="153" s="13" customFormat="1">
      <c r="A153" s="13"/>
      <c r="B153" s="226"/>
      <c r="C153" s="227"/>
      <c r="D153" s="228" t="s">
        <v>130</v>
      </c>
      <c r="E153" s="229" t="s">
        <v>1</v>
      </c>
      <c r="F153" s="230" t="s">
        <v>169</v>
      </c>
      <c r="G153" s="227"/>
      <c r="H153" s="231">
        <v>24.100000000000001</v>
      </c>
      <c r="I153" s="232"/>
      <c r="J153" s="227"/>
      <c r="K153" s="227"/>
      <c r="L153" s="233"/>
      <c r="M153" s="234"/>
      <c r="N153" s="235"/>
      <c r="O153" s="235"/>
      <c r="P153" s="235"/>
      <c r="Q153" s="235"/>
      <c r="R153" s="235"/>
      <c r="S153" s="235"/>
      <c r="T153" s="23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7" t="s">
        <v>130</v>
      </c>
      <c r="AU153" s="237" t="s">
        <v>84</v>
      </c>
      <c r="AV153" s="13" t="s">
        <v>84</v>
      </c>
      <c r="AW153" s="13" t="s">
        <v>34</v>
      </c>
      <c r="AX153" s="13" t="s">
        <v>77</v>
      </c>
      <c r="AY153" s="237" t="s">
        <v>122</v>
      </c>
    </row>
    <row r="154" s="14" customFormat="1">
      <c r="A154" s="14"/>
      <c r="B154" s="238"/>
      <c r="C154" s="239"/>
      <c r="D154" s="228" t="s">
        <v>130</v>
      </c>
      <c r="E154" s="240" t="s">
        <v>1</v>
      </c>
      <c r="F154" s="241" t="s">
        <v>134</v>
      </c>
      <c r="G154" s="239"/>
      <c r="H154" s="242">
        <v>64.349999999999994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8" t="s">
        <v>130</v>
      </c>
      <c r="AU154" s="248" t="s">
        <v>84</v>
      </c>
      <c r="AV154" s="14" t="s">
        <v>128</v>
      </c>
      <c r="AW154" s="14" t="s">
        <v>34</v>
      </c>
      <c r="AX154" s="14" t="s">
        <v>77</v>
      </c>
      <c r="AY154" s="248" t="s">
        <v>122</v>
      </c>
    </row>
    <row r="155" s="13" customFormat="1">
      <c r="A155" s="13"/>
      <c r="B155" s="226"/>
      <c r="C155" s="227"/>
      <c r="D155" s="228" t="s">
        <v>130</v>
      </c>
      <c r="E155" s="229" t="s">
        <v>1</v>
      </c>
      <c r="F155" s="230" t="s">
        <v>170</v>
      </c>
      <c r="G155" s="227"/>
      <c r="H155" s="231">
        <v>74.003</v>
      </c>
      <c r="I155" s="232"/>
      <c r="J155" s="227"/>
      <c r="K155" s="227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130</v>
      </c>
      <c r="AU155" s="237" t="s">
        <v>84</v>
      </c>
      <c r="AV155" s="13" t="s">
        <v>84</v>
      </c>
      <c r="AW155" s="13" t="s">
        <v>34</v>
      </c>
      <c r="AX155" s="13" t="s">
        <v>82</v>
      </c>
      <c r="AY155" s="237" t="s">
        <v>122</v>
      </c>
    </row>
    <row r="156" s="2" customFormat="1" ht="33" customHeight="1">
      <c r="A156" s="38"/>
      <c r="B156" s="39"/>
      <c r="C156" s="212" t="s">
        <v>171</v>
      </c>
      <c r="D156" s="212" t="s">
        <v>124</v>
      </c>
      <c r="E156" s="213" t="s">
        <v>172</v>
      </c>
      <c r="F156" s="214" t="s">
        <v>173</v>
      </c>
      <c r="G156" s="215" t="s">
        <v>166</v>
      </c>
      <c r="H156" s="216">
        <v>15.279999999999999</v>
      </c>
      <c r="I156" s="217"/>
      <c r="J156" s="218">
        <f>ROUND(I156*H156,2)</f>
        <v>0</v>
      </c>
      <c r="K156" s="219"/>
      <c r="L156" s="44"/>
      <c r="M156" s="220" t="s">
        <v>1</v>
      </c>
      <c r="N156" s="221" t="s">
        <v>42</v>
      </c>
      <c r="O156" s="91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4" t="s">
        <v>128</v>
      </c>
      <c r="AT156" s="224" t="s">
        <v>124</v>
      </c>
      <c r="AU156" s="224" t="s">
        <v>84</v>
      </c>
      <c r="AY156" s="17" t="s">
        <v>122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7" t="s">
        <v>82</v>
      </c>
      <c r="BK156" s="225">
        <f>ROUND(I156*H156,2)</f>
        <v>0</v>
      </c>
      <c r="BL156" s="17" t="s">
        <v>128</v>
      </c>
      <c r="BM156" s="224" t="s">
        <v>174</v>
      </c>
    </row>
    <row r="157" s="13" customFormat="1">
      <c r="A157" s="13"/>
      <c r="B157" s="226"/>
      <c r="C157" s="227"/>
      <c r="D157" s="228" t="s">
        <v>130</v>
      </c>
      <c r="E157" s="229" t="s">
        <v>1</v>
      </c>
      <c r="F157" s="230" t="s">
        <v>175</v>
      </c>
      <c r="G157" s="227"/>
      <c r="H157" s="231">
        <v>15.279999999999999</v>
      </c>
      <c r="I157" s="232"/>
      <c r="J157" s="227"/>
      <c r="K157" s="227"/>
      <c r="L157" s="233"/>
      <c r="M157" s="234"/>
      <c r="N157" s="235"/>
      <c r="O157" s="235"/>
      <c r="P157" s="235"/>
      <c r="Q157" s="235"/>
      <c r="R157" s="235"/>
      <c r="S157" s="235"/>
      <c r="T157" s="23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7" t="s">
        <v>130</v>
      </c>
      <c r="AU157" s="237" t="s">
        <v>84</v>
      </c>
      <c r="AV157" s="13" t="s">
        <v>84</v>
      </c>
      <c r="AW157" s="13" t="s">
        <v>34</v>
      </c>
      <c r="AX157" s="13" t="s">
        <v>82</v>
      </c>
      <c r="AY157" s="237" t="s">
        <v>122</v>
      </c>
    </row>
    <row r="158" s="2" customFormat="1" ht="33" customHeight="1">
      <c r="A158" s="38"/>
      <c r="B158" s="39"/>
      <c r="C158" s="212" t="s">
        <v>176</v>
      </c>
      <c r="D158" s="212" t="s">
        <v>124</v>
      </c>
      <c r="E158" s="213" t="s">
        <v>177</v>
      </c>
      <c r="F158" s="214" t="s">
        <v>178</v>
      </c>
      <c r="G158" s="215" t="s">
        <v>166</v>
      </c>
      <c r="H158" s="216">
        <v>89.283000000000001</v>
      </c>
      <c r="I158" s="217"/>
      <c r="J158" s="218">
        <f>ROUND(I158*H158,2)</f>
        <v>0</v>
      </c>
      <c r="K158" s="219"/>
      <c r="L158" s="44"/>
      <c r="M158" s="220" t="s">
        <v>1</v>
      </c>
      <c r="N158" s="221" t="s">
        <v>42</v>
      </c>
      <c r="O158" s="91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4" t="s">
        <v>128</v>
      </c>
      <c r="AT158" s="224" t="s">
        <v>124</v>
      </c>
      <c r="AU158" s="224" t="s">
        <v>84</v>
      </c>
      <c r="AY158" s="17" t="s">
        <v>122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7" t="s">
        <v>82</v>
      </c>
      <c r="BK158" s="225">
        <f>ROUND(I158*H158,2)</f>
        <v>0</v>
      </c>
      <c r="BL158" s="17" t="s">
        <v>128</v>
      </c>
      <c r="BM158" s="224" t="s">
        <v>179</v>
      </c>
    </row>
    <row r="159" s="15" customFormat="1">
      <c r="A159" s="15"/>
      <c r="B159" s="249"/>
      <c r="C159" s="250"/>
      <c r="D159" s="228" t="s">
        <v>130</v>
      </c>
      <c r="E159" s="251" t="s">
        <v>1</v>
      </c>
      <c r="F159" s="252" t="s">
        <v>180</v>
      </c>
      <c r="G159" s="250"/>
      <c r="H159" s="251" t="s">
        <v>1</v>
      </c>
      <c r="I159" s="253"/>
      <c r="J159" s="250"/>
      <c r="K159" s="250"/>
      <c r="L159" s="254"/>
      <c r="M159" s="255"/>
      <c r="N159" s="256"/>
      <c r="O159" s="256"/>
      <c r="P159" s="256"/>
      <c r="Q159" s="256"/>
      <c r="R159" s="256"/>
      <c r="S159" s="256"/>
      <c r="T159" s="257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58" t="s">
        <v>130</v>
      </c>
      <c r="AU159" s="258" t="s">
        <v>84</v>
      </c>
      <c r="AV159" s="15" t="s">
        <v>82</v>
      </c>
      <c r="AW159" s="15" t="s">
        <v>34</v>
      </c>
      <c r="AX159" s="15" t="s">
        <v>77</v>
      </c>
      <c r="AY159" s="258" t="s">
        <v>122</v>
      </c>
    </row>
    <row r="160" s="13" customFormat="1">
      <c r="A160" s="13"/>
      <c r="B160" s="226"/>
      <c r="C160" s="227"/>
      <c r="D160" s="228" t="s">
        <v>130</v>
      </c>
      <c r="E160" s="229" t="s">
        <v>1</v>
      </c>
      <c r="F160" s="230" t="s">
        <v>181</v>
      </c>
      <c r="G160" s="227"/>
      <c r="H160" s="231">
        <v>89.283000000000001</v>
      </c>
      <c r="I160" s="232"/>
      <c r="J160" s="227"/>
      <c r="K160" s="227"/>
      <c r="L160" s="233"/>
      <c r="M160" s="234"/>
      <c r="N160" s="235"/>
      <c r="O160" s="235"/>
      <c r="P160" s="235"/>
      <c r="Q160" s="235"/>
      <c r="R160" s="235"/>
      <c r="S160" s="235"/>
      <c r="T160" s="23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7" t="s">
        <v>130</v>
      </c>
      <c r="AU160" s="237" t="s">
        <v>84</v>
      </c>
      <c r="AV160" s="13" t="s">
        <v>84</v>
      </c>
      <c r="AW160" s="13" t="s">
        <v>34</v>
      </c>
      <c r="AX160" s="13" t="s">
        <v>82</v>
      </c>
      <c r="AY160" s="237" t="s">
        <v>122</v>
      </c>
    </row>
    <row r="161" s="2" customFormat="1" ht="21.75" customHeight="1">
      <c r="A161" s="38"/>
      <c r="B161" s="39"/>
      <c r="C161" s="212" t="s">
        <v>182</v>
      </c>
      <c r="D161" s="212" t="s">
        <v>124</v>
      </c>
      <c r="E161" s="213" t="s">
        <v>183</v>
      </c>
      <c r="F161" s="214" t="s">
        <v>184</v>
      </c>
      <c r="G161" s="215" t="s">
        <v>127</v>
      </c>
      <c r="H161" s="216">
        <v>618.35500000000002</v>
      </c>
      <c r="I161" s="217"/>
      <c r="J161" s="218">
        <f>ROUND(I161*H161,2)</f>
        <v>0</v>
      </c>
      <c r="K161" s="219"/>
      <c r="L161" s="44"/>
      <c r="M161" s="220" t="s">
        <v>1</v>
      </c>
      <c r="N161" s="221" t="s">
        <v>42</v>
      </c>
      <c r="O161" s="91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4" t="s">
        <v>128</v>
      </c>
      <c r="AT161" s="224" t="s">
        <v>124</v>
      </c>
      <c r="AU161" s="224" t="s">
        <v>84</v>
      </c>
      <c r="AY161" s="17" t="s">
        <v>122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7" t="s">
        <v>82</v>
      </c>
      <c r="BK161" s="225">
        <f>ROUND(I161*H161,2)</f>
        <v>0</v>
      </c>
      <c r="BL161" s="17" t="s">
        <v>128</v>
      </c>
      <c r="BM161" s="224" t="s">
        <v>185</v>
      </c>
    </row>
    <row r="162" s="13" customFormat="1">
      <c r="A162" s="13"/>
      <c r="B162" s="226"/>
      <c r="C162" s="227"/>
      <c r="D162" s="228" t="s">
        <v>130</v>
      </c>
      <c r="E162" s="229" t="s">
        <v>1</v>
      </c>
      <c r="F162" s="230" t="s">
        <v>186</v>
      </c>
      <c r="G162" s="227"/>
      <c r="H162" s="231">
        <v>579.70000000000005</v>
      </c>
      <c r="I162" s="232"/>
      <c r="J162" s="227"/>
      <c r="K162" s="227"/>
      <c r="L162" s="233"/>
      <c r="M162" s="234"/>
      <c r="N162" s="235"/>
      <c r="O162" s="235"/>
      <c r="P162" s="235"/>
      <c r="Q162" s="235"/>
      <c r="R162" s="235"/>
      <c r="S162" s="235"/>
      <c r="T162" s="23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7" t="s">
        <v>130</v>
      </c>
      <c r="AU162" s="237" t="s">
        <v>84</v>
      </c>
      <c r="AV162" s="13" t="s">
        <v>84</v>
      </c>
      <c r="AW162" s="13" t="s">
        <v>34</v>
      </c>
      <c r="AX162" s="13" t="s">
        <v>77</v>
      </c>
      <c r="AY162" s="237" t="s">
        <v>122</v>
      </c>
    </row>
    <row r="163" s="13" customFormat="1">
      <c r="A163" s="13"/>
      <c r="B163" s="226"/>
      <c r="C163" s="227"/>
      <c r="D163" s="228" t="s">
        <v>130</v>
      </c>
      <c r="E163" s="229" t="s">
        <v>1</v>
      </c>
      <c r="F163" s="230" t="s">
        <v>187</v>
      </c>
      <c r="G163" s="227"/>
      <c r="H163" s="231">
        <v>618.35500000000002</v>
      </c>
      <c r="I163" s="232"/>
      <c r="J163" s="227"/>
      <c r="K163" s="227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130</v>
      </c>
      <c r="AU163" s="237" t="s">
        <v>84</v>
      </c>
      <c r="AV163" s="13" t="s">
        <v>84</v>
      </c>
      <c r="AW163" s="13" t="s">
        <v>34</v>
      </c>
      <c r="AX163" s="13" t="s">
        <v>82</v>
      </c>
      <c r="AY163" s="237" t="s">
        <v>122</v>
      </c>
    </row>
    <row r="164" s="2" customFormat="1" ht="21.75" customHeight="1">
      <c r="A164" s="38"/>
      <c r="B164" s="39"/>
      <c r="C164" s="212" t="s">
        <v>188</v>
      </c>
      <c r="D164" s="212" t="s">
        <v>124</v>
      </c>
      <c r="E164" s="213" t="s">
        <v>189</v>
      </c>
      <c r="F164" s="214" t="s">
        <v>190</v>
      </c>
      <c r="G164" s="215" t="s">
        <v>127</v>
      </c>
      <c r="H164" s="216">
        <v>286.5</v>
      </c>
      <c r="I164" s="217"/>
      <c r="J164" s="218">
        <f>ROUND(I164*H164,2)</f>
        <v>0</v>
      </c>
      <c r="K164" s="219"/>
      <c r="L164" s="44"/>
      <c r="M164" s="220" t="s">
        <v>1</v>
      </c>
      <c r="N164" s="221" t="s">
        <v>42</v>
      </c>
      <c r="O164" s="91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4" t="s">
        <v>128</v>
      </c>
      <c r="AT164" s="224" t="s">
        <v>124</v>
      </c>
      <c r="AU164" s="224" t="s">
        <v>84</v>
      </c>
      <c r="AY164" s="17" t="s">
        <v>122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7" t="s">
        <v>82</v>
      </c>
      <c r="BK164" s="225">
        <f>ROUND(I164*H164,2)</f>
        <v>0</v>
      </c>
      <c r="BL164" s="17" t="s">
        <v>128</v>
      </c>
      <c r="BM164" s="224" t="s">
        <v>191</v>
      </c>
    </row>
    <row r="165" s="15" customFormat="1">
      <c r="A165" s="15"/>
      <c r="B165" s="249"/>
      <c r="C165" s="250"/>
      <c r="D165" s="228" t="s">
        <v>130</v>
      </c>
      <c r="E165" s="251" t="s">
        <v>1</v>
      </c>
      <c r="F165" s="252" t="s">
        <v>192</v>
      </c>
      <c r="G165" s="250"/>
      <c r="H165" s="251" t="s">
        <v>1</v>
      </c>
      <c r="I165" s="253"/>
      <c r="J165" s="250"/>
      <c r="K165" s="250"/>
      <c r="L165" s="254"/>
      <c r="M165" s="255"/>
      <c r="N165" s="256"/>
      <c r="O165" s="256"/>
      <c r="P165" s="256"/>
      <c r="Q165" s="256"/>
      <c r="R165" s="256"/>
      <c r="S165" s="256"/>
      <c r="T165" s="257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8" t="s">
        <v>130</v>
      </c>
      <c r="AU165" s="258" t="s">
        <v>84</v>
      </c>
      <c r="AV165" s="15" t="s">
        <v>82</v>
      </c>
      <c r="AW165" s="15" t="s">
        <v>34</v>
      </c>
      <c r="AX165" s="15" t="s">
        <v>77</v>
      </c>
      <c r="AY165" s="258" t="s">
        <v>122</v>
      </c>
    </row>
    <row r="166" s="13" customFormat="1">
      <c r="A166" s="13"/>
      <c r="B166" s="226"/>
      <c r="C166" s="227"/>
      <c r="D166" s="228" t="s">
        <v>130</v>
      </c>
      <c r="E166" s="229" t="s">
        <v>1</v>
      </c>
      <c r="F166" s="230" t="s">
        <v>193</v>
      </c>
      <c r="G166" s="227"/>
      <c r="H166" s="231">
        <v>286.5</v>
      </c>
      <c r="I166" s="232"/>
      <c r="J166" s="227"/>
      <c r="K166" s="227"/>
      <c r="L166" s="233"/>
      <c r="M166" s="234"/>
      <c r="N166" s="235"/>
      <c r="O166" s="235"/>
      <c r="P166" s="235"/>
      <c r="Q166" s="235"/>
      <c r="R166" s="235"/>
      <c r="S166" s="235"/>
      <c r="T166" s="23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7" t="s">
        <v>130</v>
      </c>
      <c r="AU166" s="237" t="s">
        <v>84</v>
      </c>
      <c r="AV166" s="13" t="s">
        <v>84</v>
      </c>
      <c r="AW166" s="13" t="s">
        <v>34</v>
      </c>
      <c r="AX166" s="13" t="s">
        <v>82</v>
      </c>
      <c r="AY166" s="237" t="s">
        <v>122</v>
      </c>
    </row>
    <row r="167" s="2" customFormat="1" ht="21.75" customHeight="1">
      <c r="A167" s="38"/>
      <c r="B167" s="39"/>
      <c r="C167" s="212" t="s">
        <v>194</v>
      </c>
      <c r="D167" s="212" t="s">
        <v>124</v>
      </c>
      <c r="E167" s="213" t="s">
        <v>195</v>
      </c>
      <c r="F167" s="214" t="s">
        <v>196</v>
      </c>
      <c r="G167" s="215" t="s">
        <v>127</v>
      </c>
      <c r="H167" s="216">
        <v>286.5</v>
      </c>
      <c r="I167" s="217"/>
      <c r="J167" s="218">
        <f>ROUND(I167*H167,2)</f>
        <v>0</v>
      </c>
      <c r="K167" s="219"/>
      <c r="L167" s="44"/>
      <c r="M167" s="220" t="s">
        <v>1</v>
      </c>
      <c r="N167" s="221" t="s">
        <v>42</v>
      </c>
      <c r="O167" s="91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4" t="s">
        <v>128</v>
      </c>
      <c r="AT167" s="224" t="s">
        <v>124</v>
      </c>
      <c r="AU167" s="224" t="s">
        <v>84</v>
      </c>
      <c r="AY167" s="17" t="s">
        <v>122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7" t="s">
        <v>82</v>
      </c>
      <c r="BK167" s="225">
        <f>ROUND(I167*H167,2)</f>
        <v>0</v>
      </c>
      <c r="BL167" s="17" t="s">
        <v>128</v>
      </c>
      <c r="BM167" s="224" t="s">
        <v>197</v>
      </c>
    </row>
    <row r="168" s="2" customFormat="1" ht="16.5" customHeight="1">
      <c r="A168" s="38"/>
      <c r="B168" s="39"/>
      <c r="C168" s="259" t="s">
        <v>198</v>
      </c>
      <c r="D168" s="259" t="s">
        <v>199</v>
      </c>
      <c r="E168" s="260" t="s">
        <v>200</v>
      </c>
      <c r="F168" s="261" t="s">
        <v>201</v>
      </c>
      <c r="G168" s="262" t="s">
        <v>202</v>
      </c>
      <c r="H168" s="263">
        <v>5.7300000000000004</v>
      </c>
      <c r="I168" s="264"/>
      <c r="J168" s="265">
        <f>ROUND(I168*H168,2)</f>
        <v>0</v>
      </c>
      <c r="K168" s="266"/>
      <c r="L168" s="267"/>
      <c r="M168" s="268" t="s">
        <v>1</v>
      </c>
      <c r="N168" s="269" t="s">
        <v>42</v>
      </c>
      <c r="O168" s="91"/>
      <c r="P168" s="222">
        <f>O168*H168</f>
        <v>0</v>
      </c>
      <c r="Q168" s="222">
        <v>0.001</v>
      </c>
      <c r="R168" s="222">
        <f>Q168*H168</f>
        <v>0.0057300000000000007</v>
      </c>
      <c r="S168" s="222">
        <v>0</v>
      </c>
      <c r="T168" s="223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4" t="s">
        <v>176</v>
      </c>
      <c r="AT168" s="224" t="s">
        <v>199</v>
      </c>
      <c r="AU168" s="224" t="s">
        <v>84</v>
      </c>
      <c r="AY168" s="17" t="s">
        <v>122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7" t="s">
        <v>82</v>
      </c>
      <c r="BK168" s="225">
        <f>ROUND(I168*H168,2)</f>
        <v>0</v>
      </c>
      <c r="BL168" s="17" t="s">
        <v>128</v>
      </c>
      <c r="BM168" s="224" t="s">
        <v>203</v>
      </c>
    </row>
    <row r="169" s="13" customFormat="1">
      <c r="A169" s="13"/>
      <c r="B169" s="226"/>
      <c r="C169" s="227"/>
      <c r="D169" s="228" t="s">
        <v>130</v>
      </c>
      <c r="E169" s="227"/>
      <c r="F169" s="230" t="s">
        <v>204</v>
      </c>
      <c r="G169" s="227"/>
      <c r="H169" s="231">
        <v>5.7300000000000004</v>
      </c>
      <c r="I169" s="232"/>
      <c r="J169" s="227"/>
      <c r="K169" s="227"/>
      <c r="L169" s="233"/>
      <c r="M169" s="234"/>
      <c r="N169" s="235"/>
      <c r="O169" s="235"/>
      <c r="P169" s="235"/>
      <c r="Q169" s="235"/>
      <c r="R169" s="235"/>
      <c r="S169" s="235"/>
      <c r="T169" s="23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7" t="s">
        <v>130</v>
      </c>
      <c r="AU169" s="237" t="s">
        <v>84</v>
      </c>
      <c r="AV169" s="13" t="s">
        <v>84</v>
      </c>
      <c r="AW169" s="13" t="s">
        <v>4</v>
      </c>
      <c r="AX169" s="13" t="s">
        <v>82</v>
      </c>
      <c r="AY169" s="237" t="s">
        <v>122</v>
      </c>
    </row>
    <row r="170" s="2" customFormat="1" ht="16.5" customHeight="1">
      <c r="A170" s="38"/>
      <c r="B170" s="39"/>
      <c r="C170" s="259" t="s">
        <v>205</v>
      </c>
      <c r="D170" s="259" t="s">
        <v>199</v>
      </c>
      <c r="E170" s="260" t="s">
        <v>206</v>
      </c>
      <c r="F170" s="261" t="s">
        <v>207</v>
      </c>
      <c r="G170" s="262" t="s">
        <v>208</v>
      </c>
      <c r="H170" s="263">
        <v>51.57</v>
      </c>
      <c r="I170" s="264"/>
      <c r="J170" s="265">
        <f>ROUND(I170*H170,2)</f>
        <v>0</v>
      </c>
      <c r="K170" s="266"/>
      <c r="L170" s="267"/>
      <c r="M170" s="268" t="s">
        <v>1</v>
      </c>
      <c r="N170" s="269" t="s">
        <v>42</v>
      </c>
      <c r="O170" s="91"/>
      <c r="P170" s="222">
        <f>O170*H170</f>
        <v>0</v>
      </c>
      <c r="Q170" s="222">
        <v>1</v>
      </c>
      <c r="R170" s="222">
        <f>Q170*H170</f>
        <v>51.57</v>
      </c>
      <c r="S170" s="222">
        <v>0</v>
      </c>
      <c r="T170" s="223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4" t="s">
        <v>176</v>
      </c>
      <c r="AT170" s="224" t="s">
        <v>199</v>
      </c>
      <c r="AU170" s="224" t="s">
        <v>84</v>
      </c>
      <c r="AY170" s="17" t="s">
        <v>122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7" t="s">
        <v>82</v>
      </c>
      <c r="BK170" s="225">
        <f>ROUND(I170*H170,2)</f>
        <v>0</v>
      </c>
      <c r="BL170" s="17" t="s">
        <v>128</v>
      </c>
      <c r="BM170" s="224" t="s">
        <v>209</v>
      </c>
    </row>
    <row r="171" s="13" customFormat="1">
      <c r="A171" s="13"/>
      <c r="B171" s="226"/>
      <c r="C171" s="227"/>
      <c r="D171" s="228" t="s">
        <v>130</v>
      </c>
      <c r="E171" s="229" t="s">
        <v>1</v>
      </c>
      <c r="F171" s="230" t="s">
        <v>210</v>
      </c>
      <c r="G171" s="227"/>
      <c r="H171" s="231">
        <v>51.57</v>
      </c>
      <c r="I171" s="232"/>
      <c r="J171" s="227"/>
      <c r="K171" s="227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130</v>
      </c>
      <c r="AU171" s="237" t="s">
        <v>84</v>
      </c>
      <c r="AV171" s="13" t="s">
        <v>84</v>
      </c>
      <c r="AW171" s="13" t="s">
        <v>34</v>
      </c>
      <c r="AX171" s="13" t="s">
        <v>82</v>
      </c>
      <c r="AY171" s="237" t="s">
        <v>122</v>
      </c>
    </row>
    <row r="172" s="12" customFormat="1" ht="22.8" customHeight="1">
      <c r="A172" s="12"/>
      <c r="B172" s="196"/>
      <c r="C172" s="197"/>
      <c r="D172" s="198" t="s">
        <v>76</v>
      </c>
      <c r="E172" s="210" t="s">
        <v>157</v>
      </c>
      <c r="F172" s="210" t="s">
        <v>211</v>
      </c>
      <c r="G172" s="197"/>
      <c r="H172" s="197"/>
      <c r="I172" s="200"/>
      <c r="J172" s="211">
        <f>BK172</f>
        <v>0</v>
      </c>
      <c r="K172" s="197"/>
      <c r="L172" s="202"/>
      <c r="M172" s="203"/>
      <c r="N172" s="204"/>
      <c r="O172" s="204"/>
      <c r="P172" s="205">
        <f>SUM(P173:P209)</f>
        <v>0</v>
      </c>
      <c r="Q172" s="204"/>
      <c r="R172" s="205">
        <f>SUM(R173:R209)</f>
        <v>144.84018800000001</v>
      </c>
      <c r="S172" s="204"/>
      <c r="T172" s="206">
        <f>SUM(T173:T209)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7" t="s">
        <v>82</v>
      </c>
      <c r="AT172" s="208" t="s">
        <v>76</v>
      </c>
      <c r="AU172" s="208" t="s">
        <v>82</v>
      </c>
      <c r="AY172" s="207" t="s">
        <v>122</v>
      </c>
      <c r="BK172" s="209">
        <f>SUM(BK173:BK209)</f>
        <v>0</v>
      </c>
    </row>
    <row r="173" s="2" customFormat="1" ht="16.5" customHeight="1">
      <c r="A173" s="38"/>
      <c r="B173" s="39"/>
      <c r="C173" s="212" t="s">
        <v>212</v>
      </c>
      <c r="D173" s="212" t="s">
        <v>124</v>
      </c>
      <c r="E173" s="213" t="s">
        <v>213</v>
      </c>
      <c r="F173" s="214" t="s">
        <v>214</v>
      </c>
      <c r="G173" s="215" t="s">
        <v>127</v>
      </c>
      <c r="H173" s="216">
        <v>370.52999999999997</v>
      </c>
      <c r="I173" s="217"/>
      <c r="J173" s="218">
        <f>ROUND(I173*H173,2)</f>
        <v>0</v>
      </c>
      <c r="K173" s="219"/>
      <c r="L173" s="44"/>
      <c r="M173" s="220" t="s">
        <v>1</v>
      </c>
      <c r="N173" s="221" t="s">
        <v>42</v>
      </c>
      <c r="O173" s="91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4" t="s">
        <v>128</v>
      </c>
      <c r="AT173" s="224" t="s">
        <v>124</v>
      </c>
      <c r="AU173" s="224" t="s">
        <v>84</v>
      </c>
      <c r="AY173" s="17" t="s">
        <v>122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7" t="s">
        <v>82</v>
      </c>
      <c r="BK173" s="225">
        <f>ROUND(I173*H173,2)</f>
        <v>0</v>
      </c>
      <c r="BL173" s="17" t="s">
        <v>128</v>
      </c>
      <c r="BM173" s="224" t="s">
        <v>215</v>
      </c>
    </row>
    <row r="174" s="13" customFormat="1">
      <c r="A174" s="13"/>
      <c r="B174" s="226"/>
      <c r="C174" s="227"/>
      <c r="D174" s="228" t="s">
        <v>130</v>
      </c>
      <c r="E174" s="229" t="s">
        <v>1</v>
      </c>
      <c r="F174" s="230" t="s">
        <v>216</v>
      </c>
      <c r="G174" s="227"/>
      <c r="H174" s="231">
        <v>370.52999999999997</v>
      </c>
      <c r="I174" s="232"/>
      <c r="J174" s="227"/>
      <c r="K174" s="227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130</v>
      </c>
      <c r="AU174" s="237" t="s">
        <v>84</v>
      </c>
      <c r="AV174" s="13" t="s">
        <v>84</v>
      </c>
      <c r="AW174" s="13" t="s">
        <v>34</v>
      </c>
      <c r="AX174" s="13" t="s">
        <v>82</v>
      </c>
      <c r="AY174" s="237" t="s">
        <v>122</v>
      </c>
    </row>
    <row r="175" s="2" customFormat="1" ht="16.5" customHeight="1">
      <c r="A175" s="38"/>
      <c r="B175" s="39"/>
      <c r="C175" s="212" t="s">
        <v>217</v>
      </c>
      <c r="D175" s="212" t="s">
        <v>124</v>
      </c>
      <c r="E175" s="213" t="s">
        <v>218</v>
      </c>
      <c r="F175" s="214" t="s">
        <v>219</v>
      </c>
      <c r="G175" s="215" t="s">
        <v>127</v>
      </c>
      <c r="H175" s="216">
        <v>296.125</v>
      </c>
      <c r="I175" s="217"/>
      <c r="J175" s="218">
        <f>ROUND(I175*H175,2)</f>
        <v>0</v>
      </c>
      <c r="K175" s="219"/>
      <c r="L175" s="44"/>
      <c r="M175" s="220" t="s">
        <v>1</v>
      </c>
      <c r="N175" s="221" t="s">
        <v>42</v>
      </c>
      <c r="O175" s="91"/>
      <c r="P175" s="222">
        <f>O175*H175</f>
        <v>0</v>
      </c>
      <c r="Q175" s="222">
        <v>0</v>
      </c>
      <c r="R175" s="222">
        <f>Q175*H175</f>
        <v>0</v>
      </c>
      <c r="S175" s="222">
        <v>0</v>
      </c>
      <c r="T175" s="223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4" t="s">
        <v>128</v>
      </c>
      <c r="AT175" s="224" t="s">
        <v>124</v>
      </c>
      <c r="AU175" s="224" t="s">
        <v>84</v>
      </c>
      <c r="AY175" s="17" t="s">
        <v>122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7" t="s">
        <v>82</v>
      </c>
      <c r="BK175" s="225">
        <f>ROUND(I175*H175,2)</f>
        <v>0</v>
      </c>
      <c r="BL175" s="17" t="s">
        <v>128</v>
      </c>
      <c r="BM175" s="224" t="s">
        <v>220</v>
      </c>
    </row>
    <row r="176" s="13" customFormat="1">
      <c r="A176" s="13"/>
      <c r="B176" s="226"/>
      <c r="C176" s="227"/>
      <c r="D176" s="228" t="s">
        <v>130</v>
      </c>
      <c r="E176" s="229" t="s">
        <v>1</v>
      </c>
      <c r="F176" s="230" t="s">
        <v>221</v>
      </c>
      <c r="G176" s="227"/>
      <c r="H176" s="231">
        <v>296.125</v>
      </c>
      <c r="I176" s="232"/>
      <c r="J176" s="227"/>
      <c r="K176" s="227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130</v>
      </c>
      <c r="AU176" s="237" t="s">
        <v>84</v>
      </c>
      <c r="AV176" s="13" t="s">
        <v>84</v>
      </c>
      <c r="AW176" s="13" t="s">
        <v>34</v>
      </c>
      <c r="AX176" s="13" t="s">
        <v>82</v>
      </c>
      <c r="AY176" s="237" t="s">
        <v>122</v>
      </c>
    </row>
    <row r="177" s="2" customFormat="1" ht="21.75" customHeight="1">
      <c r="A177" s="38"/>
      <c r="B177" s="39"/>
      <c r="C177" s="212" t="s">
        <v>222</v>
      </c>
      <c r="D177" s="212" t="s">
        <v>124</v>
      </c>
      <c r="E177" s="213" t="s">
        <v>223</v>
      </c>
      <c r="F177" s="214" t="s">
        <v>224</v>
      </c>
      <c r="G177" s="215" t="s">
        <v>127</v>
      </c>
      <c r="H177" s="216">
        <v>15.9</v>
      </c>
      <c r="I177" s="217"/>
      <c r="J177" s="218">
        <f>ROUND(I177*H177,2)</f>
        <v>0</v>
      </c>
      <c r="K177" s="219"/>
      <c r="L177" s="44"/>
      <c r="M177" s="220" t="s">
        <v>1</v>
      </c>
      <c r="N177" s="221" t="s">
        <v>42</v>
      </c>
      <c r="O177" s="91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4" t="s">
        <v>128</v>
      </c>
      <c r="AT177" s="224" t="s">
        <v>124</v>
      </c>
      <c r="AU177" s="224" t="s">
        <v>84</v>
      </c>
      <c r="AY177" s="17" t="s">
        <v>122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7" t="s">
        <v>82</v>
      </c>
      <c r="BK177" s="225">
        <f>ROUND(I177*H177,2)</f>
        <v>0</v>
      </c>
      <c r="BL177" s="17" t="s">
        <v>128</v>
      </c>
      <c r="BM177" s="224" t="s">
        <v>225</v>
      </c>
    </row>
    <row r="178" s="15" customFormat="1">
      <c r="A178" s="15"/>
      <c r="B178" s="249"/>
      <c r="C178" s="250"/>
      <c r="D178" s="228" t="s">
        <v>130</v>
      </c>
      <c r="E178" s="251" t="s">
        <v>1</v>
      </c>
      <c r="F178" s="252" t="s">
        <v>226</v>
      </c>
      <c r="G178" s="250"/>
      <c r="H178" s="251" t="s">
        <v>1</v>
      </c>
      <c r="I178" s="253"/>
      <c r="J178" s="250"/>
      <c r="K178" s="250"/>
      <c r="L178" s="254"/>
      <c r="M178" s="255"/>
      <c r="N178" s="256"/>
      <c r="O178" s="256"/>
      <c r="P178" s="256"/>
      <c r="Q178" s="256"/>
      <c r="R178" s="256"/>
      <c r="S178" s="256"/>
      <c r="T178" s="25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8" t="s">
        <v>130</v>
      </c>
      <c r="AU178" s="258" t="s">
        <v>84</v>
      </c>
      <c r="AV178" s="15" t="s">
        <v>82</v>
      </c>
      <c r="AW178" s="15" t="s">
        <v>34</v>
      </c>
      <c r="AX178" s="15" t="s">
        <v>77</v>
      </c>
      <c r="AY178" s="258" t="s">
        <v>122</v>
      </c>
    </row>
    <row r="179" s="13" customFormat="1">
      <c r="A179" s="13"/>
      <c r="B179" s="226"/>
      <c r="C179" s="227"/>
      <c r="D179" s="228" t="s">
        <v>130</v>
      </c>
      <c r="E179" s="229" t="s">
        <v>1</v>
      </c>
      <c r="F179" s="230" t="s">
        <v>227</v>
      </c>
      <c r="G179" s="227"/>
      <c r="H179" s="231">
        <v>15.9</v>
      </c>
      <c r="I179" s="232"/>
      <c r="J179" s="227"/>
      <c r="K179" s="227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130</v>
      </c>
      <c r="AU179" s="237" t="s">
        <v>84</v>
      </c>
      <c r="AV179" s="13" t="s">
        <v>84</v>
      </c>
      <c r="AW179" s="13" t="s">
        <v>34</v>
      </c>
      <c r="AX179" s="13" t="s">
        <v>82</v>
      </c>
      <c r="AY179" s="237" t="s">
        <v>122</v>
      </c>
    </row>
    <row r="180" s="2" customFormat="1" ht="21.75" customHeight="1">
      <c r="A180" s="38"/>
      <c r="B180" s="39"/>
      <c r="C180" s="212" t="s">
        <v>228</v>
      </c>
      <c r="D180" s="212" t="s">
        <v>124</v>
      </c>
      <c r="E180" s="213" t="s">
        <v>229</v>
      </c>
      <c r="F180" s="214" t="s">
        <v>230</v>
      </c>
      <c r="G180" s="215" t="s">
        <v>127</v>
      </c>
      <c r="H180" s="216">
        <v>15.9</v>
      </c>
      <c r="I180" s="217"/>
      <c r="J180" s="218">
        <f>ROUND(I180*H180,2)</f>
        <v>0</v>
      </c>
      <c r="K180" s="219"/>
      <c r="L180" s="44"/>
      <c r="M180" s="220" t="s">
        <v>1</v>
      </c>
      <c r="N180" s="221" t="s">
        <v>42</v>
      </c>
      <c r="O180" s="91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4" t="s">
        <v>128</v>
      </c>
      <c r="AT180" s="224" t="s">
        <v>124</v>
      </c>
      <c r="AU180" s="224" t="s">
        <v>84</v>
      </c>
      <c r="AY180" s="17" t="s">
        <v>122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7" t="s">
        <v>82</v>
      </c>
      <c r="BK180" s="225">
        <f>ROUND(I180*H180,2)</f>
        <v>0</v>
      </c>
      <c r="BL180" s="17" t="s">
        <v>128</v>
      </c>
      <c r="BM180" s="224" t="s">
        <v>231</v>
      </c>
    </row>
    <row r="181" s="2" customFormat="1" ht="33" customHeight="1">
      <c r="A181" s="38"/>
      <c r="B181" s="39"/>
      <c r="C181" s="212" t="s">
        <v>232</v>
      </c>
      <c r="D181" s="212" t="s">
        <v>124</v>
      </c>
      <c r="E181" s="213" t="s">
        <v>233</v>
      </c>
      <c r="F181" s="214" t="s">
        <v>234</v>
      </c>
      <c r="G181" s="215" t="s">
        <v>127</v>
      </c>
      <c r="H181" s="216">
        <v>15.9</v>
      </c>
      <c r="I181" s="217"/>
      <c r="J181" s="218">
        <f>ROUND(I181*H181,2)</f>
        <v>0</v>
      </c>
      <c r="K181" s="219"/>
      <c r="L181" s="44"/>
      <c r="M181" s="220" t="s">
        <v>1</v>
      </c>
      <c r="N181" s="221" t="s">
        <v>42</v>
      </c>
      <c r="O181" s="91"/>
      <c r="P181" s="222">
        <f>O181*H181</f>
        <v>0</v>
      </c>
      <c r="Q181" s="222">
        <v>0</v>
      </c>
      <c r="R181" s="222">
        <f>Q181*H181</f>
        <v>0</v>
      </c>
      <c r="S181" s="222">
        <v>0</v>
      </c>
      <c r="T181" s="223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4" t="s">
        <v>128</v>
      </c>
      <c r="AT181" s="224" t="s">
        <v>124</v>
      </c>
      <c r="AU181" s="224" t="s">
        <v>84</v>
      </c>
      <c r="AY181" s="17" t="s">
        <v>122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7" t="s">
        <v>82</v>
      </c>
      <c r="BK181" s="225">
        <f>ROUND(I181*H181,2)</f>
        <v>0</v>
      </c>
      <c r="BL181" s="17" t="s">
        <v>128</v>
      </c>
      <c r="BM181" s="224" t="s">
        <v>235</v>
      </c>
    </row>
    <row r="182" s="2" customFormat="1" ht="21.75" customHeight="1">
      <c r="A182" s="38"/>
      <c r="B182" s="39"/>
      <c r="C182" s="212" t="s">
        <v>8</v>
      </c>
      <c r="D182" s="212" t="s">
        <v>124</v>
      </c>
      <c r="E182" s="213" t="s">
        <v>236</v>
      </c>
      <c r="F182" s="214" t="s">
        <v>237</v>
      </c>
      <c r="G182" s="215" t="s">
        <v>127</v>
      </c>
      <c r="H182" s="216">
        <v>322.19999999999999</v>
      </c>
      <c r="I182" s="217"/>
      <c r="J182" s="218">
        <f>ROUND(I182*H182,2)</f>
        <v>0</v>
      </c>
      <c r="K182" s="219"/>
      <c r="L182" s="44"/>
      <c r="M182" s="220" t="s">
        <v>1</v>
      </c>
      <c r="N182" s="221" t="s">
        <v>42</v>
      </c>
      <c r="O182" s="91"/>
      <c r="P182" s="222">
        <f>O182*H182</f>
        <v>0</v>
      </c>
      <c r="Q182" s="222">
        <v>0.084250000000000005</v>
      </c>
      <c r="R182" s="222">
        <f>Q182*H182</f>
        <v>27.145350000000001</v>
      </c>
      <c r="S182" s="222">
        <v>0</v>
      </c>
      <c r="T182" s="223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4" t="s">
        <v>128</v>
      </c>
      <c r="AT182" s="224" t="s">
        <v>124</v>
      </c>
      <c r="AU182" s="224" t="s">
        <v>84</v>
      </c>
      <c r="AY182" s="17" t="s">
        <v>122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7" t="s">
        <v>82</v>
      </c>
      <c r="BK182" s="225">
        <f>ROUND(I182*H182,2)</f>
        <v>0</v>
      </c>
      <c r="BL182" s="17" t="s">
        <v>128</v>
      </c>
      <c r="BM182" s="224" t="s">
        <v>238</v>
      </c>
    </row>
    <row r="183" s="2" customFormat="1" ht="21.75" customHeight="1">
      <c r="A183" s="38"/>
      <c r="B183" s="39"/>
      <c r="C183" s="259" t="s">
        <v>239</v>
      </c>
      <c r="D183" s="259" t="s">
        <v>199</v>
      </c>
      <c r="E183" s="260" t="s">
        <v>240</v>
      </c>
      <c r="F183" s="261" t="s">
        <v>241</v>
      </c>
      <c r="G183" s="262" t="s">
        <v>127</v>
      </c>
      <c r="H183" s="263">
        <v>333.21600000000001</v>
      </c>
      <c r="I183" s="264"/>
      <c r="J183" s="265">
        <f>ROUND(I183*H183,2)</f>
        <v>0</v>
      </c>
      <c r="K183" s="266"/>
      <c r="L183" s="267"/>
      <c r="M183" s="268" t="s">
        <v>1</v>
      </c>
      <c r="N183" s="269" t="s">
        <v>42</v>
      </c>
      <c r="O183" s="91"/>
      <c r="P183" s="222">
        <f>O183*H183</f>
        <v>0</v>
      </c>
      <c r="Q183" s="222">
        <v>0.13100000000000001</v>
      </c>
      <c r="R183" s="222">
        <f>Q183*H183</f>
        <v>43.651296000000002</v>
      </c>
      <c r="S183" s="222">
        <v>0</v>
      </c>
      <c r="T183" s="223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4" t="s">
        <v>176</v>
      </c>
      <c r="AT183" s="224" t="s">
        <v>199</v>
      </c>
      <c r="AU183" s="224" t="s">
        <v>84</v>
      </c>
      <c r="AY183" s="17" t="s">
        <v>122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7" t="s">
        <v>82</v>
      </c>
      <c r="BK183" s="225">
        <f>ROUND(I183*H183,2)</f>
        <v>0</v>
      </c>
      <c r="BL183" s="17" t="s">
        <v>128</v>
      </c>
      <c r="BM183" s="224" t="s">
        <v>242</v>
      </c>
    </row>
    <row r="184" s="15" customFormat="1">
      <c r="A184" s="15"/>
      <c r="B184" s="249"/>
      <c r="C184" s="250"/>
      <c r="D184" s="228" t="s">
        <v>130</v>
      </c>
      <c r="E184" s="251" t="s">
        <v>1</v>
      </c>
      <c r="F184" s="252" t="s">
        <v>243</v>
      </c>
      <c r="G184" s="250"/>
      <c r="H184" s="251" t="s">
        <v>1</v>
      </c>
      <c r="I184" s="253"/>
      <c r="J184" s="250"/>
      <c r="K184" s="250"/>
      <c r="L184" s="254"/>
      <c r="M184" s="255"/>
      <c r="N184" s="256"/>
      <c r="O184" s="256"/>
      <c r="P184" s="256"/>
      <c r="Q184" s="256"/>
      <c r="R184" s="256"/>
      <c r="S184" s="256"/>
      <c r="T184" s="257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8" t="s">
        <v>130</v>
      </c>
      <c r="AU184" s="258" t="s">
        <v>84</v>
      </c>
      <c r="AV184" s="15" t="s">
        <v>82</v>
      </c>
      <c r="AW184" s="15" t="s">
        <v>34</v>
      </c>
      <c r="AX184" s="15" t="s">
        <v>77</v>
      </c>
      <c r="AY184" s="258" t="s">
        <v>122</v>
      </c>
    </row>
    <row r="185" s="13" customFormat="1">
      <c r="A185" s="13"/>
      <c r="B185" s="226"/>
      <c r="C185" s="227"/>
      <c r="D185" s="228" t="s">
        <v>130</v>
      </c>
      <c r="E185" s="229" t="s">
        <v>1</v>
      </c>
      <c r="F185" s="230" t="s">
        <v>244</v>
      </c>
      <c r="G185" s="227"/>
      <c r="H185" s="231">
        <v>39.450000000000003</v>
      </c>
      <c r="I185" s="232"/>
      <c r="J185" s="227"/>
      <c r="K185" s="227"/>
      <c r="L185" s="233"/>
      <c r="M185" s="234"/>
      <c r="N185" s="235"/>
      <c r="O185" s="235"/>
      <c r="P185" s="235"/>
      <c r="Q185" s="235"/>
      <c r="R185" s="235"/>
      <c r="S185" s="235"/>
      <c r="T185" s="23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7" t="s">
        <v>130</v>
      </c>
      <c r="AU185" s="237" t="s">
        <v>84</v>
      </c>
      <c r="AV185" s="13" t="s">
        <v>84</v>
      </c>
      <c r="AW185" s="13" t="s">
        <v>34</v>
      </c>
      <c r="AX185" s="13" t="s">
        <v>77</v>
      </c>
      <c r="AY185" s="237" t="s">
        <v>122</v>
      </c>
    </row>
    <row r="186" s="13" customFormat="1">
      <c r="A186" s="13"/>
      <c r="B186" s="226"/>
      <c r="C186" s="227"/>
      <c r="D186" s="228" t="s">
        <v>130</v>
      </c>
      <c r="E186" s="229" t="s">
        <v>1</v>
      </c>
      <c r="F186" s="230" t="s">
        <v>245</v>
      </c>
      <c r="G186" s="227"/>
      <c r="H186" s="231">
        <v>101.25</v>
      </c>
      <c r="I186" s="232"/>
      <c r="J186" s="227"/>
      <c r="K186" s="227"/>
      <c r="L186" s="233"/>
      <c r="M186" s="234"/>
      <c r="N186" s="235"/>
      <c r="O186" s="235"/>
      <c r="P186" s="235"/>
      <c r="Q186" s="235"/>
      <c r="R186" s="235"/>
      <c r="S186" s="235"/>
      <c r="T186" s="23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7" t="s">
        <v>130</v>
      </c>
      <c r="AU186" s="237" t="s">
        <v>84</v>
      </c>
      <c r="AV186" s="13" t="s">
        <v>84</v>
      </c>
      <c r="AW186" s="13" t="s">
        <v>34</v>
      </c>
      <c r="AX186" s="13" t="s">
        <v>77</v>
      </c>
      <c r="AY186" s="237" t="s">
        <v>122</v>
      </c>
    </row>
    <row r="187" s="13" customFormat="1">
      <c r="A187" s="13"/>
      <c r="B187" s="226"/>
      <c r="C187" s="227"/>
      <c r="D187" s="228" t="s">
        <v>130</v>
      </c>
      <c r="E187" s="229" t="s">
        <v>1</v>
      </c>
      <c r="F187" s="230" t="s">
        <v>246</v>
      </c>
      <c r="G187" s="227"/>
      <c r="H187" s="231">
        <v>181.5</v>
      </c>
      <c r="I187" s="232"/>
      <c r="J187" s="227"/>
      <c r="K187" s="227"/>
      <c r="L187" s="233"/>
      <c r="M187" s="234"/>
      <c r="N187" s="235"/>
      <c r="O187" s="235"/>
      <c r="P187" s="235"/>
      <c r="Q187" s="235"/>
      <c r="R187" s="235"/>
      <c r="S187" s="235"/>
      <c r="T187" s="23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7" t="s">
        <v>130</v>
      </c>
      <c r="AU187" s="237" t="s">
        <v>84</v>
      </c>
      <c r="AV187" s="13" t="s">
        <v>84</v>
      </c>
      <c r="AW187" s="13" t="s">
        <v>34</v>
      </c>
      <c r="AX187" s="13" t="s">
        <v>77</v>
      </c>
      <c r="AY187" s="237" t="s">
        <v>122</v>
      </c>
    </row>
    <row r="188" s="15" customFormat="1">
      <c r="A188" s="15"/>
      <c r="B188" s="249"/>
      <c r="C188" s="250"/>
      <c r="D188" s="228" t="s">
        <v>130</v>
      </c>
      <c r="E188" s="251" t="s">
        <v>1</v>
      </c>
      <c r="F188" s="252" t="s">
        <v>247</v>
      </c>
      <c r="G188" s="250"/>
      <c r="H188" s="251" t="s">
        <v>1</v>
      </c>
      <c r="I188" s="253"/>
      <c r="J188" s="250"/>
      <c r="K188" s="250"/>
      <c r="L188" s="254"/>
      <c r="M188" s="255"/>
      <c r="N188" s="256"/>
      <c r="O188" s="256"/>
      <c r="P188" s="256"/>
      <c r="Q188" s="256"/>
      <c r="R188" s="256"/>
      <c r="S188" s="256"/>
      <c r="T188" s="257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8" t="s">
        <v>130</v>
      </c>
      <c r="AU188" s="258" t="s">
        <v>84</v>
      </c>
      <c r="AV188" s="15" t="s">
        <v>82</v>
      </c>
      <c r="AW188" s="15" t="s">
        <v>34</v>
      </c>
      <c r="AX188" s="15" t="s">
        <v>77</v>
      </c>
      <c r="AY188" s="258" t="s">
        <v>122</v>
      </c>
    </row>
    <row r="189" s="13" customFormat="1">
      <c r="A189" s="13"/>
      <c r="B189" s="226"/>
      <c r="C189" s="227"/>
      <c r="D189" s="228" t="s">
        <v>130</v>
      </c>
      <c r="E189" s="229" t="s">
        <v>1</v>
      </c>
      <c r="F189" s="230" t="s">
        <v>248</v>
      </c>
      <c r="G189" s="227"/>
      <c r="H189" s="231">
        <v>-1.8</v>
      </c>
      <c r="I189" s="232"/>
      <c r="J189" s="227"/>
      <c r="K189" s="227"/>
      <c r="L189" s="233"/>
      <c r="M189" s="234"/>
      <c r="N189" s="235"/>
      <c r="O189" s="235"/>
      <c r="P189" s="235"/>
      <c r="Q189" s="235"/>
      <c r="R189" s="235"/>
      <c r="S189" s="235"/>
      <c r="T189" s="23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7" t="s">
        <v>130</v>
      </c>
      <c r="AU189" s="237" t="s">
        <v>84</v>
      </c>
      <c r="AV189" s="13" t="s">
        <v>84</v>
      </c>
      <c r="AW189" s="13" t="s">
        <v>34</v>
      </c>
      <c r="AX189" s="13" t="s">
        <v>77</v>
      </c>
      <c r="AY189" s="237" t="s">
        <v>122</v>
      </c>
    </row>
    <row r="190" s="14" customFormat="1">
      <c r="A190" s="14"/>
      <c r="B190" s="238"/>
      <c r="C190" s="239"/>
      <c r="D190" s="228" t="s">
        <v>130</v>
      </c>
      <c r="E190" s="240" t="s">
        <v>1</v>
      </c>
      <c r="F190" s="241" t="s">
        <v>134</v>
      </c>
      <c r="G190" s="239"/>
      <c r="H190" s="242">
        <v>320.39999999999998</v>
      </c>
      <c r="I190" s="243"/>
      <c r="J190" s="239"/>
      <c r="K190" s="239"/>
      <c r="L190" s="244"/>
      <c r="M190" s="245"/>
      <c r="N190" s="246"/>
      <c r="O190" s="246"/>
      <c r="P190" s="246"/>
      <c r="Q190" s="246"/>
      <c r="R190" s="246"/>
      <c r="S190" s="246"/>
      <c r="T190" s="24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8" t="s">
        <v>130</v>
      </c>
      <c r="AU190" s="248" t="s">
        <v>84</v>
      </c>
      <c r="AV190" s="14" t="s">
        <v>128</v>
      </c>
      <c r="AW190" s="14" t="s">
        <v>34</v>
      </c>
      <c r="AX190" s="14" t="s">
        <v>82</v>
      </c>
      <c r="AY190" s="248" t="s">
        <v>122</v>
      </c>
    </row>
    <row r="191" s="13" customFormat="1">
      <c r="A191" s="13"/>
      <c r="B191" s="226"/>
      <c r="C191" s="227"/>
      <c r="D191" s="228" t="s">
        <v>130</v>
      </c>
      <c r="E191" s="227"/>
      <c r="F191" s="230" t="s">
        <v>249</v>
      </c>
      <c r="G191" s="227"/>
      <c r="H191" s="231">
        <v>333.21600000000001</v>
      </c>
      <c r="I191" s="232"/>
      <c r="J191" s="227"/>
      <c r="K191" s="227"/>
      <c r="L191" s="233"/>
      <c r="M191" s="234"/>
      <c r="N191" s="235"/>
      <c r="O191" s="235"/>
      <c r="P191" s="235"/>
      <c r="Q191" s="235"/>
      <c r="R191" s="235"/>
      <c r="S191" s="235"/>
      <c r="T191" s="23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7" t="s">
        <v>130</v>
      </c>
      <c r="AU191" s="237" t="s">
        <v>84</v>
      </c>
      <c r="AV191" s="13" t="s">
        <v>84</v>
      </c>
      <c r="AW191" s="13" t="s">
        <v>4</v>
      </c>
      <c r="AX191" s="13" t="s">
        <v>82</v>
      </c>
      <c r="AY191" s="237" t="s">
        <v>122</v>
      </c>
    </row>
    <row r="192" s="2" customFormat="1" ht="21.75" customHeight="1">
      <c r="A192" s="38"/>
      <c r="B192" s="39"/>
      <c r="C192" s="259" t="s">
        <v>250</v>
      </c>
      <c r="D192" s="259" t="s">
        <v>199</v>
      </c>
      <c r="E192" s="260" t="s">
        <v>251</v>
      </c>
      <c r="F192" s="261" t="s">
        <v>252</v>
      </c>
      <c r="G192" s="262" t="s">
        <v>127</v>
      </c>
      <c r="H192" s="263">
        <v>1.8720000000000001</v>
      </c>
      <c r="I192" s="264"/>
      <c r="J192" s="265">
        <f>ROUND(I192*H192,2)</f>
        <v>0</v>
      </c>
      <c r="K192" s="266"/>
      <c r="L192" s="267"/>
      <c r="M192" s="268" t="s">
        <v>1</v>
      </c>
      <c r="N192" s="269" t="s">
        <v>42</v>
      </c>
      <c r="O192" s="91"/>
      <c r="P192" s="222">
        <f>O192*H192</f>
        <v>0</v>
      </c>
      <c r="Q192" s="222">
        <v>0.13100000000000001</v>
      </c>
      <c r="R192" s="222">
        <f>Q192*H192</f>
        <v>0.24523200000000003</v>
      </c>
      <c r="S192" s="222">
        <v>0</v>
      </c>
      <c r="T192" s="223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4" t="s">
        <v>176</v>
      </c>
      <c r="AT192" s="224" t="s">
        <v>199</v>
      </c>
      <c r="AU192" s="224" t="s">
        <v>84</v>
      </c>
      <c r="AY192" s="17" t="s">
        <v>122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7" t="s">
        <v>82</v>
      </c>
      <c r="BK192" s="225">
        <f>ROUND(I192*H192,2)</f>
        <v>0</v>
      </c>
      <c r="BL192" s="17" t="s">
        <v>128</v>
      </c>
      <c r="BM192" s="224" t="s">
        <v>253</v>
      </c>
    </row>
    <row r="193" s="15" customFormat="1">
      <c r="A193" s="15"/>
      <c r="B193" s="249"/>
      <c r="C193" s="250"/>
      <c r="D193" s="228" t="s">
        <v>130</v>
      </c>
      <c r="E193" s="251" t="s">
        <v>1</v>
      </c>
      <c r="F193" s="252" t="s">
        <v>254</v>
      </c>
      <c r="G193" s="250"/>
      <c r="H193" s="251" t="s">
        <v>1</v>
      </c>
      <c r="I193" s="253"/>
      <c r="J193" s="250"/>
      <c r="K193" s="250"/>
      <c r="L193" s="254"/>
      <c r="M193" s="255"/>
      <c r="N193" s="256"/>
      <c r="O193" s="256"/>
      <c r="P193" s="256"/>
      <c r="Q193" s="256"/>
      <c r="R193" s="256"/>
      <c r="S193" s="256"/>
      <c r="T193" s="257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58" t="s">
        <v>130</v>
      </c>
      <c r="AU193" s="258" t="s">
        <v>84</v>
      </c>
      <c r="AV193" s="15" t="s">
        <v>82</v>
      </c>
      <c r="AW193" s="15" t="s">
        <v>34</v>
      </c>
      <c r="AX193" s="15" t="s">
        <v>77</v>
      </c>
      <c r="AY193" s="258" t="s">
        <v>122</v>
      </c>
    </row>
    <row r="194" s="13" customFormat="1">
      <c r="A194" s="13"/>
      <c r="B194" s="226"/>
      <c r="C194" s="227"/>
      <c r="D194" s="228" t="s">
        <v>130</v>
      </c>
      <c r="E194" s="229" t="s">
        <v>1</v>
      </c>
      <c r="F194" s="230" t="s">
        <v>255</v>
      </c>
      <c r="G194" s="227"/>
      <c r="H194" s="231">
        <v>1.8</v>
      </c>
      <c r="I194" s="232"/>
      <c r="J194" s="227"/>
      <c r="K194" s="227"/>
      <c r="L194" s="233"/>
      <c r="M194" s="234"/>
      <c r="N194" s="235"/>
      <c r="O194" s="235"/>
      <c r="P194" s="235"/>
      <c r="Q194" s="235"/>
      <c r="R194" s="235"/>
      <c r="S194" s="235"/>
      <c r="T194" s="23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7" t="s">
        <v>130</v>
      </c>
      <c r="AU194" s="237" t="s">
        <v>84</v>
      </c>
      <c r="AV194" s="13" t="s">
        <v>84</v>
      </c>
      <c r="AW194" s="13" t="s">
        <v>34</v>
      </c>
      <c r="AX194" s="13" t="s">
        <v>82</v>
      </c>
      <c r="AY194" s="237" t="s">
        <v>122</v>
      </c>
    </row>
    <row r="195" s="13" customFormat="1">
      <c r="A195" s="13"/>
      <c r="B195" s="226"/>
      <c r="C195" s="227"/>
      <c r="D195" s="228" t="s">
        <v>130</v>
      </c>
      <c r="E195" s="227"/>
      <c r="F195" s="230" t="s">
        <v>256</v>
      </c>
      <c r="G195" s="227"/>
      <c r="H195" s="231">
        <v>1.8720000000000001</v>
      </c>
      <c r="I195" s="232"/>
      <c r="J195" s="227"/>
      <c r="K195" s="227"/>
      <c r="L195" s="233"/>
      <c r="M195" s="234"/>
      <c r="N195" s="235"/>
      <c r="O195" s="235"/>
      <c r="P195" s="235"/>
      <c r="Q195" s="235"/>
      <c r="R195" s="235"/>
      <c r="S195" s="235"/>
      <c r="T195" s="23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7" t="s">
        <v>130</v>
      </c>
      <c r="AU195" s="237" t="s">
        <v>84</v>
      </c>
      <c r="AV195" s="13" t="s">
        <v>84</v>
      </c>
      <c r="AW195" s="13" t="s">
        <v>4</v>
      </c>
      <c r="AX195" s="13" t="s">
        <v>82</v>
      </c>
      <c r="AY195" s="237" t="s">
        <v>122</v>
      </c>
    </row>
    <row r="196" s="2" customFormat="1" ht="21.75" customHeight="1">
      <c r="A196" s="38"/>
      <c r="B196" s="39"/>
      <c r="C196" s="212" t="s">
        <v>257</v>
      </c>
      <c r="D196" s="212" t="s">
        <v>124</v>
      </c>
      <c r="E196" s="213" t="s">
        <v>258</v>
      </c>
      <c r="F196" s="214" t="s">
        <v>259</v>
      </c>
      <c r="G196" s="215" t="s">
        <v>127</v>
      </c>
      <c r="H196" s="216">
        <v>257.5</v>
      </c>
      <c r="I196" s="217"/>
      <c r="J196" s="218">
        <f>ROUND(I196*H196,2)</f>
        <v>0</v>
      </c>
      <c r="K196" s="219"/>
      <c r="L196" s="44"/>
      <c r="M196" s="220" t="s">
        <v>1</v>
      </c>
      <c r="N196" s="221" t="s">
        <v>42</v>
      </c>
      <c r="O196" s="91"/>
      <c r="P196" s="222">
        <f>O196*H196</f>
        <v>0</v>
      </c>
      <c r="Q196" s="222">
        <v>0.10362</v>
      </c>
      <c r="R196" s="222">
        <f>Q196*H196</f>
        <v>26.68215</v>
      </c>
      <c r="S196" s="222">
        <v>0</v>
      </c>
      <c r="T196" s="223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4" t="s">
        <v>128</v>
      </c>
      <c r="AT196" s="224" t="s">
        <v>124</v>
      </c>
      <c r="AU196" s="224" t="s">
        <v>84</v>
      </c>
      <c r="AY196" s="17" t="s">
        <v>122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7" t="s">
        <v>82</v>
      </c>
      <c r="BK196" s="225">
        <f>ROUND(I196*H196,2)</f>
        <v>0</v>
      </c>
      <c r="BL196" s="17" t="s">
        <v>128</v>
      </c>
      <c r="BM196" s="224" t="s">
        <v>260</v>
      </c>
    </row>
    <row r="197" s="2" customFormat="1" ht="21.75" customHeight="1">
      <c r="A197" s="38"/>
      <c r="B197" s="39"/>
      <c r="C197" s="259" t="s">
        <v>261</v>
      </c>
      <c r="D197" s="259" t="s">
        <v>199</v>
      </c>
      <c r="E197" s="260" t="s">
        <v>262</v>
      </c>
      <c r="F197" s="261" t="s">
        <v>263</v>
      </c>
      <c r="G197" s="262" t="s">
        <v>127</v>
      </c>
      <c r="H197" s="263">
        <v>251.16</v>
      </c>
      <c r="I197" s="264"/>
      <c r="J197" s="265">
        <f>ROUND(I197*H197,2)</f>
        <v>0</v>
      </c>
      <c r="K197" s="266"/>
      <c r="L197" s="267"/>
      <c r="M197" s="268" t="s">
        <v>1</v>
      </c>
      <c r="N197" s="269" t="s">
        <v>42</v>
      </c>
      <c r="O197" s="91"/>
      <c r="P197" s="222">
        <f>O197*H197</f>
        <v>0</v>
      </c>
      <c r="Q197" s="222">
        <v>0.17599999999999999</v>
      </c>
      <c r="R197" s="222">
        <f>Q197*H197</f>
        <v>44.204159999999995</v>
      </c>
      <c r="S197" s="222">
        <v>0</v>
      </c>
      <c r="T197" s="223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4" t="s">
        <v>176</v>
      </c>
      <c r="AT197" s="224" t="s">
        <v>199</v>
      </c>
      <c r="AU197" s="224" t="s">
        <v>84</v>
      </c>
      <c r="AY197" s="17" t="s">
        <v>122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7" t="s">
        <v>82</v>
      </c>
      <c r="BK197" s="225">
        <f>ROUND(I197*H197,2)</f>
        <v>0</v>
      </c>
      <c r="BL197" s="17" t="s">
        <v>128</v>
      </c>
      <c r="BM197" s="224" t="s">
        <v>264</v>
      </c>
    </row>
    <row r="198" s="15" customFormat="1">
      <c r="A198" s="15"/>
      <c r="B198" s="249"/>
      <c r="C198" s="250"/>
      <c r="D198" s="228" t="s">
        <v>130</v>
      </c>
      <c r="E198" s="251" t="s">
        <v>1</v>
      </c>
      <c r="F198" s="252" t="s">
        <v>265</v>
      </c>
      <c r="G198" s="250"/>
      <c r="H198" s="251" t="s">
        <v>1</v>
      </c>
      <c r="I198" s="253"/>
      <c r="J198" s="250"/>
      <c r="K198" s="250"/>
      <c r="L198" s="254"/>
      <c r="M198" s="255"/>
      <c r="N198" s="256"/>
      <c r="O198" s="256"/>
      <c r="P198" s="256"/>
      <c r="Q198" s="256"/>
      <c r="R198" s="256"/>
      <c r="S198" s="256"/>
      <c r="T198" s="257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8" t="s">
        <v>130</v>
      </c>
      <c r="AU198" s="258" t="s">
        <v>84</v>
      </c>
      <c r="AV198" s="15" t="s">
        <v>82</v>
      </c>
      <c r="AW198" s="15" t="s">
        <v>34</v>
      </c>
      <c r="AX198" s="15" t="s">
        <v>77</v>
      </c>
      <c r="AY198" s="258" t="s">
        <v>122</v>
      </c>
    </row>
    <row r="199" s="13" customFormat="1">
      <c r="A199" s="13"/>
      <c r="B199" s="226"/>
      <c r="C199" s="227"/>
      <c r="D199" s="228" t="s">
        <v>130</v>
      </c>
      <c r="E199" s="229" t="s">
        <v>1</v>
      </c>
      <c r="F199" s="230" t="s">
        <v>266</v>
      </c>
      <c r="G199" s="227"/>
      <c r="H199" s="231">
        <v>24</v>
      </c>
      <c r="I199" s="232"/>
      <c r="J199" s="227"/>
      <c r="K199" s="227"/>
      <c r="L199" s="233"/>
      <c r="M199" s="234"/>
      <c r="N199" s="235"/>
      <c r="O199" s="235"/>
      <c r="P199" s="235"/>
      <c r="Q199" s="235"/>
      <c r="R199" s="235"/>
      <c r="S199" s="235"/>
      <c r="T199" s="23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7" t="s">
        <v>130</v>
      </c>
      <c r="AU199" s="237" t="s">
        <v>84</v>
      </c>
      <c r="AV199" s="13" t="s">
        <v>84</v>
      </c>
      <c r="AW199" s="13" t="s">
        <v>34</v>
      </c>
      <c r="AX199" s="13" t="s">
        <v>77</v>
      </c>
      <c r="AY199" s="237" t="s">
        <v>122</v>
      </c>
    </row>
    <row r="200" s="13" customFormat="1">
      <c r="A200" s="13"/>
      <c r="B200" s="226"/>
      <c r="C200" s="227"/>
      <c r="D200" s="228" t="s">
        <v>130</v>
      </c>
      <c r="E200" s="229" t="s">
        <v>1</v>
      </c>
      <c r="F200" s="230" t="s">
        <v>267</v>
      </c>
      <c r="G200" s="227"/>
      <c r="H200" s="231">
        <v>93.5</v>
      </c>
      <c r="I200" s="232"/>
      <c r="J200" s="227"/>
      <c r="K200" s="227"/>
      <c r="L200" s="233"/>
      <c r="M200" s="234"/>
      <c r="N200" s="235"/>
      <c r="O200" s="235"/>
      <c r="P200" s="235"/>
      <c r="Q200" s="235"/>
      <c r="R200" s="235"/>
      <c r="S200" s="235"/>
      <c r="T200" s="23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7" t="s">
        <v>130</v>
      </c>
      <c r="AU200" s="237" t="s">
        <v>84</v>
      </c>
      <c r="AV200" s="13" t="s">
        <v>84</v>
      </c>
      <c r="AW200" s="13" t="s">
        <v>34</v>
      </c>
      <c r="AX200" s="13" t="s">
        <v>77</v>
      </c>
      <c r="AY200" s="237" t="s">
        <v>122</v>
      </c>
    </row>
    <row r="201" s="13" customFormat="1">
      <c r="A201" s="13"/>
      <c r="B201" s="226"/>
      <c r="C201" s="227"/>
      <c r="D201" s="228" t="s">
        <v>130</v>
      </c>
      <c r="E201" s="229" t="s">
        <v>1</v>
      </c>
      <c r="F201" s="230" t="s">
        <v>268</v>
      </c>
      <c r="G201" s="227"/>
      <c r="H201" s="231">
        <v>140</v>
      </c>
      <c r="I201" s="232"/>
      <c r="J201" s="227"/>
      <c r="K201" s="227"/>
      <c r="L201" s="233"/>
      <c r="M201" s="234"/>
      <c r="N201" s="235"/>
      <c r="O201" s="235"/>
      <c r="P201" s="235"/>
      <c r="Q201" s="235"/>
      <c r="R201" s="235"/>
      <c r="S201" s="235"/>
      <c r="T201" s="23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7" t="s">
        <v>130</v>
      </c>
      <c r="AU201" s="237" t="s">
        <v>84</v>
      </c>
      <c r="AV201" s="13" t="s">
        <v>84</v>
      </c>
      <c r="AW201" s="13" t="s">
        <v>34</v>
      </c>
      <c r="AX201" s="13" t="s">
        <v>77</v>
      </c>
      <c r="AY201" s="237" t="s">
        <v>122</v>
      </c>
    </row>
    <row r="202" s="15" customFormat="1">
      <c r="A202" s="15"/>
      <c r="B202" s="249"/>
      <c r="C202" s="250"/>
      <c r="D202" s="228" t="s">
        <v>130</v>
      </c>
      <c r="E202" s="251" t="s">
        <v>1</v>
      </c>
      <c r="F202" s="252" t="s">
        <v>269</v>
      </c>
      <c r="G202" s="250"/>
      <c r="H202" s="251" t="s">
        <v>1</v>
      </c>
      <c r="I202" s="253"/>
      <c r="J202" s="250"/>
      <c r="K202" s="250"/>
      <c r="L202" s="254"/>
      <c r="M202" s="255"/>
      <c r="N202" s="256"/>
      <c r="O202" s="256"/>
      <c r="P202" s="256"/>
      <c r="Q202" s="256"/>
      <c r="R202" s="256"/>
      <c r="S202" s="256"/>
      <c r="T202" s="257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8" t="s">
        <v>130</v>
      </c>
      <c r="AU202" s="258" t="s">
        <v>84</v>
      </c>
      <c r="AV202" s="15" t="s">
        <v>82</v>
      </c>
      <c r="AW202" s="15" t="s">
        <v>34</v>
      </c>
      <c r="AX202" s="15" t="s">
        <v>77</v>
      </c>
      <c r="AY202" s="258" t="s">
        <v>122</v>
      </c>
    </row>
    <row r="203" s="13" customFormat="1">
      <c r="A203" s="13"/>
      <c r="B203" s="226"/>
      <c r="C203" s="227"/>
      <c r="D203" s="228" t="s">
        <v>130</v>
      </c>
      <c r="E203" s="229" t="s">
        <v>1</v>
      </c>
      <c r="F203" s="230" t="s">
        <v>270</v>
      </c>
      <c r="G203" s="227"/>
      <c r="H203" s="231">
        <v>-16</v>
      </c>
      <c r="I203" s="232"/>
      <c r="J203" s="227"/>
      <c r="K203" s="227"/>
      <c r="L203" s="233"/>
      <c r="M203" s="234"/>
      <c r="N203" s="235"/>
      <c r="O203" s="235"/>
      <c r="P203" s="235"/>
      <c r="Q203" s="235"/>
      <c r="R203" s="235"/>
      <c r="S203" s="235"/>
      <c r="T203" s="23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7" t="s">
        <v>130</v>
      </c>
      <c r="AU203" s="237" t="s">
        <v>84</v>
      </c>
      <c r="AV203" s="13" t="s">
        <v>84</v>
      </c>
      <c r="AW203" s="13" t="s">
        <v>34</v>
      </c>
      <c r="AX203" s="13" t="s">
        <v>77</v>
      </c>
      <c r="AY203" s="237" t="s">
        <v>122</v>
      </c>
    </row>
    <row r="204" s="14" customFormat="1">
      <c r="A204" s="14"/>
      <c r="B204" s="238"/>
      <c r="C204" s="239"/>
      <c r="D204" s="228" t="s">
        <v>130</v>
      </c>
      <c r="E204" s="240" t="s">
        <v>1</v>
      </c>
      <c r="F204" s="241" t="s">
        <v>134</v>
      </c>
      <c r="G204" s="239"/>
      <c r="H204" s="242">
        <v>241.5</v>
      </c>
      <c r="I204" s="243"/>
      <c r="J204" s="239"/>
      <c r="K204" s="239"/>
      <c r="L204" s="244"/>
      <c r="M204" s="245"/>
      <c r="N204" s="246"/>
      <c r="O204" s="246"/>
      <c r="P204" s="246"/>
      <c r="Q204" s="246"/>
      <c r="R204" s="246"/>
      <c r="S204" s="246"/>
      <c r="T204" s="24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8" t="s">
        <v>130</v>
      </c>
      <c r="AU204" s="248" t="s">
        <v>84</v>
      </c>
      <c r="AV204" s="14" t="s">
        <v>128</v>
      </c>
      <c r="AW204" s="14" t="s">
        <v>34</v>
      </c>
      <c r="AX204" s="14" t="s">
        <v>82</v>
      </c>
      <c r="AY204" s="248" t="s">
        <v>122</v>
      </c>
    </row>
    <row r="205" s="13" customFormat="1">
      <c r="A205" s="13"/>
      <c r="B205" s="226"/>
      <c r="C205" s="227"/>
      <c r="D205" s="228" t="s">
        <v>130</v>
      </c>
      <c r="E205" s="227"/>
      <c r="F205" s="230" t="s">
        <v>271</v>
      </c>
      <c r="G205" s="227"/>
      <c r="H205" s="231">
        <v>251.16</v>
      </c>
      <c r="I205" s="232"/>
      <c r="J205" s="227"/>
      <c r="K205" s="227"/>
      <c r="L205" s="233"/>
      <c r="M205" s="234"/>
      <c r="N205" s="235"/>
      <c r="O205" s="235"/>
      <c r="P205" s="235"/>
      <c r="Q205" s="235"/>
      <c r="R205" s="235"/>
      <c r="S205" s="235"/>
      <c r="T205" s="23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7" t="s">
        <v>130</v>
      </c>
      <c r="AU205" s="237" t="s">
        <v>84</v>
      </c>
      <c r="AV205" s="13" t="s">
        <v>84</v>
      </c>
      <c r="AW205" s="13" t="s">
        <v>4</v>
      </c>
      <c r="AX205" s="13" t="s">
        <v>82</v>
      </c>
      <c r="AY205" s="237" t="s">
        <v>122</v>
      </c>
    </row>
    <row r="206" s="2" customFormat="1" ht="21.75" customHeight="1">
      <c r="A206" s="38"/>
      <c r="B206" s="39"/>
      <c r="C206" s="259" t="s">
        <v>272</v>
      </c>
      <c r="D206" s="259" t="s">
        <v>199</v>
      </c>
      <c r="E206" s="260" t="s">
        <v>273</v>
      </c>
      <c r="F206" s="261" t="s">
        <v>274</v>
      </c>
      <c r="G206" s="262" t="s">
        <v>127</v>
      </c>
      <c r="H206" s="263">
        <v>16.640000000000001</v>
      </c>
      <c r="I206" s="264"/>
      <c r="J206" s="265">
        <f>ROUND(I206*H206,2)</f>
        <v>0</v>
      </c>
      <c r="K206" s="266"/>
      <c r="L206" s="267"/>
      <c r="M206" s="268" t="s">
        <v>1</v>
      </c>
      <c r="N206" s="269" t="s">
        <v>42</v>
      </c>
      <c r="O206" s="91"/>
      <c r="P206" s="222">
        <f>O206*H206</f>
        <v>0</v>
      </c>
      <c r="Q206" s="222">
        <v>0.17499999999999999</v>
      </c>
      <c r="R206" s="222">
        <f>Q206*H206</f>
        <v>2.9119999999999999</v>
      </c>
      <c r="S206" s="222">
        <v>0</v>
      </c>
      <c r="T206" s="223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4" t="s">
        <v>176</v>
      </c>
      <c r="AT206" s="224" t="s">
        <v>199</v>
      </c>
      <c r="AU206" s="224" t="s">
        <v>84</v>
      </c>
      <c r="AY206" s="17" t="s">
        <v>122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7" t="s">
        <v>82</v>
      </c>
      <c r="BK206" s="225">
        <f>ROUND(I206*H206,2)</f>
        <v>0</v>
      </c>
      <c r="BL206" s="17" t="s">
        <v>128</v>
      </c>
      <c r="BM206" s="224" t="s">
        <v>275</v>
      </c>
    </row>
    <row r="207" s="15" customFormat="1">
      <c r="A207" s="15"/>
      <c r="B207" s="249"/>
      <c r="C207" s="250"/>
      <c r="D207" s="228" t="s">
        <v>130</v>
      </c>
      <c r="E207" s="251" t="s">
        <v>1</v>
      </c>
      <c r="F207" s="252" t="s">
        <v>276</v>
      </c>
      <c r="G207" s="250"/>
      <c r="H207" s="251" t="s">
        <v>1</v>
      </c>
      <c r="I207" s="253"/>
      <c r="J207" s="250"/>
      <c r="K207" s="250"/>
      <c r="L207" s="254"/>
      <c r="M207" s="255"/>
      <c r="N207" s="256"/>
      <c r="O207" s="256"/>
      <c r="P207" s="256"/>
      <c r="Q207" s="256"/>
      <c r="R207" s="256"/>
      <c r="S207" s="256"/>
      <c r="T207" s="257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8" t="s">
        <v>130</v>
      </c>
      <c r="AU207" s="258" t="s">
        <v>84</v>
      </c>
      <c r="AV207" s="15" t="s">
        <v>82</v>
      </c>
      <c r="AW207" s="15" t="s">
        <v>34</v>
      </c>
      <c r="AX207" s="15" t="s">
        <v>77</v>
      </c>
      <c r="AY207" s="258" t="s">
        <v>122</v>
      </c>
    </row>
    <row r="208" s="13" customFormat="1">
      <c r="A208" s="13"/>
      <c r="B208" s="226"/>
      <c r="C208" s="227"/>
      <c r="D208" s="228" t="s">
        <v>130</v>
      </c>
      <c r="E208" s="229" t="s">
        <v>1</v>
      </c>
      <c r="F208" s="230" t="s">
        <v>277</v>
      </c>
      <c r="G208" s="227"/>
      <c r="H208" s="231">
        <v>16</v>
      </c>
      <c r="I208" s="232"/>
      <c r="J208" s="227"/>
      <c r="K208" s="227"/>
      <c r="L208" s="233"/>
      <c r="M208" s="234"/>
      <c r="N208" s="235"/>
      <c r="O208" s="235"/>
      <c r="P208" s="235"/>
      <c r="Q208" s="235"/>
      <c r="R208" s="235"/>
      <c r="S208" s="235"/>
      <c r="T208" s="23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7" t="s">
        <v>130</v>
      </c>
      <c r="AU208" s="237" t="s">
        <v>84</v>
      </c>
      <c r="AV208" s="13" t="s">
        <v>84</v>
      </c>
      <c r="AW208" s="13" t="s">
        <v>34</v>
      </c>
      <c r="AX208" s="13" t="s">
        <v>82</v>
      </c>
      <c r="AY208" s="237" t="s">
        <v>122</v>
      </c>
    </row>
    <row r="209" s="13" customFormat="1">
      <c r="A209" s="13"/>
      <c r="B209" s="226"/>
      <c r="C209" s="227"/>
      <c r="D209" s="228" t="s">
        <v>130</v>
      </c>
      <c r="E209" s="227"/>
      <c r="F209" s="230" t="s">
        <v>278</v>
      </c>
      <c r="G209" s="227"/>
      <c r="H209" s="231">
        <v>16.640000000000001</v>
      </c>
      <c r="I209" s="232"/>
      <c r="J209" s="227"/>
      <c r="K209" s="227"/>
      <c r="L209" s="233"/>
      <c r="M209" s="234"/>
      <c r="N209" s="235"/>
      <c r="O209" s="235"/>
      <c r="P209" s="235"/>
      <c r="Q209" s="235"/>
      <c r="R209" s="235"/>
      <c r="S209" s="235"/>
      <c r="T209" s="23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7" t="s">
        <v>130</v>
      </c>
      <c r="AU209" s="237" t="s">
        <v>84</v>
      </c>
      <c r="AV209" s="13" t="s">
        <v>84</v>
      </c>
      <c r="AW209" s="13" t="s">
        <v>4</v>
      </c>
      <c r="AX209" s="13" t="s">
        <v>82</v>
      </c>
      <c r="AY209" s="237" t="s">
        <v>122</v>
      </c>
    </row>
    <row r="210" s="12" customFormat="1" ht="22.8" customHeight="1">
      <c r="A210" s="12"/>
      <c r="B210" s="196"/>
      <c r="C210" s="197"/>
      <c r="D210" s="198" t="s">
        <v>76</v>
      </c>
      <c r="E210" s="210" t="s">
        <v>176</v>
      </c>
      <c r="F210" s="210" t="s">
        <v>279</v>
      </c>
      <c r="G210" s="197"/>
      <c r="H210" s="197"/>
      <c r="I210" s="200"/>
      <c r="J210" s="211">
        <f>BK210</f>
        <v>0</v>
      </c>
      <c r="K210" s="197"/>
      <c r="L210" s="202"/>
      <c r="M210" s="203"/>
      <c r="N210" s="204"/>
      <c r="O210" s="204"/>
      <c r="P210" s="205">
        <f>SUM(P211:P216)</f>
        <v>0</v>
      </c>
      <c r="Q210" s="204"/>
      <c r="R210" s="205">
        <f>SUM(R211:R216)</f>
        <v>11.17432</v>
      </c>
      <c r="S210" s="204"/>
      <c r="T210" s="206">
        <f>SUM(T211:T216)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7" t="s">
        <v>82</v>
      </c>
      <c r="AT210" s="208" t="s">
        <v>76</v>
      </c>
      <c r="AU210" s="208" t="s">
        <v>82</v>
      </c>
      <c r="AY210" s="207" t="s">
        <v>122</v>
      </c>
      <c r="BK210" s="209">
        <f>SUM(BK211:BK216)</f>
        <v>0</v>
      </c>
    </row>
    <row r="211" s="2" customFormat="1" ht="33" customHeight="1">
      <c r="A211" s="38"/>
      <c r="B211" s="39"/>
      <c r="C211" s="212" t="s">
        <v>280</v>
      </c>
      <c r="D211" s="212" t="s">
        <v>124</v>
      </c>
      <c r="E211" s="213" t="s">
        <v>281</v>
      </c>
      <c r="F211" s="214" t="s">
        <v>282</v>
      </c>
      <c r="G211" s="215" t="s">
        <v>283</v>
      </c>
      <c r="H211" s="216">
        <v>4</v>
      </c>
      <c r="I211" s="217"/>
      <c r="J211" s="218">
        <f>ROUND(I211*H211,2)</f>
        <v>0</v>
      </c>
      <c r="K211" s="219"/>
      <c r="L211" s="44"/>
      <c r="M211" s="220" t="s">
        <v>1</v>
      </c>
      <c r="N211" s="221" t="s">
        <v>42</v>
      </c>
      <c r="O211" s="91"/>
      <c r="P211" s="222">
        <f>O211*H211</f>
        <v>0</v>
      </c>
      <c r="Q211" s="222">
        <v>1.62103</v>
      </c>
      <c r="R211" s="222">
        <f>Q211*H211</f>
        <v>6.4841199999999999</v>
      </c>
      <c r="S211" s="222">
        <v>0</v>
      </c>
      <c r="T211" s="223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4" t="s">
        <v>128</v>
      </c>
      <c r="AT211" s="224" t="s">
        <v>124</v>
      </c>
      <c r="AU211" s="224" t="s">
        <v>84</v>
      </c>
      <c r="AY211" s="17" t="s">
        <v>122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7" t="s">
        <v>82</v>
      </c>
      <c r="BK211" s="225">
        <f>ROUND(I211*H211,2)</f>
        <v>0</v>
      </c>
      <c r="BL211" s="17" t="s">
        <v>128</v>
      </c>
      <c r="BM211" s="224" t="s">
        <v>284</v>
      </c>
    </row>
    <row r="212" s="13" customFormat="1">
      <c r="A212" s="13"/>
      <c r="B212" s="226"/>
      <c r="C212" s="227"/>
      <c r="D212" s="228" t="s">
        <v>130</v>
      </c>
      <c r="E212" s="229" t="s">
        <v>1</v>
      </c>
      <c r="F212" s="230" t="s">
        <v>128</v>
      </c>
      <c r="G212" s="227"/>
      <c r="H212" s="231">
        <v>4</v>
      </c>
      <c r="I212" s="232"/>
      <c r="J212" s="227"/>
      <c r="K212" s="227"/>
      <c r="L212" s="233"/>
      <c r="M212" s="234"/>
      <c r="N212" s="235"/>
      <c r="O212" s="235"/>
      <c r="P212" s="235"/>
      <c r="Q212" s="235"/>
      <c r="R212" s="235"/>
      <c r="S212" s="235"/>
      <c r="T212" s="23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7" t="s">
        <v>130</v>
      </c>
      <c r="AU212" s="237" t="s">
        <v>84</v>
      </c>
      <c r="AV212" s="13" t="s">
        <v>84</v>
      </c>
      <c r="AW212" s="13" t="s">
        <v>34</v>
      </c>
      <c r="AX212" s="13" t="s">
        <v>82</v>
      </c>
      <c r="AY212" s="237" t="s">
        <v>122</v>
      </c>
    </row>
    <row r="213" s="2" customFormat="1" ht="21.75" customHeight="1">
      <c r="A213" s="38"/>
      <c r="B213" s="39"/>
      <c r="C213" s="212" t="s">
        <v>7</v>
      </c>
      <c r="D213" s="212" t="s">
        <v>124</v>
      </c>
      <c r="E213" s="213" t="s">
        <v>285</v>
      </c>
      <c r="F213" s="214" t="s">
        <v>286</v>
      </c>
      <c r="G213" s="215" t="s">
        <v>283</v>
      </c>
      <c r="H213" s="216">
        <v>16</v>
      </c>
      <c r="I213" s="217"/>
      <c r="J213" s="218">
        <f>ROUND(I213*H213,2)</f>
        <v>0</v>
      </c>
      <c r="K213" s="219"/>
      <c r="L213" s="44"/>
      <c r="M213" s="220" t="s">
        <v>1</v>
      </c>
      <c r="N213" s="221" t="s">
        <v>42</v>
      </c>
      <c r="O213" s="91"/>
      <c r="P213" s="222">
        <f>O213*H213</f>
        <v>0</v>
      </c>
      <c r="Q213" s="222">
        <v>0</v>
      </c>
      <c r="R213" s="222">
        <f>Q213*H213</f>
        <v>0</v>
      </c>
      <c r="S213" s="222">
        <v>0</v>
      </c>
      <c r="T213" s="223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4" t="s">
        <v>128</v>
      </c>
      <c r="AT213" s="224" t="s">
        <v>124</v>
      </c>
      <c r="AU213" s="224" t="s">
        <v>84</v>
      </c>
      <c r="AY213" s="17" t="s">
        <v>122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7" t="s">
        <v>82</v>
      </c>
      <c r="BK213" s="225">
        <f>ROUND(I213*H213,2)</f>
        <v>0</v>
      </c>
      <c r="BL213" s="17" t="s">
        <v>128</v>
      </c>
      <c r="BM213" s="224" t="s">
        <v>287</v>
      </c>
    </row>
    <row r="214" s="2" customFormat="1" ht="16.5" customHeight="1">
      <c r="A214" s="38"/>
      <c r="B214" s="39"/>
      <c r="C214" s="259" t="s">
        <v>288</v>
      </c>
      <c r="D214" s="259" t="s">
        <v>199</v>
      </c>
      <c r="E214" s="260" t="s">
        <v>289</v>
      </c>
      <c r="F214" s="261" t="s">
        <v>290</v>
      </c>
      <c r="G214" s="262" t="s">
        <v>283</v>
      </c>
      <c r="H214" s="263">
        <v>16</v>
      </c>
      <c r="I214" s="264"/>
      <c r="J214" s="265">
        <f>ROUND(I214*H214,2)</f>
        <v>0</v>
      </c>
      <c r="K214" s="266"/>
      <c r="L214" s="267"/>
      <c r="M214" s="268" t="s">
        <v>1</v>
      </c>
      <c r="N214" s="269" t="s">
        <v>42</v>
      </c>
      <c r="O214" s="91"/>
      <c r="P214" s="222">
        <f>O214*H214</f>
        <v>0</v>
      </c>
      <c r="Q214" s="222">
        <v>0.0015</v>
      </c>
      <c r="R214" s="222">
        <f>Q214*H214</f>
        <v>0.024</v>
      </c>
      <c r="S214" s="222">
        <v>0</v>
      </c>
      <c r="T214" s="223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4" t="s">
        <v>176</v>
      </c>
      <c r="AT214" s="224" t="s">
        <v>199</v>
      </c>
      <c r="AU214" s="224" t="s">
        <v>84</v>
      </c>
      <c r="AY214" s="17" t="s">
        <v>122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7" t="s">
        <v>82</v>
      </c>
      <c r="BK214" s="225">
        <f>ROUND(I214*H214,2)</f>
        <v>0</v>
      </c>
      <c r="BL214" s="17" t="s">
        <v>128</v>
      </c>
      <c r="BM214" s="224" t="s">
        <v>291</v>
      </c>
    </row>
    <row r="215" s="2" customFormat="1" ht="21.75" customHeight="1">
      <c r="A215" s="38"/>
      <c r="B215" s="39"/>
      <c r="C215" s="212" t="s">
        <v>292</v>
      </c>
      <c r="D215" s="212" t="s">
        <v>124</v>
      </c>
      <c r="E215" s="213" t="s">
        <v>293</v>
      </c>
      <c r="F215" s="214" t="s">
        <v>294</v>
      </c>
      <c r="G215" s="215" t="s">
        <v>283</v>
      </c>
      <c r="H215" s="216">
        <v>16</v>
      </c>
      <c r="I215" s="217"/>
      <c r="J215" s="218">
        <f>ROUND(I215*H215,2)</f>
        <v>0</v>
      </c>
      <c r="K215" s="219"/>
      <c r="L215" s="44"/>
      <c r="M215" s="220" t="s">
        <v>1</v>
      </c>
      <c r="N215" s="221" t="s">
        <v>42</v>
      </c>
      <c r="O215" s="91"/>
      <c r="P215" s="222">
        <f>O215*H215</f>
        <v>0</v>
      </c>
      <c r="Q215" s="222">
        <v>0</v>
      </c>
      <c r="R215" s="222">
        <f>Q215*H215</f>
        <v>0</v>
      </c>
      <c r="S215" s="222">
        <v>0</v>
      </c>
      <c r="T215" s="223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4" t="s">
        <v>128</v>
      </c>
      <c r="AT215" s="224" t="s">
        <v>124</v>
      </c>
      <c r="AU215" s="224" t="s">
        <v>84</v>
      </c>
      <c r="AY215" s="17" t="s">
        <v>122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7" t="s">
        <v>82</v>
      </c>
      <c r="BK215" s="225">
        <f>ROUND(I215*H215,2)</f>
        <v>0</v>
      </c>
      <c r="BL215" s="17" t="s">
        <v>128</v>
      </c>
      <c r="BM215" s="224" t="s">
        <v>295</v>
      </c>
    </row>
    <row r="216" s="2" customFormat="1" ht="21.75" customHeight="1">
      <c r="A216" s="38"/>
      <c r="B216" s="39"/>
      <c r="C216" s="212" t="s">
        <v>296</v>
      </c>
      <c r="D216" s="212" t="s">
        <v>124</v>
      </c>
      <c r="E216" s="213" t="s">
        <v>297</v>
      </c>
      <c r="F216" s="214" t="s">
        <v>298</v>
      </c>
      <c r="G216" s="215" t="s">
        <v>283</v>
      </c>
      <c r="H216" s="216">
        <v>15</v>
      </c>
      <c r="I216" s="217"/>
      <c r="J216" s="218">
        <f>ROUND(I216*H216,2)</f>
        <v>0</v>
      </c>
      <c r="K216" s="219"/>
      <c r="L216" s="44"/>
      <c r="M216" s="220" t="s">
        <v>1</v>
      </c>
      <c r="N216" s="221" t="s">
        <v>42</v>
      </c>
      <c r="O216" s="91"/>
      <c r="P216" s="222">
        <f>O216*H216</f>
        <v>0</v>
      </c>
      <c r="Q216" s="222">
        <v>0.31108000000000002</v>
      </c>
      <c r="R216" s="222">
        <f>Q216*H216</f>
        <v>4.6661999999999999</v>
      </c>
      <c r="S216" s="222">
        <v>0</v>
      </c>
      <c r="T216" s="223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4" t="s">
        <v>128</v>
      </c>
      <c r="AT216" s="224" t="s">
        <v>124</v>
      </c>
      <c r="AU216" s="224" t="s">
        <v>84</v>
      </c>
      <c r="AY216" s="17" t="s">
        <v>122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7" t="s">
        <v>82</v>
      </c>
      <c r="BK216" s="225">
        <f>ROUND(I216*H216,2)</f>
        <v>0</v>
      </c>
      <c r="BL216" s="17" t="s">
        <v>128</v>
      </c>
      <c r="BM216" s="224" t="s">
        <v>299</v>
      </c>
    </row>
    <row r="217" s="12" customFormat="1" ht="22.8" customHeight="1">
      <c r="A217" s="12"/>
      <c r="B217" s="196"/>
      <c r="C217" s="197"/>
      <c r="D217" s="198" t="s">
        <v>76</v>
      </c>
      <c r="E217" s="210" t="s">
        <v>182</v>
      </c>
      <c r="F217" s="210" t="s">
        <v>300</v>
      </c>
      <c r="G217" s="197"/>
      <c r="H217" s="197"/>
      <c r="I217" s="200"/>
      <c r="J217" s="211">
        <f>BK217</f>
        <v>0</v>
      </c>
      <c r="K217" s="197"/>
      <c r="L217" s="202"/>
      <c r="M217" s="203"/>
      <c r="N217" s="204"/>
      <c r="O217" s="204"/>
      <c r="P217" s="205">
        <f>SUM(P218:P235)</f>
        <v>0</v>
      </c>
      <c r="Q217" s="204"/>
      <c r="R217" s="205">
        <f>SUM(R218:R235)</f>
        <v>77.17343000000001</v>
      </c>
      <c r="S217" s="204"/>
      <c r="T217" s="206">
        <f>SUM(T218:T235)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7" t="s">
        <v>82</v>
      </c>
      <c r="AT217" s="208" t="s">
        <v>76</v>
      </c>
      <c r="AU217" s="208" t="s">
        <v>82</v>
      </c>
      <c r="AY217" s="207" t="s">
        <v>122</v>
      </c>
      <c r="BK217" s="209">
        <f>SUM(BK218:BK235)</f>
        <v>0</v>
      </c>
    </row>
    <row r="218" s="2" customFormat="1" ht="33" customHeight="1">
      <c r="A218" s="38"/>
      <c r="B218" s="39"/>
      <c r="C218" s="212" t="s">
        <v>301</v>
      </c>
      <c r="D218" s="212" t="s">
        <v>124</v>
      </c>
      <c r="E218" s="213" t="s">
        <v>302</v>
      </c>
      <c r="F218" s="214" t="s">
        <v>303</v>
      </c>
      <c r="G218" s="215" t="s">
        <v>160</v>
      </c>
      <c r="H218" s="216">
        <v>382</v>
      </c>
      <c r="I218" s="217"/>
      <c r="J218" s="218">
        <f>ROUND(I218*H218,2)</f>
        <v>0</v>
      </c>
      <c r="K218" s="219"/>
      <c r="L218" s="44"/>
      <c r="M218" s="220" t="s">
        <v>1</v>
      </c>
      <c r="N218" s="221" t="s">
        <v>42</v>
      </c>
      <c r="O218" s="91"/>
      <c r="P218" s="222">
        <f>O218*H218</f>
        <v>0</v>
      </c>
      <c r="Q218" s="222">
        <v>0.15540000000000001</v>
      </c>
      <c r="R218" s="222">
        <f>Q218*H218</f>
        <v>59.362800000000007</v>
      </c>
      <c r="S218" s="222">
        <v>0</v>
      </c>
      <c r="T218" s="223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4" t="s">
        <v>128</v>
      </c>
      <c r="AT218" s="224" t="s">
        <v>124</v>
      </c>
      <c r="AU218" s="224" t="s">
        <v>84</v>
      </c>
      <c r="AY218" s="17" t="s">
        <v>122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7" t="s">
        <v>82</v>
      </c>
      <c r="BK218" s="225">
        <f>ROUND(I218*H218,2)</f>
        <v>0</v>
      </c>
      <c r="BL218" s="17" t="s">
        <v>128</v>
      </c>
      <c r="BM218" s="224" t="s">
        <v>304</v>
      </c>
    </row>
    <row r="219" s="2" customFormat="1" ht="16.5" customHeight="1">
      <c r="A219" s="38"/>
      <c r="B219" s="39"/>
      <c r="C219" s="259" t="s">
        <v>305</v>
      </c>
      <c r="D219" s="259" t="s">
        <v>199</v>
      </c>
      <c r="E219" s="260" t="s">
        <v>306</v>
      </c>
      <c r="F219" s="261" t="s">
        <v>307</v>
      </c>
      <c r="G219" s="262" t="s">
        <v>160</v>
      </c>
      <c r="H219" s="263">
        <v>54.060000000000002</v>
      </c>
      <c r="I219" s="264"/>
      <c r="J219" s="265">
        <f>ROUND(I219*H219,2)</f>
        <v>0</v>
      </c>
      <c r="K219" s="266"/>
      <c r="L219" s="267"/>
      <c r="M219" s="268" t="s">
        <v>1</v>
      </c>
      <c r="N219" s="269" t="s">
        <v>42</v>
      </c>
      <c r="O219" s="91"/>
      <c r="P219" s="222">
        <f>O219*H219</f>
        <v>0</v>
      </c>
      <c r="Q219" s="222">
        <v>0.055</v>
      </c>
      <c r="R219" s="222">
        <f>Q219*H219</f>
        <v>2.9733000000000001</v>
      </c>
      <c r="S219" s="222">
        <v>0</v>
      </c>
      <c r="T219" s="223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4" t="s">
        <v>176</v>
      </c>
      <c r="AT219" s="224" t="s">
        <v>199</v>
      </c>
      <c r="AU219" s="224" t="s">
        <v>84</v>
      </c>
      <c r="AY219" s="17" t="s">
        <v>122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7" t="s">
        <v>82</v>
      </c>
      <c r="BK219" s="225">
        <f>ROUND(I219*H219,2)</f>
        <v>0</v>
      </c>
      <c r="BL219" s="17" t="s">
        <v>128</v>
      </c>
      <c r="BM219" s="224" t="s">
        <v>308</v>
      </c>
    </row>
    <row r="220" s="15" customFormat="1">
      <c r="A220" s="15"/>
      <c r="B220" s="249"/>
      <c r="C220" s="250"/>
      <c r="D220" s="228" t="s">
        <v>130</v>
      </c>
      <c r="E220" s="251" t="s">
        <v>1</v>
      </c>
      <c r="F220" s="252" t="s">
        <v>309</v>
      </c>
      <c r="G220" s="250"/>
      <c r="H220" s="251" t="s">
        <v>1</v>
      </c>
      <c r="I220" s="253"/>
      <c r="J220" s="250"/>
      <c r="K220" s="250"/>
      <c r="L220" s="254"/>
      <c r="M220" s="255"/>
      <c r="N220" s="256"/>
      <c r="O220" s="256"/>
      <c r="P220" s="256"/>
      <c r="Q220" s="256"/>
      <c r="R220" s="256"/>
      <c r="S220" s="256"/>
      <c r="T220" s="257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58" t="s">
        <v>130</v>
      </c>
      <c r="AU220" s="258" t="s">
        <v>84</v>
      </c>
      <c r="AV220" s="15" t="s">
        <v>82</v>
      </c>
      <c r="AW220" s="15" t="s">
        <v>34</v>
      </c>
      <c r="AX220" s="15" t="s">
        <v>77</v>
      </c>
      <c r="AY220" s="258" t="s">
        <v>122</v>
      </c>
    </row>
    <row r="221" s="13" customFormat="1">
      <c r="A221" s="13"/>
      <c r="B221" s="226"/>
      <c r="C221" s="227"/>
      <c r="D221" s="228" t="s">
        <v>130</v>
      </c>
      <c r="E221" s="229" t="s">
        <v>1</v>
      </c>
      <c r="F221" s="230" t="s">
        <v>310</v>
      </c>
      <c r="G221" s="227"/>
      <c r="H221" s="231">
        <v>53</v>
      </c>
      <c r="I221" s="232"/>
      <c r="J221" s="227"/>
      <c r="K221" s="227"/>
      <c r="L221" s="233"/>
      <c r="M221" s="234"/>
      <c r="N221" s="235"/>
      <c r="O221" s="235"/>
      <c r="P221" s="235"/>
      <c r="Q221" s="235"/>
      <c r="R221" s="235"/>
      <c r="S221" s="235"/>
      <c r="T221" s="23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7" t="s">
        <v>130</v>
      </c>
      <c r="AU221" s="237" t="s">
        <v>84</v>
      </c>
      <c r="AV221" s="13" t="s">
        <v>84</v>
      </c>
      <c r="AW221" s="13" t="s">
        <v>34</v>
      </c>
      <c r="AX221" s="13" t="s">
        <v>82</v>
      </c>
      <c r="AY221" s="237" t="s">
        <v>122</v>
      </c>
    </row>
    <row r="222" s="13" customFormat="1">
      <c r="A222" s="13"/>
      <c r="B222" s="226"/>
      <c r="C222" s="227"/>
      <c r="D222" s="228" t="s">
        <v>130</v>
      </c>
      <c r="E222" s="227"/>
      <c r="F222" s="230" t="s">
        <v>311</v>
      </c>
      <c r="G222" s="227"/>
      <c r="H222" s="231">
        <v>54.060000000000002</v>
      </c>
      <c r="I222" s="232"/>
      <c r="J222" s="227"/>
      <c r="K222" s="227"/>
      <c r="L222" s="233"/>
      <c r="M222" s="234"/>
      <c r="N222" s="235"/>
      <c r="O222" s="235"/>
      <c r="P222" s="235"/>
      <c r="Q222" s="235"/>
      <c r="R222" s="235"/>
      <c r="S222" s="235"/>
      <c r="T222" s="23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7" t="s">
        <v>130</v>
      </c>
      <c r="AU222" s="237" t="s">
        <v>84</v>
      </c>
      <c r="AV222" s="13" t="s">
        <v>84</v>
      </c>
      <c r="AW222" s="13" t="s">
        <v>4</v>
      </c>
      <c r="AX222" s="13" t="s">
        <v>82</v>
      </c>
      <c r="AY222" s="237" t="s">
        <v>122</v>
      </c>
    </row>
    <row r="223" s="2" customFormat="1" ht="16.5" customHeight="1">
      <c r="A223" s="38"/>
      <c r="B223" s="39"/>
      <c r="C223" s="259" t="s">
        <v>312</v>
      </c>
      <c r="D223" s="259" t="s">
        <v>199</v>
      </c>
      <c r="E223" s="260" t="s">
        <v>313</v>
      </c>
      <c r="F223" s="261" t="s">
        <v>314</v>
      </c>
      <c r="G223" s="262" t="s">
        <v>160</v>
      </c>
      <c r="H223" s="263">
        <v>329</v>
      </c>
      <c r="I223" s="264"/>
      <c r="J223" s="265">
        <f>ROUND(I223*H223,2)</f>
        <v>0</v>
      </c>
      <c r="K223" s="266"/>
      <c r="L223" s="267"/>
      <c r="M223" s="268" t="s">
        <v>1</v>
      </c>
      <c r="N223" s="269" t="s">
        <v>42</v>
      </c>
      <c r="O223" s="91"/>
      <c r="P223" s="222">
        <f>O223*H223</f>
        <v>0</v>
      </c>
      <c r="Q223" s="222">
        <v>0.044999999999999998</v>
      </c>
      <c r="R223" s="222">
        <f>Q223*H223</f>
        <v>14.805</v>
      </c>
      <c r="S223" s="222">
        <v>0</v>
      </c>
      <c r="T223" s="223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4" t="s">
        <v>176</v>
      </c>
      <c r="AT223" s="224" t="s">
        <v>199</v>
      </c>
      <c r="AU223" s="224" t="s">
        <v>84</v>
      </c>
      <c r="AY223" s="17" t="s">
        <v>122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7" t="s">
        <v>82</v>
      </c>
      <c r="BK223" s="225">
        <f>ROUND(I223*H223,2)</f>
        <v>0</v>
      </c>
      <c r="BL223" s="17" t="s">
        <v>128</v>
      </c>
      <c r="BM223" s="224" t="s">
        <v>315</v>
      </c>
    </row>
    <row r="224" s="15" customFormat="1">
      <c r="A224" s="15"/>
      <c r="B224" s="249"/>
      <c r="C224" s="250"/>
      <c r="D224" s="228" t="s">
        <v>130</v>
      </c>
      <c r="E224" s="251" t="s">
        <v>1</v>
      </c>
      <c r="F224" s="252" t="s">
        <v>316</v>
      </c>
      <c r="G224" s="250"/>
      <c r="H224" s="251" t="s">
        <v>1</v>
      </c>
      <c r="I224" s="253"/>
      <c r="J224" s="250"/>
      <c r="K224" s="250"/>
      <c r="L224" s="254"/>
      <c r="M224" s="255"/>
      <c r="N224" s="256"/>
      <c r="O224" s="256"/>
      <c r="P224" s="256"/>
      <c r="Q224" s="256"/>
      <c r="R224" s="256"/>
      <c r="S224" s="256"/>
      <c r="T224" s="257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58" t="s">
        <v>130</v>
      </c>
      <c r="AU224" s="258" t="s">
        <v>84</v>
      </c>
      <c r="AV224" s="15" t="s">
        <v>82</v>
      </c>
      <c r="AW224" s="15" t="s">
        <v>34</v>
      </c>
      <c r="AX224" s="15" t="s">
        <v>77</v>
      </c>
      <c r="AY224" s="258" t="s">
        <v>122</v>
      </c>
    </row>
    <row r="225" s="13" customFormat="1">
      <c r="A225" s="13"/>
      <c r="B225" s="226"/>
      <c r="C225" s="227"/>
      <c r="D225" s="228" t="s">
        <v>130</v>
      </c>
      <c r="E225" s="229" t="s">
        <v>1</v>
      </c>
      <c r="F225" s="230" t="s">
        <v>317</v>
      </c>
      <c r="G225" s="227"/>
      <c r="H225" s="231">
        <v>264</v>
      </c>
      <c r="I225" s="232"/>
      <c r="J225" s="227"/>
      <c r="K225" s="227"/>
      <c r="L225" s="233"/>
      <c r="M225" s="234"/>
      <c r="N225" s="235"/>
      <c r="O225" s="235"/>
      <c r="P225" s="235"/>
      <c r="Q225" s="235"/>
      <c r="R225" s="235"/>
      <c r="S225" s="235"/>
      <c r="T225" s="23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7" t="s">
        <v>130</v>
      </c>
      <c r="AU225" s="237" t="s">
        <v>84</v>
      </c>
      <c r="AV225" s="13" t="s">
        <v>84</v>
      </c>
      <c r="AW225" s="13" t="s">
        <v>34</v>
      </c>
      <c r="AX225" s="13" t="s">
        <v>77</v>
      </c>
      <c r="AY225" s="237" t="s">
        <v>122</v>
      </c>
    </row>
    <row r="226" s="15" customFormat="1">
      <c r="A226" s="15"/>
      <c r="B226" s="249"/>
      <c r="C226" s="250"/>
      <c r="D226" s="228" t="s">
        <v>130</v>
      </c>
      <c r="E226" s="251" t="s">
        <v>1</v>
      </c>
      <c r="F226" s="252" t="s">
        <v>318</v>
      </c>
      <c r="G226" s="250"/>
      <c r="H226" s="251" t="s">
        <v>1</v>
      </c>
      <c r="I226" s="253"/>
      <c r="J226" s="250"/>
      <c r="K226" s="250"/>
      <c r="L226" s="254"/>
      <c r="M226" s="255"/>
      <c r="N226" s="256"/>
      <c r="O226" s="256"/>
      <c r="P226" s="256"/>
      <c r="Q226" s="256"/>
      <c r="R226" s="256"/>
      <c r="S226" s="256"/>
      <c r="T226" s="257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58" t="s">
        <v>130</v>
      </c>
      <c r="AU226" s="258" t="s">
        <v>84</v>
      </c>
      <c r="AV226" s="15" t="s">
        <v>82</v>
      </c>
      <c r="AW226" s="15" t="s">
        <v>34</v>
      </c>
      <c r="AX226" s="15" t="s">
        <v>77</v>
      </c>
      <c r="AY226" s="258" t="s">
        <v>122</v>
      </c>
    </row>
    <row r="227" s="13" customFormat="1">
      <c r="A227" s="13"/>
      <c r="B227" s="226"/>
      <c r="C227" s="227"/>
      <c r="D227" s="228" t="s">
        <v>130</v>
      </c>
      <c r="E227" s="229" t="s">
        <v>1</v>
      </c>
      <c r="F227" s="230" t="s">
        <v>319</v>
      </c>
      <c r="G227" s="227"/>
      <c r="H227" s="231">
        <v>65</v>
      </c>
      <c r="I227" s="232"/>
      <c r="J227" s="227"/>
      <c r="K227" s="227"/>
      <c r="L227" s="233"/>
      <c r="M227" s="234"/>
      <c r="N227" s="235"/>
      <c r="O227" s="235"/>
      <c r="P227" s="235"/>
      <c r="Q227" s="235"/>
      <c r="R227" s="235"/>
      <c r="S227" s="235"/>
      <c r="T227" s="23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7" t="s">
        <v>130</v>
      </c>
      <c r="AU227" s="237" t="s">
        <v>84</v>
      </c>
      <c r="AV227" s="13" t="s">
        <v>84</v>
      </c>
      <c r="AW227" s="13" t="s">
        <v>34</v>
      </c>
      <c r="AX227" s="13" t="s">
        <v>77</v>
      </c>
      <c r="AY227" s="237" t="s">
        <v>122</v>
      </c>
    </row>
    <row r="228" s="14" customFormat="1">
      <c r="A228" s="14"/>
      <c r="B228" s="238"/>
      <c r="C228" s="239"/>
      <c r="D228" s="228" t="s">
        <v>130</v>
      </c>
      <c r="E228" s="240" t="s">
        <v>1</v>
      </c>
      <c r="F228" s="241" t="s">
        <v>134</v>
      </c>
      <c r="G228" s="239"/>
      <c r="H228" s="242">
        <v>329</v>
      </c>
      <c r="I228" s="243"/>
      <c r="J228" s="239"/>
      <c r="K228" s="239"/>
      <c r="L228" s="244"/>
      <c r="M228" s="245"/>
      <c r="N228" s="246"/>
      <c r="O228" s="246"/>
      <c r="P228" s="246"/>
      <c r="Q228" s="246"/>
      <c r="R228" s="246"/>
      <c r="S228" s="246"/>
      <c r="T228" s="24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8" t="s">
        <v>130</v>
      </c>
      <c r="AU228" s="248" t="s">
        <v>84</v>
      </c>
      <c r="AV228" s="14" t="s">
        <v>128</v>
      </c>
      <c r="AW228" s="14" t="s">
        <v>34</v>
      </c>
      <c r="AX228" s="14" t="s">
        <v>82</v>
      </c>
      <c r="AY228" s="248" t="s">
        <v>122</v>
      </c>
    </row>
    <row r="229" s="2" customFormat="1" ht="33" customHeight="1">
      <c r="A229" s="38"/>
      <c r="B229" s="39"/>
      <c r="C229" s="212" t="s">
        <v>320</v>
      </c>
      <c r="D229" s="212" t="s">
        <v>124</v>
      </c>
      <c r="E229" s="213" t="s">
        <v>321</v>
      </c>
      <c r="F229" s="214" t="s">
        <v>322</v>
      </c>
      <c r="G229" s="215" t="s">
        <v>160</v>
      </c>
      <c r="H229" s="216">
        <v>53</v>
      </c>
      <c r="I229" s="217"/>
      <c r="J229" s="218">
        <f>ROUND(I229*H229,2)</f>
        <v>0</v>
      </c>
      <c r="K229" s="219"/>
      <c r="L229" s="44"/>
      <c r="M229" s="220" t="s">
        <v>1</v>
      </c>
      <c r="N229" s="221" t="s">
        <v>42</v>
      </c>
      <c r="O229" s="91"/>
      <c r="P229" s="222">
        <f>O229*H229</f>
        <v>0</v>
      </c>
      <c r="Q229" s="222">
        <v>0.00060999999999999997</v>
      </c>
      <c r="R229" s="222">
        <f>Q229*H229</f>
        <v>0.032329999999999998</v>
      </c>
      <c r="S229" s="222">
        <v>0</v>
      </c>
      <c r="T229" s="223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4" t="s">
        <v>128</v>
      </c>
      <c r="AT229" s="224" t="s">
        <v>124</v>
      </c>
      <c r="AU229" s="224" t="s">
        <v>84</v>
      </c>
      <c r="AY229" s="17" t="s">
        <v>122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7" t="s">
        <v>82</v>
      </c>
      <c r="BK229" s="225">
        <f>ROUND(I229*H229,2)</f>
        <v>0</v>
      </c>
      <c r="BL229" s="17" t="s">
        <v>128</v>
      </c>
      <c r="BM229" s="224" t="s">
        <v>323</v>
      </c>
    </row>
    <row r="230" s="2" customFormat="1">
      <c r="A230" s="38"/>
      <c r="B230" s="39"/>
      <c r="C230" s="40"/>
      <c r="D230" s="228" t="s">
        <v>324</v>
      </c>
      <c r="E230" s="40"/>
      <c r="F230" s="270" t="s">
        <v>325</v>
      </c>
      <c r="G230" s="40"/>
      <c r="H230" s="40"/>
      <c r="I230" s="271"/>
      <c r="J230" s="40"/>
      <c r="K230" s="40"/>
      <c r="L230" s="44"/>
      <c r="M230" s="272"/>
      <c r="N230" s="273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324</v>
      </c>
      <c r="AU230" s="17" t="s">
        <v>84</v>
      </c>
    </row>
    <row r="231" s="15" customFormat="1">
      <c r="A231" s="15"/>
      <c r="B231" s="249"/>
      <c r="C231" s="250"/>
      <c r="D231" s="228" t="s">
        <v>130</v>
      </c>
      <c r="E231" s="251" t="s">
        <v>1</v>
      </c>
      <c r="F231" s="252" t="s">
        <v>326</v>
      </c>
      <c r="G231" s="250"/>
      <c r="H231" s="251" t="s">
        <v>1</v>
      </c>
      <c r="I231" s="253"/>
      <c r="J231" s="250"/>
      <c r="K231" s="250"/>
      <c r="L231" s="254"/>
      <c r="M231" s="255"/>
      <c r="N231" s="256"/>
      <c r="O231" s="256"/>
      <c r="P231" s="256"/>
      <c r="Q231" s="256"/>
      <c r="R231" s="256"/>
      <c r="S231" s="256"/>
      <c r="T231" s="257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8" t="s">
        <v>130</v>
      </c>
      <c r="AU231" s="258" t="s">
        <v>84</v>
      </c>
      <c r="AV231" s="15" t="s">
        <v>82</v>
      </c>
      <c r="AW231" s="15" t="s">
        <v>34</v>
      </c>
      <c r="AX231" s="15" t="s">
        <v>77</v>
      </c>
      <c r="AY231" s="258" t="s">
        <v>122</v>
      </c>
    </row>
    <row r="232" s="13" customFormat="1">
      <c r="A232" s="13"/>
      <c r="B232" s="226"/>
      <c r="C232" s="227"/>
      <c r="D232" s="228" t="s">
        <v>130</v>
      </c>
      <c r="E232" s="229" t="s">
        <v>1</v>
      </c>
      <c r="F232" s="230" t="s">
        <v>310</v>
      </c>
      <c r="G232" s="227"/>
      <c r="H232" s="231">
        <v>53</v>
      </c>
      <c r="I232" s="232"/>
      <c r="J232" s="227"/>
      <c r="K232" s="227"/>
      <c r="L232" s="233"/>
      <c r="M232" s="234"/>
      <c r="N232" s="235"/>
      <c r="O232" s="235"/>
      <c r="P232" s="235"/>
      <c r="Q232" s="235"/>
      <c r="R232" s="235"/>
      <c r="S232" s="235"/>
      <c r="T232" s="23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7" t="s">
        <v>130</v>
      </c>
      <c r="AU232" s="237" t="s">
        <v>84</v>
      </c>
      <c r="AV232" s="13" t="s">
        <v>84</v>
      </c>
      <c r="AW232" s="13" t="s">
        <v>34</v>
      </c>
      <c r="AX232" s="13" t="s">
        <v>82</v>
      </c>
      <c r="AY232" s="237" t="s">
        <v>122</v>
      </c>
    </row>
    <row r="233" s="2" customFormat="1" ht="21.75" customHeight="1">
      <c r="A233" s="38"/>
      <c r="B233" s="39"/>
      <c r="C233" s="212" t="s">
        <v>327</v>
      </c>
      <c r="D233" s="212" t="s">
        <v>124</v>
      </c>
      <c r="E233" s="213" t="s">
        <v>328</v>
      </c>
      <c r="F233" s="214" t="s">
        <v>329</v>
      </c>
      <c r="G233" s="215" t="s">
        <v>160</v>
      </c>
      <c r="H233" s="216">
        <v>53</v>
      </c>
      <c r="I233" s="217"/>
      <c r="J233" s="218">
        <f>ROUND(I233*H233,2)</f>
        <v>0</v>
      </c>
      <c r="K233" s="219"/>
      <c r="L233" s="44"/>
      <c r="M233" s="220" t="s">
        <v>1</v>
      </c>
      <c r="N233" s="221" t="s">
        <v>42</v>
      </c>
      <c r="O233" s="91"/>
      <c r="P233" s="222">
        <f>O233*H233</f>
        <v>0</v>
      </c>
      <c r="Q233" s="222">
        <v>0</v>
      </c>
      <c r="R233" s="222">
        <f>Q233*H233</f>
        <v>0</v>
      </c>
      <c r="S233" s="222">
        <v>0</v>
      </c>
      <c r="T233" s="223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4" t="s">
        <v>128</v>
      </c>
      <c r="AT233" s="224" t="s">
        <v>124</v>
      </c>
      <c r="AU233" s="224" t="s">
        <v>84</v>
      </c>
      <c r="AY233" s="17" t="s">
        <v>122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7" t="s">
        <v>82</v>
      </c>
      <c r="BK233" s="225">
        <f>ROUND(I233*H233,2)</f>
        <v>0</v>
      </c>
      <c r="BL233" s="17" t="s">
        <v>128</v>
      </c>
      <c r="BM233" s="224" t="s">
        <v>330</v>
      </c>
    </row>
    <row r="234" s="15" customFormat="1">
      <c r="A234" s="15"/>
      <c r="B234" s="249"/>
      <c r="C234" s="250"/>
      <c r="D234" s="228" t="s">
        <v>130</v>
      </c>
      <c r="E234" s="251" t="s">
        <v>1</v>
      </c>
      <c r="F234" s="252" t="s">
        <v>326</v>
      </c>
      <c r="G234" s="250"/>
      <c r="H234" s="251" t="s">
        <v>1</v>
      </c>
      <c r="I234" s="253"/>
      <c r="J234" s="250"/>
      <c r="K234" s="250"/>
      <c r="L234" s="254"/>
      <c r="M234" s="255"/>
      <c r="N234" s="256"/>
      <c r="O234" s="256"/>
      <c r="P234" s="256"/>
      <c r="Q234" s="256"/>
      <c r="R234" s="256"/>
      <c r="S234" s="256"/>
      <c r="T234" s="257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58" t="s">
        <v>130</v>
      </c>
      <c r="AU234" s="258" t="s">
        <v>84</v>
      </c>
      <c r="AV234" s="15" t="s">
        <v>82</v>
      </c>
      <c r="AW234" s="15" t="s">
        <v>34</v>
      </c>
      <c r="AX234" s="15" t="s">
        <v>77</v>
      </c>
      <c r="AY234" s="258" t="s">
        <v>122</v>
      </c>
    </row>
    <row r="235" s="13" customFormat="1">
      <c r="A235" s="13"/>
      <c r="B235" s="226"/>
      <c r="C235" s="227"/>
      <c r="D235" s="228" t="s">
        <v>130</v>
      </c>
      <c r="E235" s="229" t="s">
        <v>1</v>
      </c>
      <c r="F235" s="230" t="s">
        <v>310</v>
      </c>
      <c r="G235" s="227"/>
      <c r="H235" s="231">
        <v>53</v>
      </c>
      <c r="I235" s="232"/>
      <c r="J235" s="227"/>
      <c r="K235" s="227"/>
      <c r="L235" s="233"/>
      <c r="M235" s="234"/>
      <c r="N235" s="235"/>
      <c r="O235" s="235"/>
      <c r="P235" s="235"/>
      <c r="Q235" s="235"/>
      <c r="R235" s="235"/>
      <c r="S235" s="235"/>
      <c r="T235" s="23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7" t="s">
        <v>130</v>
      </c>
      <c r="AU235" s="237" t="s">
        <v>84</v>
      </c>
      <c r="AV235" s="13" t="s">
        <v>84</v>
      </c>
      <c r="AW235" s="13" t="s">
        <v>34</v>
      </c>
      <c r="AX235" s="13" t="s">
        <v>82</v>
      </c>
      <c r="AY235" s="237" t="s">
        <v>122</v>
      </c>
    </row>
    <row r="236" s="12" customFormat="1" ht="22.8" customHeight="1">
      <c r="A236" s="12"/>
      <c r="B236" s="196"/>
      <c r="C236" s="197"/>
      <c r="D236" s="198" t="s">
        <v>76</v>
      </c>
      <c r="E236" s="210" t="s">
        <v>331</v>
      </c>
      <c r="F236" s="210" t="s">
        <v>332</v>
      </c>
      <c r="G236" s="197"/>
      <c r="H236" s="197"/>
      <c r="I236" s="200"/>
      <c r="J236" s="211">
        <f>BK236</f>
        <v>0</v>
      </c>
      <c r="K236" s="197"/>
      <c r="L236" s="202"/>
      <c r="M236" s="203"/>
      <c r="N236" s="204"/>
      <c r="O236" s="204"/>
      <c r="P236" s="205">
        <f>SUM(P237:P254)</f>
        <v>0</v>
      </c>
      <c r="Q236" s="204"/>
      <c r="R236" s="205">
        <f>SUM(R237:R254)</f>
        <v>0</v>
      </c>
      <c r="S236" s="204"/>
      <c r="T236" s="206">
        <f>SUM(T237:T254)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7" t="s">
        <v>82</v>
      </c>
      <c r="AT236" s="208" t="s">
        <v>76</v>
      </c>
      <c r="AU236" s="208" t="s">
        <v>82</v>
      </c>
      <c r="AY236" s="207" t="s">
        <v>122</v>
      </c>
      <c r="BK236" s="209">
        <f>SUM(BK237:BK254)</f>
        <v>0</v>
      </c>
    </row>
    <row r="237" s="2" customFormat="1" ht="21.75" customHeight="1">
      <c r="A237" s="38"/>
      <c r="B237" s="39"/>
      <c r="C237" s="212" t="s">
        <v>333</v>
      </c>
      <c r="D237" s="212" t="s">
        <v>124</v>
      </c>
      <c r="E237" s="213" t="s">
        <v>334</v>
      </c>
      <c r="F237" s="214" t="s">
        <v>335</v>
      </c>
      <c r="G237" s="215" t="s">
        <v>208</v>
      </c>
      <c r="H237" s="216">
        <v>152.68000000000001</v>
      </c>
      <c r="I237" s="217"/>
      <c r="J237" s="218">
        <f>ROUND(I237*H237,2)</f>
        <v>0</v>
      </c>
      <c r="K237" s="219"/>
      <c r="L237" s="44"/>
      <c r="M237" s="220" t="s">
        <v>1</v>
      </c>
      <c r="N237" s="221" t="s">
        <v>42</v>
      </c>
      <c r="O237" s="91"/>
      <c r="P237" s="222">
        <f>O237*H237</f>
        <v>0</v>
      </c>
      <c r="Q237" s="222">
        <v>0</v>
      </c>
      <c r="R237" s="222">
        <f>Q237*H237</f>
        <v>0</v>
      </c>
      <c r="S237" s="222">
        <v>0</v>
      </c>
      <c r="T237" s="223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4" t="s">
        <v>128</v>
      </c>
      <c r="AT237" s="224" t="s">
        <v>124</v>
      </c>
      <c r="AU237" s="224" t="s">
        <v>84</v>
      </c>
      <c r="AY237" s="17" t="s">
        <v>122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7" t="s">
        <v>82</v>
      </c>
      <c r="BK237" s="225">
        <f>ROUND(I237*H237,2)</f>
        <v>0</v>
      </c>
      <c r="BL237" s="17" t="s">
        <v>128</v>
      </c>
      <c r="BM237" s="224" t="s">
        <v>336</v>
      </c>
    </row>
    <row r="238" s="15" customFormat="1">
      <c r="A238" s="15"/>
      <c r="B238" s="249"/>
      <c r="C238" s="250"/>
      <c r="D238" s="228" t="s">
        <v>130</v>
      </c>
      <c r="E238" s="251" t="s">
        <v>1</v>
      </c>
      <c r="F238" s="252" t="s">
        <v>337</v>
      </c>
      <c r="G238" s="250"/>
      <c r="H238" s="251" t="s">
        <v>1</v>
      </c>
      <c r="I238" s="253"/>
      <c r="J238" s="250"/>
      <c r="K238" s="250"/>
      <c r="L238" s="254"/>
      <c r="M238" s="255"/>
      <c r="N238" s="256"/>
      <c r="O238" s="256"/>
      <c r="P238" s="256"/>
      <c r="Q238" s="256"/>
      <c r="R238" s="256"/>
      <c r="S238" s="256"/>
      <c r="T238" s="257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8" t="s">
        <v>130</v>
      </c>
      <c r="AU238" s="258" t="s">
        <v>84</v>
      </c>
      <c r="AV238" s="15" t="s">
        <v>82</v>
      </c>
      <c r="AW238" s="15" t="s">
        <v>34</v>
      </c>
      <c r="AX238" s="15" t="s">
        <v>77</v>
      </c>
      <c r="AY238" s="258" t="s">
        <v>122</v>
      </c>
    </row>
    <row r="239" s="13" customFormat="1">
      <c r="A239" s="13"/>
      <c r="B239" s="226"/>
      <c r="C239" s="227"/>
      <c r="D239" s="228" t="s">
        <v>130</v>
      </c>
      <c r="E239" s="229" t="s">
        <v>1</v>
      </c>
      <c r="F239" s="230" t="s">
        <v>338</v>
      </c>
      <c r="G239" s="227"/>
      <c r="H239" s="231">
        <v>152.68000000000001</v>
      </c>
      <c r="I239" s="232"/>
      <c r="J239" s="227"/>
      <c r="K239" s="227"/>
      <c r="L239" s="233"/>
      <c r="M239" s="234"/>
      <c r="N239" s="235"/>
      <c r="O239" s="235"/>
      <c r="P239" s="235"/>
      <c r="Q239" s="235"/>
      <c r="R239" s="235"/>
      <c r="S239" s="235"/>
      <c r="T239" s="23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7" t="s">
        <v>130</v>
      </c>
      <c r="AU239" s="237" t="s">
        <v>84</v>
      </c>
      <c r="AV239" s="13" t="s">
        <v>84</v>
      </c>
      <c r="AW239" s="13" t="s">
        <v>34</v>
      </c>
      <c r="AX239" s="13" t="s">
        <v>82</v>
      </c>
      <c r="AY239" s="237" t="s">
        <v>122</v>
      </c>
    </row>
    <row r="240" s="2" customFormat="1" ht="21.75" customHeight="1">
      <c r="A240" s="38"/>
      <c r="B240" s="39"/>
      <c r="C240" s="212" t="s">
        <v>339</v>
      </c>
      <c r="D240" s="212" t="s">
        <v>124</v>
      </c>
      <c r="E240" s="213" t="s">
        <v>340</v>
      </c>
      <c r="F240" s="214" t="s">
        <v>341</v>
      </c>
      <c r="G240" s="215" t="s">
        <v>208</v>
      </c>
      <c r="H240" s="216">
        <v>152.68000000000001</v>
      </c>
      <c r="I240" s="217"/>
      <c r="J240" s="218">
        <f>ROUND(I240*H240,2)</f>
        <v>0</v>
      </c>
      <c r="K240" s="219"/>
      <c r="L240" s="44"/>
      <c r="M240" s="220" t="s">
        <v>1</v>
      </c>
      <c r="N240" s="221" t="s">
        <v>42</v>
      </c>
      <c r="O240" s="91"/>
      <c r="P240" s="222">
        <f>O240*H240</f>
        <v>0</v>
      </c>
      <c r="Q240" s="222">
        <v>0</v>
      </c>
      <c r="R240" s="222">
        <f>Q240*H240</f>
        <v>0</v>
      </c>
      <c r="S240" s="222">
        <v>0</v>
      </c>
      <c r="T240" s="223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4" t="s">
        <v>128</v>
      </c>
      <c r="AT240" s="224" t="s">
        <v>124</v>
      </c>
      <c r="AU240" s="224" t="s">
        <v>84</v>
      </c>
      <c r="AY240" s="17" t="s">
        <v>122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7" t="s">
        <v>82</v>
      </c>
      <c r="BK240" s="225">
        <f>ROUND(I240*H240,2)</f>
        <v>0</v>
      </c>
      <c r="BL240" s="17" t="s">
        <v>128</v>
      </c>
      <c r="BM240" s="224" t="s">
        <v>342</v>
      </c>
    </row>
    <row r="241" s="15" customFormat="1">
      <c r="A241" s="15"/>
      <c r="B241" s="249"/>
      <c r="C241" s="250"/>
      <c r="D241" s="228" t="s">
        <v>130</v>
      </c>
      <c r="E241" s="251" t="s">
        <v>1</v>
      </c>
      <c r="F241" s="252" t="s">
        <v>337</v>
      </c>
      <c r="G241" s="250"/>
      <c r="H241" s="251" t="s">
        <v>1</v>
      </c>
      <c r="I241" s="253"/>
      <c r="J241" s="250"/>
      <c r="K241" s="250"/>
      <c r="L241" s="254"/>
      <c r="M241" s="255"/>
      <c r="N241" s="256"/>
      <c r="O241" s="256"/>
      <c r="P241" s="256"/>
      <c r="Q241" s="256"/>
      <c r="R241" s="256"/>
      <c r="S241" s="256"/>
      <c r="T241" s="257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8" t="s">
        <v>130</v>
      </c>
      <c r="AU241" s="258" t="s">
        <v>84</v>
      </c>
      <c r="AV241" s="15" t="s">
        <v>82</v>
      </c>
      <c r="AW241" s="15" t="s">
        <v>34</v>
      </c>
      <c r="AX241" s="15" t="s">
        <v>77</v>
      </c>
      <c r="AY241" s="258" t="s">
        <v>122</v>
      </c>
    </row>
    <row r="242" s="13" customFormat="1">
      <c r="A242" s="13"/>
      <c r="B242" s="226"/>
      <c r="C242" s="227"/>
      <c r="D242" s="228" t="s">
        <v>130</v>
      </c>
      <c r="E242" s="229" t="s">
        <v>1</v>
      </c>
      <c r="F242" s="230" t="s">
        <v>343</v>
      </c>
      <c r="G242" s="227"/>
      <c r="H242" s="231">
        <v>152.68000000000001</v>
      </c>
      <c r="I242" s="232"/>
      <c r="J242" s="227"/>
      <c r="K242" s="227"/>
      <c r="L242" s="233"/>
      <c r="M242" s="234"/>
      <c r="N242" s="235"/>
      <c r="O242" s="235"/>
      <c r="P242" s="235"/>
      <c r="Q242" s="235"/>
      <c r="R242" s="235"/>
      <c r="S242" s="235"/>
      <c r="T242" s="23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7" t="s">
        <v>130</v>
      </c>
      <c r="AU242" s="237" t="s">
        <v>84</v>
      </c>
      <c r="AV242" s="13" t="s">
        <v>84</v>
      </c>
      <c r="AW242" s="13" t="s">
        <v>34</v>
      </c>
      <c r="AX242" s="13" t="s">
        <v>82</v>
      </c>
      <c r="AY242" s="237" t="s">
        <v>122</v>
      </c>
    </row>
    <row r="243" s="2" customFormat="1" ht="21.75" customHeight="1">
      <c r="A243" s="38"/>
      <c r="B243" s="39"/>
      <c r="C243" s="212" t="s">
        <v>344</v>
      </c>
      <c r="D243" s="212" t="s">
        <v>124</v>
      </c>
      <c r="E243" s="213" t="s">
        <v>345</v>
      </c>
      <c r="F243" s="214" t="s">
        <v>346</v>
      </c>
      <c r="G243" s="215" t="s">
        <v>208</v>
      </c>
      <c r="H243" s="216">
        <v>182.95400000000001</v>
      </c>
      <c r="I243" s="217"/>
      <c r="J243" s="218">
        <f>ROUND(I243*H243,2)</f>
        <v>0</v>
      </c>
      <c r="K243" s="219"/>
      <c r="L243" s="44"/>
      <c r="M243" s="220" t="s">
        <v>1</v>
      </c>
      <c r="N243" s="221" t="s">
        <v>42</v>
      </c>
      <c r="O243" s="91"/>
      <c r="P243" s="222">
        <f>O243*H243</f>
        <v>0</v>
      </c>
      <c r="Q243" s="222">
        <v>0</v>
      </c>
      <c r="R243" s="222">
        <f>Q243*H243</f>
        <v>0</v>
      </c>
      <c r="S243" s="222">
        <v>0</v>
      </c>
      <c r="T243" s="223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4" t="s">
        <v>128</v>
      </c>
      <c r="AT243" s="224" t="s">
        <v>124</v>
      </c>
      <c r="AU243" s="224" t="s">
        <v>84</v>
      </c>
      <c r="AY243" s="17" t="s">
        <v>122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7" t="s">
        <v>82</v>
      </c>
      <c r="BK243" s="225">
        <f>ROUND(I243*H243,2)</f>
        <v>0</v>
      </c>
      <c r="BL243" s="17" t="s">
        <v>128</v>
      </c>
      <c r="BM243" s="224" t="s">
        <v>347</v>
      </c>
    </row>
    <row r="244" s="15" customFormat="1">
      <c r="A244" s="15"/>
      <c r="B244" s="249"/>
      <c r="C244" s="250"/>
      <c r="D244" s="228" t="s">
        <v>130</v>
      </c>
      <c r="E244" s="251" t="s">
        <v>1</v>
      </c>
      <c r="F244" s="252" t="s">
        <v>337</v>
      </c>
      <c r="G244" s="250"/>
      <c r="H244" s="251" t="s">
        <v>1</v>
      </c>
      <c r="I244" s="253"/>
      <c r="J244" s="250"/>
      <c r="K244" s="250"/>
      <c r="L244" s="254"/>
      <c r="M244" s="255"/>
      <c r="N244" s="256"/>
      <c r="O244" s="256"/>
      <c r="P244" s="256"/>
      <c r="Q244" s="256"/>
      <c r="R244" s="256"/>
      <c r="S244" s="256"/>
      <c r="T244" s="257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58" t="s">
        <v>130</v>
      </c>
      <c r="AU244" s="258" t="s">
        <v>84</v>
      </c>
      <c r="AV244" s="15" t="s">
        <v>82</v>
      </c>
      <c r="AW244" s="15" t="s">
        <v>34</v>
      </c>
      <c r="AX244" s="15" t="s">
        <v>77</v>
      </c>
      <c r="AY244" s="258" t="s">
        <v>122</v>
      </c>
    </row>
    <row r="245" s="13" customFormat="1">
      <c r="A245" s="13"/>
      <c r="B245" s="226"/>
      <c r="C245" s="227"/>
      <c r="D245" s="228" t="s">
        <v>130</v>
      </c>
      <c r="E245" s="229" t="s">
        <v>1</v>
      </c>
      <c r="F245" s="230" t="s">
        <v>348</v>
      </c>
      <c r="G245" s="227"/>
      <c r="H245" s="231">
        <v>182.95400000000001</v>
      </c>
      <c r="I245" s="232"/>
      <c r="J245" s="227"/>
      <c r="K245" s="227"/>
      <c r="L245" s="233"/>
      <c r="M245" s="234"/>
      <c r="N245" s="235"/>
      <c r="O245" s="235"/>
      <c r="P245" s="235"/>
      <c r="Q245" s="235"/>
      <c r="R245" s="235"/>
      <c r="S245" s="235"/>
      <c r="T245" s="23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7" t="s">
        <v>130</v>
      </c>
      <c r="AU245" s="237" t="s">
        <v>84</v>
      </c>
      <c r="AV245" s="13" t="s">
        <v>84</v>
      </c>
      <c r="AW245" s="13" t="s">
        <v>34</v>
      </c>
      <c r="AX245" s="13" t="s">
        <v>82</v>
      </c>
      <c r="AY245" s="237" t="s">
        <v>122</v>
      </c>
    </row>
    <row r="246" s="2" customFormat="1" ht="21.75" customHeight="1">
      <c r="A246" s="38"/>
      <c r="B246" s="39"/>
      <c r="C246" s="212" t="s">
        <v>349</v>
      </c>
      <c r="D246" s="212" t="s">
        <v>124</v>
      </c>
      <c r="E246" s="213" t="s">
        <v>350</v>
      </c>
      <c r="F246" s="214" t="s">
        <v>351</v>
      </c>
      <c r="G246" s="215" t="s">
        <v>208</v>
      </c>
      <c r="H246" s="216">
        <v>1646.586</v>
      </c>
      <c r="I246" s="217"/>
      <c r="J246" s="218">
        <f>ROUND(I246*H246,2)</f>
        <v>0</v>
      </c>
      <c r="K246" s="219"/>
      <c r="L246" s="44"/>
      <c r="M246" s="220" t="s">
        <v>1</v>
      </c>
      <c r="N246" s="221" t="s">
        <v>42</v>
      </c>
      <c r="O246" s="91"/>
      <c r="P246" s="222">
        <f>O246*H246</f>
        <v>0</v>
      </c>
      <c r="Q246" s="222">
        <v>0</v>
      </c>
      <c r="R246" s="222">
        <f>Q246*H246</f>
        <v>0</v>
      </c>
      <c r="S246" s="222">
        <v>0</v>
      </c>
      <c r="T246" s="223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4" t="s">
        <v>128</v>
      </c>
      <c r="AT246" s="224" t="s">
        <v>124</v>
      </c>
      <c r="AU246" s="224" t="s">
        <v>84</v>
      </c>
      <c r="AY246" s="17" t="s">
        <v>122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7" t="s">
        <v>82</v>
      </c>
      <c r="BK246" s="225">
        <f>ROUND(I246*H246,2)</f>
        <v>0</v>
      </c>
      <c r="BL246" s="17" t="s">
        <v>128</v>
      </c>
      <c r="BM246" s="224" t="s">
        <v>352</v>
      </c>
    </row>
    <row r="247" s="15" customFormat="1">
      <c r="A247" s="15"/>
      <c r="B247" s="249"/>
      <c r="C247" s="250"/>
      <c r="D247" s="228" t="s">
        <v>130</v>
      </c>
      <c r="E247" s="251" t="s">
        <v>1</v>
      </c>
      <c r="F247" s="252" t="s">
        <v>337</v>
      </c>
      <c r="G247" s="250"/>
      <c r="H247" s="251" t="s">
        <v>1</v>
      </c>
      <c r="I247" s="253"/>
      <c r="J247" s="250"/>
      <c r="K247" s="250"/>
      <c r="L247" s="254"/>
      <c r="M247" s="255"/>
      <c r="N247" s="256"/>
      <c r="O247" s="256"/>
      <c r="P247" s="256"/>
      <c r="Q247" s="256"/>
      <c r="R247" s="256"/>
      <c r="S247" s="256"/>
      <c r="T247" s="257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58" t="s">
        <v>130</v>
      </c>
      <c r="AU247" s="258" t="s">
        <v>84</v>
      </c>
      <c r="AV247" s="15" t="s">
        <v>82</v>
      </c>
      <c r="AW247" s="15" t="s">
        <v>34</v>
      </c>
      <c r="AX247" s="15" t="s">
        <v>77</v>
      </c>
      <c r="AY247" s="258" t="s">
        <v>122</v>
      </c>
    </row>
    <row r="248" s="13" customFormat="1">
      <c r="A248" s="13"/>
      <c r="B248" s="226"/>
      <c r="C248" s="227"/>
      <c r="D248" s="228" t="s">
        <v>130</v>
      </c>
      <c r="E248" s="229" t="s">
        <v>1</v>
      </c>
      <c r="F248" s="230" t="s">
        <v>353</v>
      </c>
      <c r="G248" s="227"/>
      <c r="H248" s="231">
        <v>1646.586</v>
      </c>
      <c r="I248" s="232"/>
      <c r="J248" s="227"/>
      <c r="K248" s="227"/>
      <c r="L248" s="233"/>
      <c r="M248" s="234"/>
      <c r="N248" s="235"/>
      <c r="O248" s="235"/>
      <c r="P248" s="235"/>
      <c r="Q248" s="235"/>
      <c r="R248" s="235"/>
      <c r="S248" s="235"/>
      <c r="T248" s="23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7" t="s">
        <v>130</v>
      </c>
      <c r="AU248" s="237" t="s">
        <v>84</v>
      </c>
      <c r="AV248" s="13" t="s">
        <v>84</v>
      </c>
      <c r="AW248" s="13" t="s">
        <v>34</v>
      </c>
      <c r="AX248" s="13" t="s">
        <v>82</v>
      </c>
      <c r="AY248" s="237" t="s">
        <v>122</v>
      </c>
    </row>
    <row r="249" s="2" customFormat="1" ht="21.75" customHeight="1">
      <c r="A249" s="38"/>
      <c r="B249" s="39"/>
      <c r="C249" s="212" t="s">
        <v>354</v>
      </c>
      <c r="D249" s="212" t="s">
        <v>124</v>
      </c>
      <c r="E249" s="213" t="s">
        <v>355</v>
      </c>
      <c r="F249" s="214" t="s">
        <v>356</v>
      </c>
      <c r="G249" s="215" t="s">
        <v>208</v>
      </c>
      <c r="H249" s="216">
        <v>182.95400000000001</v>
      </c>
      <c r="I249" s="217"/>
      <c r="J249" s="218">
        <f>ROUND(I249*H249,2)</f>
        <v>0</v>
      </c>
      <c r="K249" s="219"/>
      <c r="L249" s="44"/>
      <c r="M249" s="220" t="s">
        <v>1</v>
      </c>
      <c r="N249" s="221" t="s">
        <v>42</v>
      </c>
      <c r="O249" s="91"/>
      <c r="P249" s="222">
        <f>O249*H249</f>
        <v>0</v>
      </c>
      <c r="Q249" s="222">
        <v>0</v>
      </c>
      <c r="R249" s="222">
        <f>Q249*H249</f>
        <v>0</v>
      </c>
      <c r="S249" s="222">
        <v>0</v>
      </c>
      <c r="T249" s="223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4" t="s">
        <v>128</v>
      </c>
      <c r="AT249" s="224" t="s">
        <v>124</v>
      </c>
      <c r="AU249" s="224" t="s">
        <v>84</v>
      </c>
      <c r="AY249" s="17" t="s">
        <v>122</v>
      </c>
      <c r="BE249" s="225">
        <f>IF(N249="základní",J249,0)</f>
        <v>0</v>
      </c>
      <c r="BF249" s="225">
        <f>IF(N249="snížená",J249,0)</f>
        <v>0</v>
      </c>
      <c r="BG249" s="225">
        <f>IF(N249="zákl. přenesená",J249,0)</f>
        <v>0</v>
      </c>
      <c r="BH249" s="225">
        <f>IF(N249="sníž. přenesená",J249,0)</f>
        <v>0</v>
      </c>
      <c r="BI249" s="225">
        <f>IF(N249="nulová",J249,0)</f>
        <v>0</v>
      </c>
      <c r="BJ249" s="17" t="s">
        <v>82</v>
      </c>
      <c r="BK249" s="225">
        <f>ROUND(I249*H249,2)</f>
        <v>0</v>
      </c>
      <c r="BL249" s="17" t="s">
        <v>128</v>
      </c>
      <c r="BM249" s="224" t="s">
        <v>357</v>
      </c>
    </row>
    <row r="250" s="13" customFormat="1">
      <c r="A250" s="13"/>
      <c r="B250" s="226"/>
      <c r="C250" s="227"/>
      <c r="D250" s="228" t="s">
        <v>130</v>
      </c>
      <c r="E250" s="229" t="s">
        <v>1</v>
      </c>
      <c r="F250" s="230" t="s">
        <v>358</v>
      </c>
      <c r="G250" s="227"/>
      <c r="H250" s="231">
        <v>182.95400000000001</v>
      </c>
      <c r="I250" s="232"/>
      <c r="J250" s="227"/>
      <c r="K250" s="227"/>
      <c r="L250" s="233"/>
      <c r="M250" s="234"/>
      <c r="N250" s="235"/>
      <c r="O250" s="235"/>
      <c r="P250" s="235"/>
      <c r="Q250" s="235"/>
      <c r="R250" s="235"/>
      <c r="S250" s="235"/>
      <c r="T250" s="23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7" t="s">
        <v>130</v>
      </c>
      <c r="AU250" s="237" t="s">
        <v>84</v>
      </c>
      <c r="AV250" s="13" t="s">
        <v>84</v>
      </c>
      <c r="AW250" s="13" t="s">
        <v>34</v>
      </c>
      <c r="AX250" s="13" t="s">
        <v>82</v>
      </c>
      <c r="AY250" s="237" t="s">
        <v>122</v>
      </c>
    </row>
    <row r="251" s="2" customFormat="1" ht="33" customHeight="1">
      <c r="A251" s="38"/>
      <c r="B251" s="39"/>
      <c r="C251" s="212" t="s">
        <v>359</v>
      </c>
      <c r="D251" s="212" t="s">
        <v>124</v>
      </c>
      <c r="E251" s="213" t="s">
        <v>360</v>
      </c>
      <c r="F251" s="214" t="s">
        <v>361</v>
      </c>
      <c r="G251" s="215" t="s">
        <v>208</v>
      </c>
      <c r="H251" s="216">
        <v>182.95400000000001</v>
      </c>
      <c r="I251" s="217"/>
      <c r="J251" s="218">
        <f>ROUND(I251*H251,2)</f>
        <v>0</v>
      </c>
      <c r="K251" s="219"/>
      <c r="L251" s="44"/>
      <c r="M251" s="220" t="s">
        <v>1</v>
      </c>
      <c r="N251" s="221" t="s">
        <v>42</v>
      </c>
      <c r="O251" s="91"/>
      <c r="P251" s="222">
        <f>O251*H251</f>
        <v>0</v>
      </c>
      <c r="Q251" s="222">
        <v>0</v>
      </c>
      <c r="R251" s="222">
        <f>Q251*H251</f>
        <v>0</v>
      </c>
      <c r="S251" s="222">
        <v>0</v>
      </c>
      <c r="T251" s="223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4" t="s">
        <v>128</v>
      </c>
      <c r="AT251" s="224" t="s">
        <v>124</v>
      </c>
      <c r="AU251" s="224" t="s">
        <v>84</v>
      </c>
      <c r="AY251" s="17" t="s">
        <v>122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7" t="s">
        <v>82</v>
      </c>
      <c r="BK251" s="225">
        <f>ROUND(I251*H251,2)</f>
        <v>0</v>
      </c>
      <c r="BL251" s="17" t="s">
        <v>128</v>
      </c>
      <c r="BM251" s="224" t="s">
        <v>362</v>
      </c>
    </row>
    <row r="252" s="13" customFormat="1">
      <c r="A252" s="13"/>
      <c r="B252" s="226"/>
      <c r="C252" s="227"/>
      <c r="D252" s="228" t="s">
        <v>130</v>
      </c>
      <c r="E252" s="229" t="s">
        <v>1</v>
      </c>
      <c r="F252" s="230" t="s">
        <v>348</v>
      </c>
      <c r="G252" s="227"/>
      <c r="H252" s="231">
        <v>182.95400000000001</v>
      </c>
      <c r="I252" s="232"/>
      <c r="J252" s="227"/>
      <c r="K252" s="227"/>
      <c r="L252" s="233"/>
      <c r="M252" s="234"/>
      <c r="N252" s="235"/>
      <c r="O252" s="235"/>
      <c r="P252" s="235"/>
      <c r="Q252" s="235"/>
      <c r="R252" s="235"/>
      <c r="S252" s="235"/>
      <c r="T252" s="23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7" t="s">
        <v>130</v>
      </c>
      <c r="AU252" s="237" t="s">
        <v>84</v>
      </c>
      <c r="AV252" s="13" t="s">
        <v>84</v>
      </c>
      <c r="AW252" s="13" t="s">
        <v>34</v>
      </c>
      <c r="AX252" s="13" t="s">
        <v>82</v>
      </c>
      <c r="AY252" s="237" t="s">
        <v>122</v>
      </c>
    </row>
    <row r="253" s="2" customFormat="1" ht="21.75" customHeight="1">
      <c r="A253" s="38"/>
      <c r="B253" s="39"/>
      <c r="C253" s="212" t="s">
        <v>363</v>
      </c>
      <c r="D253" s="212" t="s">
        <v>124</v>
      </c>
      <c r="E253" s="213" t="s">
        <v>364</v>
      </c>
      <c r="F253" s="214" t="s">
        <v>365</v>
      </c>
      <c r="G253" s="215" t="s">
        <v>208</v>
      </c>
      <c r="H253" s="216">
        <v>313.38400000000001</v>
      </c>
      <c r="I253" s="217"/>
      <c r="J253" s="218">
        <f>ROUND(I253*H253,2)</f>
        <v>0</v>
      </c>
      <c r="K253" s="219"/>
      <c r="L253" s="44"/>
      <c r="M253" s="220" t="s">
        <v>1</v>
      </c>
      <c r="N253" s="221" t="s">
        <v>42</v>
      </c>
      <c r="O253" s="91"/>
      <c r="P253" s="222">
        <f>O253*H253</f>
        <v>0</v>
      </c>
      <c r="Q253" s="222">
        <v>0</v>
      </c>
      <c r="R253" s="222">
        <f>Q253*H253</f>
        <v>0</v>
      </c>
      <c r="S253" s="222">
        <v>0</v>
      </c>
      <c r="T253" s="223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4" t="s">
        <v>128</v>
      </c>
      <c r="AT253" s="224" t="s">
        <v>124</v>
      </c>
      <c r="AU253" s="224" t="s">
        <v>84</v>
      </c>
      <c r="AY253" s="17" t="s">
        <v>122</v>
      </c>
      <c r="BE253" s="225">
        <f>IF(N253="základní",J253,0)</f>
        <v>0</v>
      </c>
      <c r="BF253" s="225">
        <f>IF(N253="snížená",J253,0)</f>
        <v>0</v>
      </c>
      <c r="BG253" s="225">
        <f>IF(N253="zákl. přenesená",J253,0)</f>
        <v>0</v>
      </c>
      <c r="BH253" s="225">
        <f>IF(N253="sníž. přenesená",J253,0)</f>
        <v>0</v>
      </c>
      <c r="BI253" s="225">
        <f>IF(N253="nulová",J253,0)</f>
        <v>0</v>
      </c>
      <c r="BJ253" s="17" t="s">
        <v>82</v>
      </c>
      <c r="BK253" s="225">
        <f>ROUND(I253*H253,2)</f>
        <v>0</v>
      </c>
      <c r="BL253" s="17" t="s">
        <v>128</v>
      </c>
      <c r="BM253" s="224" t="s">
        <v>366</v>
      </c>
    </row>
    <row r="254" s="13" customFormat="1">
      <c r="A254" s="13"/>
      <c r="B254" s="226"/>
      <c r="C254" s="227"/>
      <c r="D254" s="228" t="s">
        <v>130</v>
      </c>
      <c r="E254" s="229" t="s">
        <v>1</v>
      </c>
      <c r="F254" s="230" t="s">
        <v>367</v>
      </c>
      <c r="G254" s="227"/>
      <c r="H254" s="231">
        <v>313.38400000000001</v>
      </c>
      <c r="I254" s="232"/>
      <c r="J254" s="227"/>
      <c r="K254" s="227"/>
      <c r="L254" s="233"/>
      <c r="M254" s="234"/>
      <c r="N254" s="235"/>
      <c r="O254" s="235"/>
      <c r="P254" s="235"/>
      <c r="Q254" s="235"/>
      <c r="R254" s="235"/>
      <c r="S254" s="235"/>
      <c r="T254" s="23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7" t="s">
        <v>130</v>
      </c>
      <c r="AU254" s="237" t="s">
        <v>84</v>
      </c>
      <c r="AV254" s="13" t="s">
        <v>84</v>
      </c>
      <c r="AW254" s="13" t="s">
        <v>34</v>
      </c>
      <c r="AX254" s="13" t="s">
        <v>82</v>
      </c>
      <c r="AY254" s="237" t="s">
        <v>122</v>
      </c>
    </row>
    <row r="255" s="12" customFormat="1" ht="22.8" customHeight="1">
      <c r="A255" s="12"/>
      <c r="B255" s="196"/>
      <c r="C255" s="197"/>
      <c r="D255" s="198" t="s">
        <v>76</v>
      </c>
      <c r="E255" s="210" t="s">
        <v>368</v>
      </c>
      <c r="F255" s="210" t="s">
        <v>369</v>
      </c>
      <c r="G255" s="197"/>
      <c r="H255" s="197"/>
      <c r="I255" s="200"/>
      <c r="J255" s="211">
        <f>BK255</f>
        <v>0</v>
      </c>
      <c r="K255" s="197"/>
      <c r="L255" s="202"/>
      <c r="M255" s="203"/>
      <c r="N255" s="204"/>
      <c r="O255" s="204"/>
      <c r="P255" s="205">
        <f>P256</f>
        <v>0</v>
      </c>
      <c r="Q255" s="204"/>
      <c r="R255" s="205">
        <f>R256</f>
        <v>0</v>
      </c>
      <c r="S255" s="204"/>
      <c r="T255" s="206">
        <f>T256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7" t="s">
        <v>82</v>
      </c>
      <c r="AT255" s="208" t="s">
        <v>76</v>
      </c>
      <c r="AU255" s="208" t="s">
        <v>82</v>
      </c>
      <c r="AY255" s="207" t="s">
        <v>122</v>
      </c>
      <c r="BK255" s="209">
        <f>BK256</f>
        <v>0</v>
      </c>
    </row>
    <row r="256" s="2" customFormat="1" ht="21.75" customHeight="1">
      <c r="A256" s="38"/>
      <c r="B256" s="39"/>
      <c r="C256" s="212" t="s">
        <v>370</v>
      </c>
      <c r="D256" s="212" t="s">
        <v>124</v>
      </c>
      <c r="E256" s="213" t="s">
        <v>371</v>
      </c>
      <c r="F256" s="214" t="s">
        <v>372</v>
      </c>
      <c r="G256" s="215" t="s">
        <v>208</v>
      </c>
      <c r="H256" s="216">
        <v>284.76400000000001</v>
      </c>
      <c r="I256" s="217"/>
      <c r="J256" s="218">
        <f>ROUND(I256*H256,2)</f>
        <v>0</v>
      </c>
      <c r="K256" s="219"/>
      <c r="L256" s="44"/>
      <c r="M256" s="220" t="s">
        <v>1</v>
      </c>
      <c r="N256" s="221" t="s">
        <v>42</v>
      </c>
      <c r="O256" s="91"/>
      <c r="P256" s="222">
        <f>O256*H256</f>
        <v>0</v>
      </c>
      <c r="Q256" s="222">
        <v>0</v>
      </c>
      <c r="R256" s="222">
        <f>Q256*H256</f>
        <v>0</v>
      </c>
      <c r="S256" s="222">
        <v>0</v>
      </c>
      <c r="T256" s="223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4" t="s">
        <v>128</v>
      </c>
      <c r="AT256" s="224" t="s">
        <v>124</v>
      </c>
      <c r="AU256" s="224" t="s">
        <v>84</v>
      </c>
      <c r="AY256" s="17" t="s">
        <v>122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7" t="s">
        <v>82</v>
      </c>
      <c r="BK256" s="225">
        <f>ROUND(I256*H256,2)</f>
        <v>0</v>
      </c>
      <c r="BL256" s="17" t="s">
        <v>128</v>
      </c>
      <c r="BM256" s="224" t="s">
        <v>373</v>
      </c>
    </row>
    <row r="257" s="12" customFormat="1" ht="25.92" customHeight="1">
      <c r="A257" s="12"/>
      <c r="B257" s="196"/>
      <c r="C257" s="197"/>
      <c r="D257" s="198" t="s">
        <v>76</v>
      </c>
      <c r="E257" s="199" t="s">
        <v>374</v>
      </c>
      <c r="F257" s="199" t="s">
        <v>375</v>
      </c>
      <c r="G257" s="197"/>
      <c r="H257" s="197"/>
      <c r="I257" s="200"/>
      <c r="J257" s="201">
        <f>BK257</f>
        <v>0</v>
      </c>
      <c r="K257" s="197"/>
      <c r="L257" s="202"/>
      <c r="M257" s="203"/>
      <c r="N257" s="204"/>
      <c r="O257" s="204"/>
      <c r="P257" s="205">
        <f>P258+P261</f>
        <v>0</v>
      </c>
      <c r="Q257" s="204"/>
      <c r="R257" s="205">
        <f>R258+R261</f>
        <v>0.063130000000000006</v>
      </c>
      <c r="S257" s="204"/>
      <c r="T257" s="206">
        <f>T258+T261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07" t="s">
        <v>84</v>
      </c>
      <c r="AT257" s="208" t="s">
        <v>76</v>
      </c>
      <c r="AU257" s="208" t="s">
        <v>77</v>
      </c>
      <c r="AY257" s="207" t="s">
        <v>122</v>
      </c>
      <c r="BK257" s="209">
        <f>BK258+BK261</f>
        <v>0</v>
      </c>
    </row>
    <row r="258" s="12" customFormat="1" ht="22.8" customHeight="1">
      <c r="A258" s="12"/>
      <c r="B258" s="196"/>
      <c r="C258" s="197"/>
      <c r="D258" s="198" t="s">
        <v>76</v>
      </c>
      <c r="E258" s="210" t="s">
        <v>376</v>
      </c>
      <c r="F258" s="210" t="s">
        <v>377</v>
      </c>
      <c r="G258" s="197"/>
      <c r="H258" s="197"/>
      <c r="I258" s="200"/>
      <c r="J258" s="211">
        <f>BK258</f>
        <v>0</v>
      </c>
      <c r="K258" s="197"/>
      <c r="L258" s="202"/>
      <c r="M258" s="203"/>
      <c r="N258" s="204"/>
      <c r="O258" s="204"/>
      <c r="P258" s="205">
        <f>SUM(P259:P260)</f>
        <v>0</v>
      </c>
      <c r="Q258" s="204"/>
      <c r="R258" s="205">
        <f>SUM(R259:R260)</f>
        <v>0.063130000000000006</v>
      </c>
      <c r="S258" s="204"/>
      <c r="T258" s="206">
        <f>SUM(T259:T260)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7" t="s">
        <v>84</v>
      </c>
      <c r="AT258" s="208" t="s">
        <v>76</v>
      </c>
      <c r="AU258" s="208" t="s">
        <v>82</v>
      </c>
      <c r="AY258" s="207" t="s">
        <v>122</v>
      </c>
      <c r="BK258" s="209">
        <f>SUM(BK259:BK260)</f>
        <v>0</v>
      </c>
    </row>
    <row r="259" s="2" customFormat="1" ht="33" customHeight="1">
      <c r="A259" s="38"/>
      <c r="B259" s="39"/>
      <c r="C259" s="212" t="s">
        <v>378</v>
      </c>
      <c r="D259" s="212" t="s">
        <v>124</v>
      </c>
      <c r="E259" s="213" t="s">
        <v>379</v>
      </c>
      <c r="F259" s="214" t="s">
        <v>380</v>
      </c>
      <c r="G259" s="215" t="s">
        <v>127</v>
      </c>
      <c r="H259" s="216">
        <v>107</v>
      </c>
      <c r="I259" s="217"/>
      <c r="J259" s="218">
        <f>ROUND(I259*H259,2)</f>
        <v>0</v>
      </c>
      <c r="K259" s="219"/>
      <c r="L259" s="44"/>
      <c r="M259" s="220" t="s">
        <v>1</v>
      </c>
      <c r="N259" s="221" t="s">
        <v>42</v>
      </c>
      <c r="O259" s="91"/>
      <c r="P259" s="222">
        <f>O259*H259</f>
        <v>0</v>
      </c>
      <c r="Q259" s="222">
        <v>0.00059000000000000003</v>
      </c>
      <c r="R259" s="222">
        <f>Q259*H259</f>
        <v>0.063130000000000006</v>
      </c>
      <c r="S259" s="222">
        <v>0</v>
      </c>
      <c r="T259" s="223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4" t="s">
        <v>239</v>
      </c>
      <c r="AT259" s="224" t="s">
        <v>124</v>
      </c>
      <c r="AU259" s="224" t="s">
        <v>84</v>
      </c>
      <c r="AY259" s="17" t="s">
        <v>122</v>
      </c>
      <c r="BE259" s="225">
        <f>IF(N259="základní",J259,0)</f>
        <v>0</v>
      </c>
      <c r="BF259" s="225">
        <f>IF(N259="snížená",J259,0)</f>
        <v>0</v>
      </c>
      <c r="BG259" s="225">
        <f>IF(N259="zákl. přenesená",J259,0)</f>
        <v>0</v>
      </c>
      <c r="BH259" s="225">
        <f>IF(N259="sníž. přenesená",J259,0)</f>
        <v>0</v>
      </c>
      <c r="BI259" s="225">
        <f>IF(N259="nulová",J259,0)</f>
        <v>0</v>
      </c>
      <c r="BJ259" s="17" t="s">
        <v>82</v>
      </c>
      <c r="BK259" s="225">
        <f>ROUND(I259*H259,2)</f>
        <v>0</v>
      </c>
      <c r="BL259" s="17" t="s">
        <v>239</v>
      </c>
      <c r="BM259" s="224" t="s">
        <v>381</v>
      </c>
    </row>
    <row r="260" s="13" customFormat="1">
      <c r="A260" s="13"/>
      <c r="B260" s="226"/>
      <c r="C260" s="227"/>
      <c r="D260" s="228" t="s">
        <v>130</v>
      </c>
      <c r="E260" s="229" t="s">
        <v>1</v>
      </c>
      <c r="F260" s="230" t="s">
        <v>382</v>
      </c>
      <c r="G260" s="227"/>
      <c r="H260" s="231">
        <v>107</v>
      </c>
      <c r="I260" s="232"/>
      <c r="J260" s="227"/>
      <c r="K260" s="227"/>
      <c r="L260" s="233"/>
      <c r="M260" s="234"/>
      <c r="N260" s="235"/>
      <c r="O260" s="235"/>
      <c r="P260" s="235"/>
      <c r="Q260" s="235"/>
      <c r="R260" s="235"/>
      <c r="S260" s="235"/>
      <c r="T260" s="23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7" t="s">
        <v>130</v>
      </c>
      <c r="AU260" s="237" t="s">
        <v>84</v>
      </c>
      <c r="AV260" s="13" t="s">
        <v>84</v>
      </c>
      <c r="AW260" s="13" t="s">
        <v>34</v>
      </c>
      <c r="AX260" s="13" t="s">
        <v>82</v>
      </c>
      <c r="AY260" s="237" t="s">
        <v>122</v>
      </c>
    </row>
    <row r="261" s="12" customFormat="1" ht="22.8" customHeight="1">
      <c r="A261" s="12"/>
      <c r="B261" s="196"/>
      <c r="C261" s="197"/>
      <c r="D261" s="198" t="s">
        <v>76</v>
      </c>
      <c r="E261" s="210" t="s">
        <v>383</v>
      </c>
      <c r="F261" s="210" t="s">
        <v>384</v>
      </c>
      <c r="G261" s="197"/>
      <c r="H261" s="197"/>
      <c r="I261" s="200"/>
      <c r="J261" s="211">
        <f>BK261</f>
        <v>0</v>
      </c>
      <c r="K261" s="197"/>
      <c r="L261" s="202"/>
      <c r="M261" s="203"/>
      <c r="N261" s="204"/>
      <c r="O261" s="204"/>
      <c r="P261" s="205">
        <f>SUM(P262:P263)</f>
        <v>0</v>
      </c>
      <c r="Q261" s="204"/>
      <c r="R261" s="205">
        <f>SUM(R262:R263)</f>
        <v>0</v>
      </c>
      <c r="S261" s="204"/>
      <c r="T261" s="206">
        <f>SUM(T262:T263)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7" t="s">
        <v>84</v>
      </c>
      <c r="AT261" s="208" t="s">
        <v>76</v>
      </c>
      <c r="AU261" s="208" t="s">
        <v>82</v>
      </c>
      <c r="AY261" s="207" t="s">
        <v>122</v>
      </c>
      <c r="BK261" s="209">
        <f>SUM(BK262:BK263)</f>
        <v>0</v>
      </c>
    </row>
    <row r="262" s="2" customFormat="1" ht="33" customHeight="1">
      <c r="A262" s="38"/>
      <c r="B262" s="39"/>
      <c r="C262" s="212" t="s">
        <v>385</v>
      </c>
      <c r="D262" s="212" t="s">
        <v>124</v>
      </c>
      <c r="E262" s="213" t="s">
        <v>386</v>
      </c>
      <c r="F262" s="214" t="s">
        <v>387</v>
      </c>
      <c r="G262" s="215" t="s">
        <v>160</v>
      </c>
      <c r="H262" s="216">
        <v>40</v>
      </c>
      <c r="I262" s="217"/>
      <c r="J262" s="218">
        <f>ROUND(I262*H262,2)</f>
        <v>0</v>
      </c>
      <c r="K262" s="219"/>
      <c r="L262" s="44"/>
      <c r="M262" s="220" t="s">
        <v>1</v>
      </c>
      <c r="N262" s="221" t="s">
        <v>42</v>
      </c>
      <c r="O262" s="91"/>
      <c r="P262" s="222">
        <f>O262*H262</f>
        <v>0</v>
      </c>
      <c r="Q262" s="222">
        <v>0</v>
      </c>
      <c r="R262" s="222">
        <f>Q262*H262</f>
        <v>0</v>
      </c>
      <c r="S262" s="222">
        <v>0</v>
      </c>
      <c r="T262" s="223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4" t="s">
        <v>239</v>
      </c>
      <c r="AT262" s="224" t="s">
        <v>124</v>
      </c>
      <c r="AU262" s="224" t="s">
        <v>84</v>
      </c>
      <c r="AY262" s="17" t="s">
        <v>122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17" t="s">
        <v>82</v>
      </c>
      <c r="BK262" s="225">
        <f>ROUND(I262*H262,2)</f>
        <v>0</v>
      </c>
      <c r="BL262" s="17" t="s">
        <v>239</v>
      </c>
      <c r="BM262" s="224" t="s">
        <v>388</v>
      </c>
    </row>
    <row r="263" s="2" customFormat="1">
      <c r="A263" s="38"/>
      <c r="B263" s="39"/>
      <c r="C263" s="40"/>
      <c r="D263" s="228" t="s">
        <v>324</v>
      </c>
      <c r="E263" s="40"/>
      <c r="F263" s="270" t="s">
        <v>389</v>
      </c>
      <c r="G263" s="40"/>
      <c r="H263" s="40"/>
      <c r="I263" s="271"/>
      <c r="J263" s="40"/>
      <c r="K263" s="40"/>
      <c r="L263" s="44"/>
      <c r="M263" s="272"/>
      <c r="N263" s="273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324</v>
      </c>
      <c r="AU263" s="17" t="s">
        <v>84</v>
      </c>
    </row>
    <row r="264" s="12" customFormat="1" ht="25.92" customHeight="1">
      <c r="A264" s="12"/>
      <c r="B264" s="196"/>
      <c r="C264" s="197"/>
      <c r="D264" s="198" t="s">
        <v>76</v>
      </c>
      <c r="E264" s="199" t="s">
        <v>390</v>
      </c>
      <c r="F264" s="199" t="s">
        <v>391</v>
      </c>
      <c r="G264" s="197"/>
      <c r="H264" s="197"/>
      <c r="I264" s="200"/>
      <c r="J264" s="201">
        <f>BK264</f>
        <v>0</v>
      </c>
      <c r="K264" s="197"/>
      <c r="L264" s="202"/>
      <c r="M264" s="203"/>
      <c r="N264" s="204"/>
      <c r="O264" s="204"/>
      <c r="P264" s="205">
        <f>P265+P269+P271+P273+P276</f>
        <v>0</v>
      </c>
      <c r="Q264" s="204"/>
      <c r="R264" s="205">
        <f>R265+R269+R271+R273+R276</f>
        <v>0</v>
      </c>
      <c r="S264" s="204"/>
      <c r="T264" s="206">
        <f>T265+T269+T271+T273+T276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7" t="s">
        <v>157</v>
      </c>
      <c r="AT264" s="208" t="s">
        <v>76</v>
      </c>
      <c r="AU264" s="208" t="s">
        <v>77</v>
      </c>
      <c r="AY264" s="207" t="s">
        <v>122</v>
      </c>
      <c r="BK264" s="209">
        <f>BK265+BK269+BK271+BK273+BK276</f>
        <v>0</v>
      </c>
    </row>
    <row r="265" s="12" customFormat="1" ht="22.8" customHeight="1">
      <c r="A265" s="12"/>
      <c r="B265" s="196"/>
      <c r="C265" s="197"/>
      <c r="D265" s="198" t="s">
        <v>76</v>
      </c>
      <c r="E265" s="210" t="s">
        <v>392</v>
      </c>
      <c r="F265" s="210" t="s">
        <v>393</v>
      </c>
      <c r="G265" s="197"/>
      <c r="H265" s="197"/>
      <c r="I265" s="200"/>
      <c r="J265" s="211">
        <f>BK265</f>
        <v>0</v>
      </c>
      <c r="K265" s="197"/>
      <c r="L265" s="202"/>
      <c r="M265" s="203"/>
      <c r="N265" s="204"/>
      <c r="O265" s="204"/>
      <c r="P265" s="205">
        <f>SUM(P266:P268)</f>
        <v>0</v>
      </c>
      <c r="Q265" s="204"/>
      <c r="R265" s="205">
        <f>SUM(R266:R268)</f>
        <v>0</v>
      </c>
      <c r="S265" s="204"/>
      <c r="T265" s="206">
        <f>SUM(T266:T268)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7" t="s">
        <v>157</v>
      </c>
      <c r="AT265" s="208" t="s">
        <v>76</v>
      </c>
      <c r="AU265" s="208" t="s">
        <v>82</v>
      </c>
      <c r="AY265" s="207" t="s">
        <v>122</v>
      </c>
      <c r="BK265" s="209">
        <f>SUM(BK266:BK268)</f>
        <v>0</v>
      </c>
    </row>
    <row r="266" s="2" customFormat="1" ht="16.5" customHeight="1">
      <c r="A266" s="38"/>
      <c r="B266" s="39"/>
      <c r="C266" s="212" t="s">
        <v>394</v>
      </c>
      <c r="D266" s="212" t="s">
        <v>124</v>
      </c>
      <c r="E266" s="213" t="s">
        <v>395</v>
      </c>
      <c r="F266" s="214" t="s">
        <v>396</v>
      </c>
      <c r="G266" s="215" t="s">
        <v>397</v>
      </c>
      <c r="H266" s="216">
        <v>1</v>
      </c>
      <c r="I266" s="217"/>
      <c r="J266" s="218">
        <f>ROUND(I266*H266,2)</f>
        <v>0</v>
      </c>
      <c r="K266" s="219"/>
      <c r="L266" s="44"/>
      <c r="M266" s="220" t="s">
        <v>1</v>
      </c>
      <c r="N266" s="221" t="s">
        <v>42</v>
      </c>
      <c r="O266" s="91"/>
      <c r="P266" s="222">
        <f>O266*H266</f>
        <v>0</v>
      </c>
      <c r="Q266" s="222">
        <v>0</v>
      </c>
      <c r="R266" s="222">
        <f>Q266*H266</f>
        <v>0</v>
      </c>
      <c r="S266" s="222">
        <v>0</v>
      </c>
      <c r="T266" s="223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4" t="s">
        <v>398</v>
      </c>
      <c r="AT266" s="224" t="s">
        <v>124</v>
      </c>
      <c r="AU266" s="224" t="s">
        <v>84</v>
      </c>
      <c r="AY266" s="17" t="s">
        <v>122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7" t="s">
        <v>82</v>
      </c>
      <c r="BK266" s="225">
        <f>ROUND(I266*H266,2)</f>
        <v>0</v>
      </c>
      <c r="BL266" s="17" t="s">
        <v>398</v>
      </c>
      <c r="BM266" s="224" t="s">
        <v>399</v>
      </c>
    </row>
    <row r="267" s="2" customFormat="1">
      <c r="A267" s="38"/>
      <c r="B267" s="39"/>
      <c r="C267" s="40"/>
      <c r="D267" s="228" t="s">
        <v>324</v>
      </c>
      <c r="E267" s="40"/>
      <c r="F267" s="270" t="s">
        <v>400</v>
      </c>
      <c r="G267" s="40"/>
      <c r="H267" s="40"/>
      <c r="I267" s="271"/>
      <c r="J267" s="40"/>
      <c r="K267" s="40"/>
      <c r="L267" s="44"/>
      <c r="M267" s="272"/>
      <c r="N267" s="273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324</v>
      </c>
      <c r="AU267" s="17" t="s">
        <v>84</v>
      </c>
    </row>
    <row r="268" s="2" customFormat="1" ht="16.5" customHeight="1">
      <c r="A268" s="38"/>
      <c r="B268" s="39"/>
      <c r="C268" s="212" t="s">
        <v>401</v>
      </c>
      <c r="D268" s="212" t="s">
        <v>124</v>
      </c>
      <c r="E268" s="213" t="s">
        <v>402</v>
      </c>
      <c r="F268" s="214" t="s">
        <v>403</v>
      </c>
      <c r="G268" s="215" t="s">
        <v>397</v>
      </c>
      <c r="H268" s="216">
        <v>1</v>
      </c>
      <c r="I268" s="217"/>
      <c r="J268" s="218">
        <f>ROUND(I268*H268,2)</f>
        <v>0</v>
      </c>
      <c r="K268" s="219"/>
      <c r="L268" s="44"/>
      <c r="M268" s="220" t="s">
        <v>1</v>
      </c>
      <c r="N268" s="221" t="s">
        <v>42</v>
      </c>
      <c r="O268" s="91"/>
      <c r="P268" s="222">
        <f>O268*H268</f>
        <v>0</v>
      </c>
      <c r="Q268" s="222">
        <v>0</v>
      </c>
      <c r="R268" s="222">
        <f>Q268*H268</f>
        <v>0</v>
      </c>
      <c r="S268" s="222">
        <v>0</v>
      </c>
      <c r="T268" s="223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4" t="s">
        <v>398</v>
      </c>
      <c r="AT268" s="224" t="s">
        <v>124</v>
      </c>
      <c r="AU268" s="224" t="s">
        <v>84</v>
      </c>
      <c r="AY268" s="17" t="s">
        <v>122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7" t="s">
        <v>82</v>
      </c>
      <c r="BK268" s="225">
        <f>ROUND(I268*H268,2)</f>
        <v>0</v>
      </c>
      <c r="BL268" s="17" t="s">
        <v>398</v>
      </c>
      <c r="BM268" s="224" t="s">
        <v>404</v>
      </c>
    </row>
    <row r="269" s="12" customFormat="1" ht="22.8" customHeight="1">
      <c r="A269" s="12"/>
      <c r="B269" s="196"/>
      <c r="C269" s="197"/>
      <c r="D269" s="198" t="s">
        <v>76</v>
      </c>
      <c r="E269" s="210" t="s">
        <v>405</v>
      </c>
      <c r="F269" s="210" t="s">
        <v>406</v>
      </c>
      <c r="G269" s="197"/>
      <c r="H269" s="197"/>
      <c r="I269" s="200"/>
      <c r="J269" s="211">
        <f>BK269</f>
        <v>0</v>
      </c>
      <c r="K269" s="197"/>
      <c r="L269" s="202"/>
      <c r="M269" s="203"/>
      <c r="N269" s="204"/>
      <c r="O269" s="204"/>
      <c r="P269" s="205">
        <f>P270</f>
        <v>0</v>
      </c>
      <c r="Q269" s="204"/>
      <c r="R269" s="205">
        <f>R270</f>
        <v>0</v>
      </c>
      <c r="S269" s="204"/>
      <c r="T269" s="206">
        <f>T270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7" t="s">
        <v>157</v>
      </c>
      <c r="AT269" s="208" t="s">
        <v>76</v>
      </c>
      <c r="AU269" s="208" t="s">
        <v>82</v>
      </c>
      <c r="AY269" s="207" t="s">
        <v>122</v>
      </c>
      <c r="BK269" s="209">
        <f>BK270</f>
        <v>0</v>
      </c>
    </row>
    <row r="270" s="2" customFormat="1" ht="16.5" customHeight="1">
      <c r="A270" s="38"/>
      <c r="B270" s="39"/>
      <c r="C270" s="212" t="s">
        <v>407</v>
      </c>
      <c r="D270" s="212" t="s">
        <v>124</v>
      </c>
      <c r="E270" s="213" t="s">
        <v>408</v>
      </c>
      <c r="F270" s="214" t="s">
        <v>406</v>
      </c>
      <c r="G270" s="215" t="s">
        <v>397</v>
      </c>
      <c r="H270" s="216">
        <v>1</v>
      </c>
      <c r="I270" s="217"/>
      <c r="J270" s="218">
        <f>ROUND(I270*H270,2)</f>
        <v>0</v>
      </c>
      <c r="K270" s="219"/>
      <c r="L270" s="44"/>
      <c r="M270" s="220" t="s">
        <v>1</v>
      </c>
      <c r="N270" s="221" t="s">
        <v>42</v>
      </c>
      <c r="O270" s="91"/>
      <c r="P270" s="222">
        <f>O270*H270</f>
        <v>0</v>
      </c>
      <c r="Q270" s="222">
        <v>0</v>
      </c>
      <c r="R270" s="222">
        <f>Q270*H270</f>
        <v>0</v>
      </c>
      <c r="S270" s="222">
        <v>0</v>
      </c>
      <c r="T270" s="223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4" t="s">
        <v>398</v>
      </c>
      <c r="AT270" s="224" t="s">
        <v>124</v>
      </c>
      <c r="AU270" s="224" t="s">
        <v>84</v>
      </c>
      <c r="AY270" s="17" t="s">
        <v>122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17" t="s">
        <v>82</v>
      </c>
      <c r="BK270" s="225">
        <f>ROUND(I270*H270,2)</f>
        <v>0</v>
      </c>
      <c r="BL270" s="17" t="s">
        <v>398</v>
      </c>
      <c r="BM270" s="224" t="s">
        <v>409</v>
      </c>
    </row>
    <row r="271" s="12" customFormat="1" ht="22.8" customHeight="1">
      <c r="A271" s="12"/>
      <c r="B271" s="196"/>
      <c r="C271" s="197"/>
      <c r="D271" s="198" t="s">
        <v>76</v>
      </c>
      <c r="E271" s="210" t="s">
        <v>410</v>
      </c>
      <c r="F271" s="210" t="s">
        <v>411</v>
      </c>
      <c r="G271" s="197"/>
      <c r="H271" s="197"/>
      <c r="I271" s="200"/>
      <c r="J271" s="211">
        <f>BK271</f>
        <v>0</v>
      </c>
      <c r="K271" s="197"/>
      <c r="L271" s="202"/>
      <c r="M271" s="203"/>
      <c r="N271" s="204"/>
      <c r="O271" s="204"/>
      <c r="P271" s="205">
        <f>P272</f>
        <v>0</v>
      </c>
      <c r="Q271" s="204"/>
      <c r="R271" s="205">
        <f>R272</f>
        <v>0</v>
      </c>
      <c r="S271" s="204"/>
      <c r="T271" s="206">
        <f>T272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7" t="s">
        <v>157</v>
      </c>
      <c r="AT271" s="208" t="s">
        <v>76</v>
      </c>
      <c r="AU271" s="208" t="s">
        <v>82</v>
      </c>
      <c r="AY271" s="207" t="s">
        <v>122</v>
      </c>
      <c r="BK271" s="209">
        <f>BK272</f>
        <v>0</v>
      </c>
    </row>
    <row r="272" s="2" customFormat="1" ht="16.5" customHeight="1">
      <c r="A272" s="38"/>
      <c r="B272" s="39"/>
      <c r="C272" s="212" t="s">
        <v>412</v>
      </c>
      <c r="D272" s="212" t="s">
        <v>124</v>
      </c>
      <c r="E272" s="213" t="s">
        <v>413</v>
      </c>
      <c r="F272" s="214" t="s">
        <v>414</v>
      </c>
      <c r="G272" s="215" t="s">
        <v>397</v>
      </c>
      <c r="H272" s="216">
        <v>1</v>
      </c>
      <c r="I272" s="217"/>
      <c r="J272" s="218">
        <f>ROUND(I272*H272,2)</f>
        <v>0</v>
      </c>
      <c r="K272" s="219"/>
      <c r="L272" s="44"/>
      <c r="M272" s="220" t="s">
        <v>1</v>
      </c>
      <c r="N272" s="221" t="s">
        <v>42</v>
      </c>
      <c r="O272" s="91"/>
      <c r="P272" s="222">
        <f>O272*H272</f>
        <v>0</v>
      </c>
      <c r="Q272" s="222">
        <v>0</v>
      </c>
      <c r="R272" s="222">
        <f>Q272*H272</f>
        <v>0</v>
      </c>
      <c r="S272" s="222">
        <v>0</v>
      </c>
      <c r="T272" s="223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4" t="s">
        <v>398</v>
      </c>
      <c r="AT272" s="224" t="s">
        <v>124</v>
      </c>
      <c r="AU272" s="224" t="s">
        <v>84</v>
      </c>
      <c r="AY272" s="17" t="s">
        <v>122</v>
      </c>
      <c r="BE272" s="225">
        <f>IF(N272="základní",J272,0)</f>
        <v>0</v>
      </c>
      <c r="BF272" s="225">
        <f>IF(N272="snížená",J272,0)</f>
        <v>0</v>
      </c>
      <c r="BG272" s="225">
        <f>IF(N272="zákl. přenesená",J272,0)</f>
        <v>0</v>
      </c>
      <c r="BH272" s="225">
        <f>IF(N272="sníž. přenesená",J272,0)</f>
        <v>0</v>
      </c>
      <c r="BI272" s="225">
        <f>IF(N272="nulová",J272,0)</f>
        <v>0</v>
      </c>
      <c r="BJ272" s="17" t="s">
        <v>82</v>
      </c>
      <c r="BK272" s="225">
        <f>ROUND(I272*H272,2)</f>
        <v>0</v>
      </c>
      <c r="BL272" s="17" t="s">
        <v>398</v>
      </c>
      <c r="BM272" s="224" t="s">
        <v>415</v>
      </c>
    </row>
    <row r="273" s="12" customFormat="1" ht="22.8" customHeight="1">
      <c r="A273" s="12"/>
      <c r="B273" s="196"/>
      <c r="C273" s="197"/>
      <c r="D273" s="198" t="s">
        <v>76</v>
      </c>
      <c r="E273" s="210" t="s">
        <v>416</v>
      </c>
      <c r="F273" s="210" t="s">
        <v>417</v>
      </c>
      <c r="G273" s="197"/>
      <c r="H273" s="197"/>
      <c r="I273" s="200"/>
      <c r="J273" s="211">
        <f>BK273</f>
        <v>0</v>
      </c>
      <c r="K273" s="197"/>
      <c r="L273" s="202"/>
      <c r="M273" s="203"/>
      <c r="N273" s="204"/>
      <c r="O273" s="204"/>
      <c r="P273" s="205">
        <f>SUM(P274:P275)</f>
        <v>0</v>
      </c>
      <c r="Q273" s="204"/>
      <c r="R273" s="205">
        <f>SUM(R274:R275)</f>
        <v>0</v>
      </c>
      <c r="S273" s="204"/>
      <c r="T273" s="206">
        <f>SUM(T274:T275)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7" t="s">
        <v>157</v>
      </c>
      <c r="AT273" s="208" t="s">
        <v>76</v>
      </c>
      <c r="AU273" s="208" t="s">
        <v>82</v>
      </c>
      <c r="AY273" s="207" t="s">
        <v>122</v>
      </c>
      <c r="BK273" s="209">
        <f>SUM(BK274:BK275)</f>
        <v>0</v>
      </c>
    </row>
    <row r="274" s="2" customFormat="1" ht="16.5" customHeight="1">
      <c r="A274" s="38"/>
      <c r="B274" s="39"/>
      <c r="C274" s="212" t="s">
        <v>418</v>
      </c>
      <c r="D274" s="212" t="s">
        <v>124</v>
      </c>
      <c r="E274" s="213" t="s">
        <v>419</v>
      </c>
      <c r="F274" s="214" t="s">
        <v>420</v>
      </c>
      <c r="G274" s="215" t="s">
        <v>397</v>
      </c>
      <c r="H274" s="216">
        <v>1</v>
      </c>
      <c r="I274" s="217"/>
      <c r="J274" s="218">
        <f>ROUND(I274*H274,2)</f>
        <v>0</v>
      </c>
      <c r="K274" s="219"/>
      <c r="L274" s="44"/>
      <c r="M274" s="220" t="s">
        <v>1</v>
      </c>
      <c r="N274" s="221" t="s">
        <v>42</v>
      </c>
      <c r="O274" s="91"/>
      <c r="P274" s="222">
        <f>O274*H274</f>
        <v>0</v>
      </c>
      <c r="Q274" s="222">
        <v>0</v>
      </c>
      <c r="R274" s="222">
        <f>Q274*H274</f>
        <v>0</v>
      </c>
      <c r="S274" s="222">
        <v>0</v>
      </c>
      <c r="T274" s="223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4" t="s">
        <v>398</v>
      </c>
      <c r="AT274" s="224" t="s">
        <v>124</v>
      </c>
      <c r="AU274" s="224" t="s">
        <v>84</v>
      </c>
      <c r="AY274" s="17" t="s">
        <v>122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7" t="s">
        <v>82</v>
      </c>
      <c r="BK274" s="225">
        <f>ROUND(I274*H274,2)</f>
        <v>0</v>
      </c>
      <c r="BL274" s="17" t="s">
        <v>398</v>
      </c>
      <c r="BM274" s="224" t="s">
        <v>421</v>
      </c>
    </row>
    <row r="275" s="2" customFormat="1">
      <c r="A275" s="38"/>
      <c r="B275" s="39"/>
      <c r="C275" s="40"/>
      <c r="D275" s="228" t="s">
        <v>324</v>
      </c>
      <c r="E275" s="40"/>
      <c r="F275" s="270" t="s">
        <v>422</v>
      </c>
      <c r="G275" s="40"/>
      <c r="H275" s="40"/>
      <c r="I275" s="271"/>
      <c r="J275" s="40"/>
      <c r="K275" s="40"/>
      <c r="L275" s="44"/>
      <c r="M275" s="272"/>
      <c r="N275" s="273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324</v>
      </c>
      <c r="AU275" s="17" t="s">
        <v>84</v>
      </c>
    </row>
    <row r="276" s="12" customFormat="1" ht="22.8" customHeight="1">
      <c r="A276" s="12"/>
      <c r="B276" s="196"/>
      <c r="C276" s="197"/>
      <c r="D276" s="198" t="s">
        <v>76</v>
      </c>
      <c r="E276" s="210" t="s">
        <v>423</v>
      </c>
      <c r="F276" s="210" t="s">
        <v>424</v>
      </c>
      <c r="G276" s="197"/>
      <c r="H276" s="197"/>
      <c r="I276" s="200"/>
      <c r="J276" s="211">
        <f>BK276</f>
        <v>0</v>
      </c>
      <c r="K276" s="197"/>
      <c r="L276" s="202"/>
      <c r="M276" s="203"/>
      <c r="N276" s="204"/>
      <c r="O276" s="204"/>
      <c r="P276" s="205">
        <f>P277</f>
        <v>0</v>
      </c>
      <c r="Q276" s="204"/>
      <c r="R276" s="205">
        <f>R277</f>
        <v>0</v>
      </c>
      <c r="S276" s="204"/>
      <c r="T276" s="206">
        <f>T277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7" t="s">
        <v>157</v>
      </c>
      <c r="AT276" s="208" t="s">
        <v>76</v>
      </c>
      <c r="AU276" s="208" t="s">
        <v>82</v>
      </c>
      <c r="AY276" s="207" t="s">
        <v>122</v>
      </c>
      <c r="BK276" s="209">
        <f>BK277</f>
        <v>0</v>
      </c>
    </row>
    <row r="277" s="2" customFormat="1" ht="21.75" customHeight="1">
      <c r="A277" s="38"/>
      <c r="B277" s="39"/>
      <c r="C277" s="212" t="s">
        <v>425</v>
      </c>
      <c r="D277" s="212" t="s">
        <v>124</v>
      </c>
      <c r="E277" s="213" t="s">
        <v>426</v>
      </c>
      <c r="F277" s="214" t="s">
        <v>427</v>
      </c>
      <c r="G277" s="215" t="s">
        <v>397</v>
      </c>
      <c r="H277" s="216">
        <v>1</v>
      </c>
      <c r="I277" s="217"/>
      <c r="J277" s="218">
        <f>ROUND(I277*H277,2)</f>
        <v>0</v>
      </c>
      <c r="K277" s="219"/>
      <c r="L277" s="44"/>
      <c r="M277" s="274" t="s">
        <v>1</v>
      </c>
      <c r="N277" s="275" t="s">
        <v>42</v>
      </c>
      <c r="O277" s="276"/>
      <c r="P277" s="277">
        <f>O277*H277</f>
        <v>0</v>
      </c>
      <c r="Q277" s="277">
        <v>0</v>
      </c>
      <c r="R277" s="277">
        <f>Q277*H277</f>
        <v>0</v>
      </c>
      <c r="S277" s="277">
        <v>0</v>
      </c>
      <c r="T277" s="278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4" t="s">
        <v>398</v>
      </c>
      <c r="AT277" s="224" t="s">
        <v>124</v>
      </c>
      <c r="AU277" s="224" t="s">
        <v>84</v>
      </c>
      <c r="AY277" s="17" t="s">
        <v>122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7" t="s">
        <v>82</v>
      </c>
      <c r="BK277" s="225">
        <f>ROUND(I277*H277,2)</f>
        <v>0</v>
      </c>
      <c r="BL277" s="17" t="s">
        <v>398</v>
      </c>
      <c r="BM277" s="224" t="s">
        <v>428</v>
      </c>
    </row>
    <row r="278" s="2" customFormat="1" ht="6.96" customHeight="1">
      <c r="A278" s="38"/>
      <c r="B278" s="66"/>
      <c r="C278" s="67"/>
      <c r="D278" s="67"/>
      <c r="E278" s="67"/>
      <c r="F278" s="67"/>
      <c r="G278" s="67"/>
      <c r="H278" s="67"/>
      <c r="I278" s="67"/>
      <c r="J278" s="67"/>
      <c r="K278" s="67"/>
      <c r="L278" s="44"/>
      <c r="M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</row>
  </sheetData>
  <sheetProtection sheet="1" autoFilter="0" formatColumns="0" formatRows="0" objects="1" scenarios="1" spinCount="100000" saltValue="BggFgEJu0uNpEnBXKCFoi3PTeG91awQIIpsas7xCzCdN6eYrcWywoDg7zNrkMSGNltn+5ONxLyxfrzGMDZ0ijQ==" hashValue="pvEldS2yaowvHFufn2XwmxCahbwQNZk/1q9hy+TAXaY/PHcw74rjGWoDBcPh0C/Z/Z3iltKXi0xTkTMPSPAhUQ==" algorithmName="SHA-512" password="CC35"/>
  <autoFilter ref="C127:K277"/>
  <mergeCells count="6">
    <mergeCell ref="E7:H7"/>
    <mergeCell ref="E16:H16"/>
    <mergeCell ref="E25:H25"/>
    <mergeCell ref="E85:H85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T-X230\Petr</dc:creator>
  <cp:lastModifiedBy>T-X230\Petr</cp:lastModifiedBy>
  <dcterms:created xsi:type="dcterms:W3CDTF">2021-03-16T05:37:53Z</dcterms:created>
  <dcterms:modified xsi:type="dcterms:W3CDTF">2021-03-16T05:37:56Z</dcterms:modified>
</cp:coreProperties>
</file>