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0185" yWindow="150" windowWidth="18735" windowHeight="12210" activeTab="4"/>
  </bookViews>
  <sheets>
    <sheet name="Pokyny pro vyplnění" sheetId="11" r:id="rId1"/>
    <sheet name="Stavba" sheetId="1" r:id="rId2"/>
    <sheet name="VzorPolozky" sheetId="10" state="hidden" r:id="rId3"/>
    <sheet name="02 1 Naklady" sheetId="12" r:id="rId4"/>
    <sheet name="01 01 Stavební část " sheetId="13" r:id="rId5"/>
    <sheet name="01 02 Silnoproud " sheetId="14" r:id="rId6"/>
    <sheet name="01 03 VO" sheetId="15" r:id="rId7"/>
    <sheet name="01 04 CCTV" sheetId="16" r:id="rId8"/>
    <sheet name="01 05 EZS" sheetId="17" r:id="rId9"/>
  </sheets>
  <externalReferences>
    <externalReference r:id="rId10"/>
  </externalReferences>
  <definedNames>
    <definedName name="CelkemDPHVypocet" localSheetId="1">Stavba!$H$48</definedName>
    <definedName name="CenaCelkem">Stavba!$G$29</definedName>
    <definedName name="CenaCelkemBezDPH">Stavba!$G$28</definedName>
    <definedName name="CenaCelkemVypocet" localSheetId="1">Stavba!$I$48</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4">'01 01 Stavební část '!$1:$7</definedName>
    <definedName name="_xlnm.Print_Titles" localSheetId="5">'01 02 Silnoproud '!$1:$7</definedName>
    <definedName name="_xlnm.Print_Titles" localSheetId="6">'01 03 VO'!$1:$7</definedName>
    <definedName name="_xlnm.Print_Titles" localSheetId="7">'01 04 CCTV'!$1:$7</definedName>
    <definedName name="_xlnm.Print_Titles" localSheetId="8">'01 05 EZS'!$1:$7</definedName>
    <definedName name="_xlnm.Print_Titles" localSheetId="3">'02 1 Naklady'!$1:$7</definedName>
    <definedName name="oadresa">Stavba!$D$6</definedName>
    <definedName name="Objednatel" localSheetId="1">Stavba!$D$5</definedName>
    <definedName name="Objekt" localSheetId="1">Stavba!$B$38</definedName>
    <definedName name="_xlnm.Print_Area" localSheetId="4">'01 01 Stavební část '!$A$1:$W$330</definedName>
    <definedName name="_xlnm.Print_Area" localSheetId="5">'01 02 Silnoproud '!$A$1:$W$81</definedName>
    <definedName name="_xlnm.Print_Area" localSheetId="6">'01 03 VO'!$A$1:$W$50</definedName>
    <definedName name="_xlnm.Print_Area" localSheetId="7">'01 04 CCTV'!$A$1:$W$57</definedName>
    <definedName name="_xlnm.Print_Area" localSheetId="8">'01 05 EZS'!$A$1:$W$58</definedName>
    <definedName name="_xlnm.Print_Area" localSheetId="3">'02 1 Naklady'!$A$1:$W$47</definedName>
    <definedName name="_xlnm.Print_Area" localSheetId="1">Stavba!$A$1:$J$78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Stavba!$F$48</definedName>
    <definedName name="ZakladDPHZakl">Stavba!$G$25</definedName>
    <definedName name="ZakladDPHZaklVypocet" localSheetId="1">Stavba!$G$48</definedName>
    <definedName name="ZaObjednatele">Stavba!$G$34</definedName>
    <definedName name="Zaokrouhleni">Stavba!$G$27</definedName>
    <definedName name="ZaZhotovitele">Stavba!$D$34</definedName>
    <definedName name="Zhotovitel">Stavba!$D$11:$G$11</definedName>
  </definedNames>
  <calcPr calcId="114210" fullCalcOnLoad="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77" i="1"/>
  <c r="I76"/>
  <c r="I75"/>
  <c r="I74"/>
  <c r="I73"/>
  <c r="I72"/>
  <c r="I71"/>
  <c r="I18"/>
  <c r="I70"/>
  <c r="I69"/>
  <c r="I68"/>
  <c r="I67"/>
  <c r="I66"/>
  <c r="I65"/>
  <c r="I64"/>
  <c r="I63"/>
  <c r="I62"/>
  <c r="I61"/>
  <c r="I60"/>
  <c r="I59"/>
  <c r="I55"/>
  <c r="I56"/>
  <c r="I57"/>
  <c r="I58"/>
  <c r="I16"/>
  <c r="G47"/>
  <c r="F47"/>
  <c r="H47"/>
  <c r="I47"/>
  <c r="G46"/>
  <c r="F46"/>
  <c r="H46"/>
  <c r="I46"/>
  <c r="G45"/>
  <c r="F45"/>
  <c r="G44"/>
  <c r="F44"/>
  <c r="G43"/>
  <c r="F43"/>
  <c r="G42"/>
  <c r="F42"/>
  <c r="G41"/>
  <c r="F41"/>
  <c r="G40"/>
  <c r="F40"/>
  <c r="G39"/>
  <c r="G48"/>
  <c r="F39"/>
  <c r="G52" i="17"/>
  <c r="G9"/>
  <c r="M9"/>
  <c r="I9"/>
  <c r="I8"/>
  <c r="K9"/>
  <c r="K8"/>
  <c r="O9"/>
  <c r="Q9"/>
  <c r="Q8"/>
  <c r="V9"/>
  <c r="V8"/>
  <c r="G11"/>
  <c r="I11"/>
  <c r="K11"/>
  <c r="M11"/>
  <c r="O11"/>
  <c r="Q11"/>
  <c r="V11"/>
  <c r="G13"/>
  <c r="I13"/>
  <c r="K13"/>
  <c r="M13"/>
  <c r="O13"/>
  <c r="Q13"/>
  <c r="V13"/>
  <c r="G15"/>
  <c r="G8"/>
  <c r="I15"/>
  <c r="K15"/>
  <c r="O15"/>
  <c r="O8"/>
  <c r="Q15"/>
  <c r="V15"/>
  <c r="G17"/>
  <c r="M17"/>
  <c r="I17"/>
  <c r="K17"/>
  <c r="O17"/>
  <c r="Q17"/>
  <c r="V17"/>
  <c r="G19"/>
  <c r="I19"/>
  <c r="K19"/>
  <c r="M19"/>
  <c r="O19"/>
  <c r="Q19"/>
  <c r="V19"/>
  <c r="G21"/>
  <c r="I21"/>
  <c r="K21"/>
  <c r="M21"/>
  <c r="O21"/>
  <c r="Q21"/>
  <c r="V21"/>
  <c r="G23"/>
  <c r="M23"/>
  <c r="I23"/>
  <c r="K23"/>
  <c r="O23"/>
  <c r="Q23"/>
  <c r="V23"/>
  <c r="G25"/>
  <c r="M25"/>
  <c r="I25"/>
  <c r="K25"/>
  <c r="O25"/>
  <c r="Q25"/>
  <c r="V25"/>
  <c r="G27"/>
  <c r="I27"/>
  <c r="K27"/>
  <c r="M27"/>
  <c r="O27"/>
  <c r="Q27"/>
  <c r="V27"/>
  <c r="G29"/>
  <c r="I29"/>
  <c r="K29"/>
  <c r="M29"/>
  <c r="O29"/>
  <c r="Q29"/>
  <c r="V29"/>
  <c r="G31"/>
  <c r="O31"/>
  <c r="G32"/>
  <c r="M32"/>
  <c r="M31"/>
  <c r="I32"/>
  <c r="I31"/>
  <c r="K32"/>
  <c r="K31"/>
  <c r="O32"/>
  <c r="Q32"/>
  <c r="Q31"/>
  <c r="V32"/>
  <c r="V31"/>
  <c r="G34"/>
  <c r="K34"/>
  <c r="O34"/>
  <c r="V34"/>
  <c r="G35"/>
  <c r="I35"/>
  <c r="I34"/>
  <c r="K35"/>
  <c r="M35"/>
  <c r="M34"/>
  <c r="O35"/>
  <c r="Q35"/>
  <c r="Q34"/>
  <c r="V35"/>
  <c r="G37"/>
  <c r="O37"/>
  <c r="G38"/>
  <c r="I38"/>
  <c r="I37"/>
  <c r="K38"/>
  <c r="M38"/>
  <c r="O38"/>
  <c r="Q38"/>
  <c r="Q37"/>
  <c r="V38"/>
  <c r="G40"/>
  <c r="M40"/>
  <c r="I40"/>
  <c r="K40"/>
  <c r="K37"/>
  <c r="O40"/>
  <c r="Q40"/>
  <c r="V40"/>
  <c r="V37"/>
  <c r="G42"/>
  <c r="I42"/>
  <c r="K42"/>
  <c r="M42"/>
  <c r="O42"/>
  <c r="Q42"/>
  <c r="V42"/>
  <c r="G44"/>
  <c r="O44"/>
  <c r="G45"/>
  <c r="I45"/>
  <c r="I44"/>
  <c r="K45"/>
  <c r="M45"/>
  <c r="O45"/>
  <c r="Q45"/>
  <c r="Q44"/>
  <c r="V45"/>
  <c r="G47"/>
  <c r="M47"/>
  <c r="I47"/>
  <c r="K47"/>
  <c r="K44"/>
  <c r="O47"/>
  <c r="Q47"/>
  <c r="V47"/>
  <c r="V44"/>
  <c r="G49"/>
  <c r="I49"/>
  <c r="K49"/>
  <c r="M49"/>
  <c r="O49"/>
  <c r="Q49"/>
  <c r="V49"/>
  <c r="AE52"/>
  <c r="G51" i="16"/>
  <c r="G9"/>
  <c r="M9"/>
  <c r="I9"/>
  <c r="I8"/>
  <c r="K9"/>
  <c r="K8"/>
  <c r="O9"/>
  <c r="Q9"/>
  <c r="Q8"/>
  <c r="V9"/>
  <c r="V8"/>
  <c r="G11"/>
  <c r="I11"/>
  <c r="K11"/>
  <c r="M11"/>
  <c r="O11"/>
  <c r="Q11"/>
  <c r="V11"/>
  <c r="G13"/>
  <c r="I13"/>
  <c r="K13"/>
  <c r="M13"/>
  <c r="O13"/>
  <c r="Q13"/>
  <c r="V13"/>
  <c r="G15"/>
  <c r="G8"/>
  <c r="I15"/>
  <c r="K15"/>
  <c r="O15"/>
  <c r="O8"/>
  <c r="Q15"/>
  <c r="V15"/>
  <c r="G17"/>
  <c r="M17"/>
  <c r="I17"/>
  <c r="K17"/>
  <c r="O17"/>
  <c r="Q17"/>
  <c r="V17"/>
  <c r="G19"/>
  <c r="I19"/>
  <c r="K19"/>
  <c r="M19"/>
  <c r="O19"/>
  <c r="Q19"/>
  <c r="V19"/>
  <c r="G21"/>
  <c r="I21"/>
  <c r="K21"/>
  <c r="M21"/>
  <c r="O21"/>
  <c r="Q21"/>
  <c r="V21"/>
  <c r="G23"/>
  <c r="M23"/>
  <c r="I23"/>
  <c r="K23"/>
  <c r="O23"/>
  <c r="Q23"/>
  <c r="V23"/>
  <c r="G25"/>
  <c r="M25"/>
  <c r="I25"/>
  <c r="K25"/>
  <c r="O25"/>
  <c r="Q25"/>
  <c r="V25"/>
  <c r="G27"/>
  <c r="I27"/>
  <c r="K27"/>
  <c r="M27"/>
  <c r="O27"/>
  <c r="Q27"/>
  <c r="V27"/>
  <c r="G29"/>
  <c r="I29"/>
  <c r="K29"/>
  <c r="M29"/>
  <c r="O29"/>
  <c r="Q29"/>
  <c r="V29"/>
  <c r="G31"/>
  <c r="M31"/>
  <c r="I31"/>
  <c r="K31"/>
  <c r="O31"/>
  <c r="Q31"/>
  <c r="V31"/>
  <c r="G33"/>
  <c r="I33"/>
  <c r="K33"/>
  <c r="M33"/>
  <c r="O33"/>
  <c r="Q33"/>
  <c r="V33"/>
  <c r="G35"/>
  <c r="M35"/>
  <c r="I35"/>
  <c r="K35"/>
  <c r="O35"/>
  <c r="Q35"/>
  <c r="V35"/>
  <c r="G37"/>
  <c r="I37"/>
  <c r="K37"/>
  <c r="M37"/>
  <c r="O37"/>
  <c r="Q37"/>
  <c r="V37"/>
  <c r="G39"/>
  <c r="M39"/>
  <c r="I39"/>
  <c r="K39"/>
  <c r="O39"/>
  <c r="Q39"/>
  <c r="V39"/>
  <c r="G42"/>
  <c r="M42"/>
  <c r="I42"/>
  <c r="K42"/>
  <c r="K41"/>
  <c r="O42"/>
  <c r="Q42"/>
  <c r="V42"/>
  <c r="V41"/>
  <c r="G44"/>
  <c r="I44"/>
  <c r="K44"/>
  <c r="M44"/>
  <c r="O44"/>
  <c r="Q44"/>
  <c r="V44"/>
  <c r="G46"/>
  <c r="G41"/>
  <c r="I46"/>
  <c r="K46"/>
  <c r="O46"/>
  <c r="O41"/>
  <c r="Q46"/>
  <c r="V46"/>
  <c r="G48"/>
  <c r="M48"/>
  <c r="I48"/>
  <c r="I41"/>
  <c r="K48"/>
  <c r="O48"/>
  <c r="Q48"/>
  <c r="Q41"/>
  <c r="V48"/>
  <c r="AE51"/>
  <c r="AF51"/>
  <c r="G44" i="15"/>
  <c r="G9"/>
  <c r="M9"/>
  <c r="I9"/>
  <c r="I8"/>
  <c r="K9"/>
  <c r="K8"/>
  <c r="O9"/>
  <c r="Q9"/>
  <c r="Q8"/>
  <c r="V9"/>
  <c r="V8"/>
  <c r="G11"/>
  <c r="I11"/>
  <c r="K11"/>
  <c r="M11"/>
  <c r="O11"/>
  <c r="Q11"/>
  <c r="V11"/>
  <c r="G13"/>
  <c r="I13"/>
  <c r="K13"/>
  <c r="M13"/>
  <c r="O13"/>
  <c r="Q13"/>
  <c r="V13"/>
  <c r="G15"/>
  <c r="G8"/>
  <c r="I15"/>
  <c r="K15"/>
  <c r="O15"/>
  <c r="O8"/>
  <c r="Q15"/>
  <c r="V15"/>
  <c r="G17"/>
  <c r="M17"/>
  <c r="I17"/>
  <c r="K17"/>
  <c r="O17"/>
  <c r="Q17"/>
  <c r="V17"/>
  <c r="G19"/>
  <c r="I19"/>
  <c r="K19"/>
  <c r="M19"/>
  <c r="O19"/>
  <c r="Q19"/>
  <c r="V19"/>
  <c r="G21"/>
  <c r="I21"/>
  <c r="K21"/>
  <c r="M21"/>
  <c r="O21"/>
  <c r="Q21"/>
  <c r="V21"/>
  <c r="G23"/>
  <c r="M23"/>
  <c r="I23"/>
  <c r="K23"/>
  <c r="O23"/>
  <c r="Q23"/>
  <c r="V23"/>
  <c r="G25"/>
  <c r="M25"/>
  <c r="I25"/>
  <c r="K25"/>
  <c r="O25"/>
  <c r="Q25"/>
  <c r="V25"/>
  <c r="G27"/>
  <c r="I27"/>
  <c r="K27"/>
  <c r="M27"/>
  <c r="O27"/>
  <c r="Q27"/>
  <c r="V27"/>
  <c r="G30"/>
  <c r="G29"/>
  <c r="I30"/>
  <c r="I29"/>
  <c r="K30"/>
  <c r="K29"/>
  <c r="O30"/>
  <c r="O29"/>
  <c r="Q30"/>
  <c r="Q29"/>
  <c r="V30"/>
  <c r="V29"/>
  <c r="G32"/>
  <c r="M32"/>
  <c r="I32"/>
  <c r="K32"/>
  <c r="O32"/>
  <c r="Q32"/>
  <c r="V32"/>
  <c r="G34"/>
  <c r="I34"/>
  <c r="K34"/>
  <c r="M34"/>
  <c r="O34"/>
  <c r="Q34"/>
  <c r="V34"/>
  <c r="G37"/>
  <c r="G36"/>
  <c r="I37"/>
  <c r="I36"/>
  <c r="K37"/>
  <c r="K36"/>
  <c r="O37"/>
  <c r="O36"/>
  <c r="Q37"/>
  <c r="Q36"/>
  <c r="V37"/>
  <c r="V36"/>
  <c r="G39"/>
  <c r="M39"/>
  <c r="I39"/>
  <c r="K39"/>
  <c r="O39"/>
  <c r="Q39"/>
  <c r="V39"/>
  <c r="G41"/>
  <c r="I41"/>
  <c r="K41"/>
  <c r="M41"/>
  <c r="O41"/>
  <c r="Q41"/>
  <c r="V41"/>
  <c r="AE44"/>
  <c r="G75" i="14"/>
  <c r="G9"/>
  <c r="G8"/>
  <c r="I9"/>
  <c r="I8"/>
  <c r="K9"/>
  <c r="K8"/>
  <c r="O9"/>
  <c r="O8"/>
  <c r="Q9"/>
  <c r="Q8"/>
  <c r="V9"/>
  <c r="V8"/>
  <c r="G11"/>
  <c r="I11"/>
  <c r="K11"/>
  <c r="M11"/>
  <c r="O11"/>
  <c r="Q11"/>
  <c r="V11"/>
  <c r="G13"/>
  <c r="I13"/>
  <c r="K13"/>
  <c r="M13"/>
  <c r="O13"/>
  <c r="Q13"/>
  <c r="V13"/>
  <c r="G15"/>
  <c r="I15"/>
  <c r="K15"/>
  <c r="M15"/>
  <c r="O15"/>
  <c r="Q15"/>
  <c r="V15"/>
  <c r="G17"/>
  <c r="M17"/>
  <c r="I17"/>
  <c r="K17"/>
  <c r="O17"/>
  <c r="Q17"/>
  <c r="V17"/>
  <c r="G19"/>
  <c r="I19"/>
  <c r="K19"/>
  <c r="M19"/>
  <c r="O19"/>
  <c r="Q19"/>
  <c r="V19"/>
  <c r="G22"/>
  <c r="G21"/>
  <c r="I22"/>
  <c r="I21"/>
  <c r="K22"/>
  <c r="M22"/>
  <c r="O22"/>
  <c r="O21"/>
  <c r="Q22"/>
  <c r="Q21"/>
  <c r="V22"/>
  <c r="G24"/>
  <c r="M24"/>
  <c r="I24"/>
  <c r="K24"/>
  <c r="O24"/>
  <c r="Q24"/>
  <c r="V24"/>
  <c r="G26"/>
  <c r="I26"/>
  <c r="K26"/>
  <c r="M26"/>
  <c r="O26"/>
  <c r="Q26"/>
  <c r="V26"/>
  <c r="G28"/>
  <c r="I28"/>
  <c r="K28"/>
  <c r="K21"/>
  <c r="M28"/>
  <c r="O28"/>
  <c r="Q28"/>
  <c r="V28"/>
  <c r="V21"/>
  <c r="G30"/>
  <c r="I30"/>
  <c r="K30"/>
  <c r="M30"/>
  <c r="O30"/>
  <c r="Q30"/>
  <c r="V30"/>
  <c r="G32"/>
  <c r="M32"/>
  <c r="I32"/>
  <c r="K32"/>
  <c r="O32"/>
  <c r="Q32"/>
  <c r="V32"/>
  <c r="G34"/>
  <c r="I34"/>
  <c r="K34"/>
  <c r="M34"/>
  <c r="O34"/>
  <c r="Q34"/>
  <c r="V34"/>
  <c r="G36"/>
  <c r="I36"/>
  <c r="K36"/>
  <c r="M36"/>
  <c r="O36"/>
  <c r="Q36"/>
  <c r="V36"/>
  <c r="G38"/>
  <c r="I38"/>
  <c r="K38"/>
  <c r="M38"/>
  <c r="O38"/>
  <c r="Q38"/>
  <c r="V38"/>
  <c r="G40"/>
  <c r="M40"/>
  <c r="I40"/>
  <c r="K40"/>
  <c r="O40"/>
  <c r="Q40"/>
  <c r="V40"/>
  <c r="G42"/>
  <c r="I42"/>
  <c r="K42"/>
  <c r="M42"/>
  <c r="O42"/>
  <c r="Q42"/>
  <c r="V42"/>
  <c r="G44"/>
  <c r="M44"/>
  <c r="I44"/>
  <c r="K44"/>
  <c r="O44"/>
  <c r="Q44"/>
  <c r="V44"/>
  <c r="G46"/>
  <c r="I46"/>
  <c r="K46"/>
  <c r="M46"/>
  <c r="O46"/>
  <c r="Q46"/>
  <c r="V46"/>
  <c r="G48"/>
  <c r="M48"/>
  <c r="I48"/>
  <c r="K48"/>
  <c r="O48"/>
  <c r="Q48"/>
  <c r="V48"/>
  <c r="G50"/>
  <c r="I50"/>
  <c r="K50"/>
  <c r="M50"/>
  <c r="O50"/>
  <c r="Q50"/>
  <c r="V50"/>
  <c r="G52"/>
  <c r="M52"/>
  <c r="I52"/>
  <c r="K52"/>
  <c r="O52"/>
  <c r="Q52"/>
  <c r="V52"/>
  <c r="G54"/>
  <c r="I54"/>
  <c r="K54"/>
  <c r="M54"/>
  <c r="O54"/>
  <c r="Q54"/>
  <c r="V54"/>
  <c r="G56"/>
  <c r="M56"/>
  <c r="I56"/>
  <c r="K56"/>
  <c r="O56"/>
  <c r="Q56"/>
  <c r="V56"/>
  <c r="G58"/>
  <c r="I58"/>
  <c r="K58"/>
  <c r="M58"/>
  <c r="O58"/>
  <c r="Q58"/>
  <c r="V58"/>
  <c r="G60"/>
  <c r="M60"/>
  <c r="I60"/>
  <c r="K60"/>
  <c r="O60"/>
  <c r="Q60"/>
  <c r="V60"/>
  <c r="G62"/>
  <c r="I62"/>
  <c r="K62"/>
  <c r="M62"/>
  <c r="O62"/>
  <c r="Q62"/>
  <c r="V62"/>
  <c r="G64"/>
  <c r="M64"/>
  <c r="I64"/>
  <c r="K64"/>
  <c r="O64"/>
  <c r="Q64"/>
  <c r="V64"/>
  <c r="G66"/>
  <c r="I66"/>
  <c r="K66"/>
  <c r="M66"/>
  <c r="O66"/>
  <c r="Q66"/>
  <c r="V66"/>
  <c r="G68"/>
  <c r="M68"/>
  <c r="I68"/>
  <c r="K68"/>
  <c r="O68"/>
  <c r="Q68"/>
  <c r="V68"/>
  <c r="G70"/>
  <c r="I70"/>
  <c r="K70"/>
  <c r="M70"/>
  <c r="O70"/>
  <c r="Q70"/>
  <c r="V70"/>
  <c r="G72"/>
  <c r="M72"/>
  <c r="I72"/>
  <c r="K72"/>
  <c r="O72"/>
  <c r="Q72"/>
  <c r="V72"/>
  <c r="AE75"/>
  <c r="AF75"/>
  <c r="G324" i="13"/>
  <c r="BA318"/>
  <c r="BA313"/>
  <c r="BA302"/>
  <c r="BA258"/>
  <c r="BA239"/>
  <c r="BA234"/>
  <c r="BA230"/>
  <c r="BA213"/>
  <c r="BA202"/>
  <c r="BA198"/>
  <c r="BA194"/>
  <c r="BA184"/>
  <c r="BA143"/>
  <c r="BA140"/>
  <c r="BA76"/>
  <c r="BA70"/>
  <c r="BA47"/>
  <c r="BA32"/>
  <c r="BA28"/>
  <c r="BA24"/>
  <c r="BA20"/>
  <c r="BA14"/>
  <c r="G8"/>
  <c r="O8"/>
  <c r="G9"/>
  <c r="M9"/>
  <c r="M8"/>
  <c r="I9"/>
  <c r="I8"/>
  <c r="K9"/>
  <c r="O9"/>
  <c r="Q9"/>
  <c r="Q8"/>
  <c r="V9"/>
  <c r="G12"/>
  <c r="M12"/>
  <c r="I12"/>
  <c r="K12"/>
  <c r="K8"/>
  <c r="O12"/>
  <c r="Q12"/>
  <c r="V12"/>
  <c r="V8"/>
  <c r="G17"/>
  <c r="M17"/>
  <c r="I17"/>
  <c r="I16"/>
  <c r="K17"/>
  <c r="O17"/>
  <c r="O16"/>
  <c r="Q17"/>
  <c r="Q16"/>
  <c r="V17"/>
  <c r="G22"/>
  <c r="M22"/>
  <c r="I22"/>
  <c r="K22"/>
  <c r="K16"/>
  <c r="O22"/>
  <c r="Q22"/>
  <c r="V22"/>
  <c r="V16"/>
  <c r="G26"/>
  <c r="I26"/>
  <c r="K26"/>
  <c r="M26"/>
  <c r="O26"/>
  <c r="Q26"/>
  <c r="V26"/>
  <c r="G30"/>
  <c r="I30"/>
  <c r="K30"/>
  <c r="M30"/>
  <c r="O30"/>
  <c r="Q30"/>
  <c r="V30"/>
  <c r="G34"/>
  <c r="M34"/>
  <c r="I34"/>
  <c r="K34"/>
  <c r="O34"/>
  <c r="Q34"/>
  <c r="V34"/>
  <c r="G43"/>
  <c r="M43"/>
  <c r="I43"/>
  <c r="K43"/>
  <c r="O43"/>
  <c r="Q43"/>
  <c r="V43"/>
  <c r="K45"/>
  <c r="V45"/>
  <c r="G46"/>
  <c r="G45"/>
  <c r="I46"/>
  <c r="I45"/>
  <c r="K46"/>
  <c r="M46"/>
  <c r="O46"/>
  <c r="O45"/>
  <c r="Q46"/>
  <c r="Q45"/>
  <c r="V46"/>
  <c r="G52"/>
  <c r="M52"/>
  <c r="I52"/>
  <c r="K52"/>
  <c r="O52"/>
  <c r="Q52"/>
  <c r="V52"/>
  <c r="G56"/>
  <c r="I56"/>
  <c r="K56"/>
  <c r="M56"/>
  <c r="O56"/>
  <c r="Q56"/>
  <c r="V56"/>
  <c r="K59"/>
  <c r="V59"/>
  <c r="G60"/>
  <c r="G59"/>
  <c r="I60"/>
  <c r="I59"/>
  <c r="K60"/>
  <c r="M60"/>
  <c r="O60"/>
  <c r="O59"/>
  <c r="Q60"/>
  <c r="Q59"/>
  <c r="V60"/>
  <c r="G62"/>
  <c r="M62"/>
  <c r="I62"/>
  <c r="K62"/>
  <c r="O62"/>
  <c r="Q62"/>
  <c r="V62"/>
  <c r="G65"/>
  <c r="I65"/>
  <c r="K65"/>
  <c r="M65"/>
  <c r="O65"/>
  <c r="Q65"/>
  <c r="V65"/>
  <c r="G69"/>
  <c r="G68"/>
  <c r="I69"/>
  <c r="I68"/>
  <c r="K69"/>
  <c r="M69"/>
  <c r="O69"/>
  <c r="O68"/>
  <c r="Q69"/>
  <c r="Q68"/>
  <c r="V69"/>
  <c r="G72"/>
  <c r="M72"/>
  <c r="I72"/>
  <c r="K72"/>
  <c r="O72"/>
  <c r="Q72"/>
  <c r="V72"/>
  <c r="G75"/>
  <c r="I75"/>
  <c r="K75"/>
  <c r="M75"/>
  <c r="O75"/>
  <c r="Q75"/>
  <c r="V75"/>
  <c r="G80"/>
  <c r="I80"/>
  <c r="K80"/>
  <c r="K68"/>
  <c r="M80"/>
  <c r="O80"/>
  <c r="Q80"/>
  <c r="V80"/>
  <c r="V68"/>
  <c r="G83"/>
  <c r="I83"/>
  <c r="K83"/>
  <c r="M83"/>
  <c r="O83"/>
  <c r="Q83"/>
  <c r="V83"/>
  <c r="G86"/>
  <c r="O86"/>
  <c r="G87"/>
  <c r="I87"/>
  <c r="I86"/>
  <c r="K87"/>
  <c r="K86"/>
  <c r="M87"/>
  <c r="M86"/>
  <c r="O87"/>
  <c r="Q87"/>
  <c r="Q86"/>
  <c r="V87"/>
  <c r="V86"/>
  <c r="K89"/>
  <c r="V89"/>
  <c r="G90"/>
  <c r="I90"/>
  <c r="I89"/>
  <c r="K90"/>
  <c r="M90"/>
  <c r="O90"/>
  <c r="Q90"/>
  <c r="Q89"/>
  <c r="V90"/>
  <c r="G92"/>
  <c r="G89"/>
  <c r="I92"/>
  <c r="K92"/>
  <c r="O92"/>
  <c r="O89"/>
  <c r="Q92"/>
  <c r="V92"/>
  <c r="G96"/>
  <c r="G95"/>
  <c r="I96"/>
  <c r="K96"/>
  <c r="K95"/>
  <c r="O96"/>
  <c r="O95"/>
  <c r="Q96"/>
  <c r="V96"/>
  <c r="V95"/>
  <c r="G98"/>
  <c r="I98"/>
  <c r="K98"/>
  <c r="M98"/>
  <c r="O98"/>
  <c r="Q98"/>
  <c r="V98"/>
  <c r="G100"/>
  <c r="M100"/>
  <c r="I100"/>
  <c r="K100"/>
  <c r="O100"/>
  <c r="Q100"/>
  <c r="V100"/>
  <c r="G103"/>
  <c r="I103"/>
  <c r="I95"/>
  <c r="K103"/>
  <c r="M103"/>
  <c r="O103"/>
  <c r="Q103"/>
  <c r="Q95"/>
  <c r="V103"/>
  <c r="G105"/>
  <c r="M105"/>
  <c r="I105"/>
  <c r="K105"/>
  <c r="O105"/>
  <c r="Q105"/>
  <c r="V105"/>
  <c r="G107"/>
  <c r="I107"/>
  <c r="K107"/>
  <c r="M107"/>
  <c r="O107"/>
  <c r="Q107"/>
  <c r="V107"/>
  <c r="G109"/>
  <c r="K109"/>
  <c r="O109"/>
  <c r="V109"/>
  <c r="G110"/>
  <c r="I110"/>
  <c r="I109"/>
  <c r="K110"/>
  <c r="M110"/>
  <c r="M109"/>
  <c r="O110"/>
  <c r="Q110"/>
  <c r="Q109"/>
  <c r="V110"/>
  <c r="G113"/>
  <c r="I113"/>
  <c r="I112"/>
  <c r="K113"/>
  <c r="M113"/>
  <c r="O113"/>
  <c r="Q113"/>
  <c r="Q112"/>
  <c r="V113"/>
  <c r="G115"/>
  <c r="G112"/>
  <c r="I115"/>
  <c r="K115"/>
  <c r="O115"/>
  <c r="O112"/>
  <c r="Q115"/>
  <c r="V115"/>
  <c r="G118"/>
  <c r="I118"/>
  <c r="K118"/>
  <c r="M118"/>
  <c r="O118"/>
  <c r="Q118"/>
  <c r="V118"/>
  <c r="G120"/>
  <c r="M120"/>
  <c r="I120"/>
  <c r="K120"/>
  <c r="K112"/>
  <c r="O120"/>
  <c r="Q120"/>
  <c r="V120"/>
  <c r="V112"/>
  <c r="G122"/>
  <c r="I122"/>
  <c r="K122"/>
  <c r="M122"/>
  <c r="O122"/>
  <c r="Q122"/>
  <c r="V122"/>
  <c r="G124"/>
  <c r="M124"/>
  <c r="I124"/>
  <c r="K124"/>
  <c r="O124"/>
  <c r="Q124"/>
  <c r="V124"/>
  <c r="G126"/>
  <c r="I126"/>
  <c r="K126"/>
  <c r="M126"/>
  <c r="O126"/>
  <c r="Q126"/>
  <c r="V126"/>
  <c r="G129"/>
  <c r="M129"/>
  <c r="I129"/>
  <c r="K129"/>
  <c r="O129"/>
  <c r="Q129"/>
  <c r="V129"/>
  <c r="G133"/>
  <c r="M133"/>
  <c r="I133"/>
  <c r="K133"/>
  <c r="K132"/>
  <c r="O133"/>
  <c r="O132"/>
  <c r="Q133"/>
  <c r="V133"/>
  <c r="V132"/>
  <c r="G136"/>
  <c r="I136"/>
  <c r="I132"/>
  <c r="K136"/>
  <c r="M136"/>
  <c r="O136"/>
  <c r="Q136"/>
  <c r="Q132"/>
  <c r="V136"/>
  <c r="G139"/>
  <c r="M139"/>
  <c r="I139"/>
  <c r="K139"/>
  <c r="O139"/>
  <c r="Q139"/>
  <c r="V139"/>
  <c r="G142"/>
  <c r="I142"/>
  <c r="K142"/>
  <c r="M142"/>
  <c r="O142"/>
  <c r="Q142"/>
  <c r="V142"/>
  <c r="G153"/>
  <c r="O153"/>
  <c r="G154"/>
  <c r="I154"/>
  <c r="I153"/>
  <c r="K154"/>
  <c r="M154"/>
  <c r="O154"/>
  <c r="Q154"/>
  <c r="Q153"/>
  <c r="V154"/>
  <c r="G158"/>
  <c r="M158"/>
  <c r="I158"/>
  <c r="K158"/>
  <c r="K153"/>
  <c r="O158"/>
  <c r="Q158"/>
  <c r="V158"/>
  <c r="V153"/>
  <c r="G162"/>
  <c r="M162"/>
  <c r="M161"/>
  <c r="I162"/>
  <c r="I161"/>
  <c r="K162"/>
  <c r="K161"/>
  <c r="O162"/>
  <c r="O161"/>
  <c r="Q162"/>
  <c r="Q161"/>
  <c r="V162"/>
  <c r="V161"/>
  <c r="G165"/>
  <c r="I165"/>
  <c r="K165"/>
  <c r="M165"/>
  <c r="O165"/>
  <c r="Q165"/>
  <c r="V165"/>
  <c r="G171"/>
  <c r="M171"/>
  <c r="I171"/>
  <c r="K171"/>
  <c r="O171"/>
  <c r="Q171"/>
  <c r="V171"/>
  <c r="G178"/>
  <c r="M178"/>
  <c r="M177"/>
  <c r="I178"/>
  <c r="I177"/>
  <c r="K178"/>
  <c r="K177"/>
  <c r="O178"/>
  <c r="O177"/>
  <c r="Q178"/>
  <c r="Q177"/>
  <c r="V178"/>
  <c r="V177"/>
  <c r="G180"/>
  <c r="I180"/>
  <c r="K180"/>
  <c r="M180"/>
  <c r="O180"/>
  <c r="Q180"/>
  <c r="V180"/>
  <c r="G183"/>
  <c r="I183"/>
  <c r="K183"/>
  <c r="M183"/>
  <c r="O183"/>
  <c r="Q183"/>
  <c r="V183"/>
  <c r="G187"/>
  <c r="I187"/>
  <c r="K187"/>
  <c r="M187"/>
  <c r="O187"/>
  <c r="Q187"/>
  <c r="V187"/>
  <c r="G190"/>
  <c r="M190"/>
  <c r="I190"/>
  <c r="K190"/>
  <c r="O190"/>
  <c r="Q190"/>
  <c r="V190"/>
  <c r="G193"/>
  <c r="I193"/>
  <c r="K193"/>
  <c r="M193"/>
  <c r="O193"/>
  <c r="Q193"/>
  <c r="V193"/>
  <c r="G197"/>
  <c r="G196"/>
  <c r="I197"/>
  <c r="I196"/>
  <c r="K197"/>
  <c r="M197"/>
  <c r="O197"/>
  <c r="O196"/>
  <c r="Q197"/>
  <c r="Q196"/>
  <c r="V197"/>
  <c r="G201"/>
  <c r="M201"/>
  <c r="I201"/>
  <c r="K201"/>
  <c r="O201"/>
  <c r="Q201"/>
  <c r="V201"/>
  <c r="G205"/>
  <c r="I205"/>
  <c r="K205"/>
  <c r="M205"/>
  <c r="O205"/>
  <c r="Q205"/>
  <c r="V205"/>
  <c r="G208"/>
  <c r="I208"/>
  <c r="K208"/>
  <c r="K196"/>
  <c r="M208"/>
  <c r="O208"/>
  <c r="Q208"/>
  <c r="V208"/>
  <c r="V196"/>
  <c r="G212"/>
  <c r="M212"/>
  <c r="I212"/>
  <c r="I211"/>
  <c r="K212"/>
  <c r="K211"/>
  <c r="O212"/>
  <c r="O211"/>
  <c r="Q212"/>
  <c r="Q211"/>
  <c r="V212"/>
  <c r="V211"/>
  <c r="G215"/>
  <c r="I215"/>
  <c r="K215"/>
  <c r="M215"/>
  <c r="O215"/>
  <c r="Q215"/>
  <c r="V215"/>
  <c r="G220"/>
  <c r="I220"/>
  <c r="K220"/>
  <c r="M220"/>
  <c r="O220"/>
  <c r="Q220"/>
  <c r="V220"/>
  <c r="G224"/>
  <c r="I224"/>
  <c r="K224"/>
  <c r="M224"/>
  <c r="O224"/>
  <c r="Q224"/>
  <c r="V224"/>
  <c r="G227"/>
  <c r="M227"/>
  <c r="I227"/>
  <c r="K227"/>
  <c r="O227"/>
  <c r="Q227"/>
  <c r="V227"/>
  <c r="G229"/>
  <c r="I229"/>
  <c r="K229"/>
  <c r="M229"/>
  <c r="O229"/>
  <c r="Q229"/>
  <c r="V229"/>
  <c r="G233"/>
  <c r="I233"/>
  <c r="K233"/>
  <c r="M233"/>
  <c r="O233"/>
  <c r="Q233"/>
  <c r="V233"/>
  <c r="G237"/>
  <c r="I237"/>
  <c r="K237"/>
  <c r="M237"/>
  <c r="O237"/>
  <c r="Q237"/>
  <c r="V237"/>
  <c r="G242"/>
  <c r="M242"/>
  <c r="I242"/>
  <c r="K242"/>
  <c r="O242"/>
  <c r="Q242"/>
  <c r="V242"/>
  <c r="G247"/>
  <c r="G246"/>
  <c r="I247"/>
  <c r="K247"/>
  <c r="K246"/>
  <c r="M247"/>
  <c r="O247"/>
  <c r="O246"/>
  <c r="Q247"/>
  <c r="V247"/>
  <c r="V246"/>
  <c r="G252"/>
  <c r="I252"/>
  <c r="K252"/>
  <c r="M252"/>
  <c r="O252"/>
  <c r="Q252"/>
  <c r="V252"/>
  <c r="G257"/>
  <c r="M257"/>
  <c r="I257"/>
  <c r="K257"/>
  <c r="O257"/>
  <c r="Q257"/>
  <c r="V257"/>
  <c r="G263"/>
  <c r="I263"/>
  <c r="I246"/>
  <c r="K263"/>
  <c r="M263"/>
  <c r="O263"/>
  <c r="Q263"/>
  <c r="Q246"/>
  <c r="V263"/>
  <c r="G266"/>
  <c r="I266"/>
  <c r="K266"/>
  <c r="M266"/>
  <c r="O266"/>
  <c r="Q266"/>
  <c r="V266"/>
  <c r="G272"/>
  <c r="I272"/>
  <c r="K272"/>
  <c r="M272"/>
  <c r="O272"/>
  <c r="Q272"/>
  <c r="V272"/>
  <c r="G277"/>
  <c r="I277"/>
  <c r="I276"/>
  <c r="K277"/>
  <c r="K276"/>
  <c r="M277"/>
  <c r="O277"/>
  <c r="Q277"/>
  <c r="Q276"/>
  <c r="V277"/>
  <c r="V276"/>
  <c r="G279"/>
  <c r="I279"/>
  <c r="K279"/>
  <c r="M279"/>
  <c r="O279"/>
  <c r="Q279"/>
  <c r="V279"/>
  <c r="G281"/>
  <c r="I281"/>
  <c r="K281"/>
  <c r="M281"/>
  <c r="O281"/>
  <c r="Q281"/>
  <c r="V281"/>
  <c r="G283"/>
  <c r="M283"/>
  <c r="I283"/>
  <c r="K283"/>
  <c r="O283"/>
  <c r="O276"/>
  <c r="Q283"/>
  <c r="V283"/>
  <c r="G285"/>
  <c r="I285"/>
  <c r="K285"/>
  <c r="M285"/>
  <c r="O285"/>
  <c r="Q285"/>
  <c r="V285"/>
  <c r="G287"/>
  <c r="I287"/>
  <c r="K287"/>
  <c r="M287"/>
  <c r="O287"/>
  <c r="Q287"/>
  <c r="V287"/>
  <c r="G290"/>
  <c r="I290"/>
  <c r="K290"/>
  <c r="M290"/>
  <c r="O290"/>
  <c r="Q290"/>
  <c r="V290"/>
  <c r="G292"/>
  <c r="M292"/>
  <c r="I292"/>
  <c r="K292"/>
  <c r="O292"/>
  <c r="Q292"/>
  <c r="V292"/>
  <c r="G295"/>
  <c r="I295"/>
  <c r="K295"/>
  <c r="M295"/>
  <c r="O295"/>
  <c r="Q295"/>
  <c r="V295"/>
  <c r="G298"/>
  <c r="G297"/>
  <c r="I298"/>
  <c r="I297"/>
  <c r="K298"/>
  <c r="M298"/>
  <c r="O298"/>
  <c r="O297"/>
  <c r="Q298"/>
  <c r="Q297"/>
  <c r="V298"/>
  <c r="G301"/>
  <c r="M301"/>
  <c r="I301"/>
  <c r="K301"/>
  <c r="O301"/>
  <c r="Q301"/>
  <c r="V301"/>
  <c r="G305"/>
  <c r="I305"/>
  <c r="K305"/>
  <c r="M305"/>
  <c r="O305"/>
  <c r="Q305"/>
  <c r="V305"/>
  <c r="G309"/>
  <c r="I309"/>
  <c r="K309"/>
  <c r="K297"/>
  <c r="M309"/>
  <c r="O309"/>
  <c r="Q309"/>
  <c r="V309"/>
  <c r="V297"/>
  <c r="G312"/>
  <c r="I312"/>
  <c r="K312"/>
  <c r="M312"/>
  <c r="O312"/>
  <c r="Q312"/>
  <c r="V312"/>
  <c r="G317"/>
  <c r="M317"/>
  <c r="I317"/>
  <c r="K317"/>
  <c r="O317"/>
  <c r="Q317"/>
  <c r="V317"/>
  <c r="AE324"/>
  <c r="AF324"/>
  <c r="G46" i="12"/>
  <c r="BA43"/>
  <c r="BA39"/>
  <c r="BA36"/>
  <c r="BA32"/>
  <c r="BA29"/>
  <c r="BA26"/>
  <c r="BA23"/>
  <c r="BA16"/>
  <c r="BA13"/>
  <c r="G9"/>
  <c r="M9"/>
  <c r="I9"/>
  <c r="I8"/>
  <c r="K9"/>
  <c r="K8"/>
  <c r="O9"/>
  <c r="Q9"/>
  <c r="Q8"/>
  <c r="V9"/>
  <c r="V8"/>
  <c r="G12"/>
  <c r="I12"/>
  <c r="K12"/>
  <c r="M12"/>
  <c r="O12"/>
  <c r="Q12"/>
  <c r="V12"/>
  <c r="G15"/>
  <c r="I15"/>
  <c r="K15"/>
  <c r="M15"/>
  <c r="O15"/>
  <c r="Q15"/>
  <c r="V15"/>
  <c r="G18"/>
  <c r="M18"/>
  <c r="I18"/>
  <c r="K18"/>
  <c r="O18"/>
  <c r="O8"/>
  <c r="Q18"/>
  <c r="V18"/>
  <c r="G22"/>
  <c r="I22"/>
  <c r="K22"/>
  <c r="K21"/>
  <c r="M22"/>
  <c r="O22"/>
  <c r="Q22"/>
  <c r="V22"/>
  <c r="V21"/>
  <c r="G25"/>
  <c r="I25"/>
  <c r="K25"/>
  <c r="M25"/>
  <c r="O25"/>
  <c r="Q25"/>
  <c r="V25"/>
  <c r="G28"/>
  <c r="G21"/>
  <c r="I28"/>
  <c r="K28"/>
  <c r="O28"/>
  <c r="O21"/>
  <c r="Q28"/>
  <c r="V28"/>
  <c r="G31"/>
  <c r="M31"/>
  <c r="I31"/>
  <c r="I21"/>
  <c r="K31"/>
  <c r="O31"/>
  <c r="Q31"/>
  <c r="Q21"/>
  <c r="V31"/>
  <c r="I34"/>
  <c r="K34"/>
  <c r="Q34"/>
  <c r="V34"/>
  <c r="G35"/>
  <c r="I35"/>
  <c r="K35"/>
  <c r="M35"/>
  <c r="O35"/>
  <c r="Q35"/>
  <c r="V35"/>
  <c r="G38"/>
  <c r="M38"/>
  <c r="I38"/>
  <c r="K38"/>
  <c r="O38"/>
  <c r="O34"/>
  <c r="Q38"/>
  <c r="V38"/>
  <c r="G41"/>
  <c r="I41"/>
  <c r="O41"/>
  <c r="Q41"/>
  <c r="G42"/>
  <c r="M42"/>
  <c r="M41"/>
  <c r="I42"/>
  <c r="K42"/>
  <c r="K41"/>
  <c r="O42"/>
  <c r="Q42"/>
  <c r="V42"/>
  <c r="V41"/>
  <c r="AE46"/>
  <c r="I20" i="1"/>
  <c r="I19"/>
  <c r="F48"/>
  <c r="G23"/>
  <c r="A23"/>
  <c r="A24"/>
  <c r="G24"/>
  <c r="H45"/>
  <c r="I45"/>
  <c r="H44"/>
  <c r="I44"/>
  <c r="H43"/>
  <c r="I43"/>
  <c r="H41"/>
  <c r="I41"/>
  <c r="H40"/>
  <c r="I40"/>
  <c r="H39"/>
  <c r="H48"/>
  <c r="I17"/>
  <c r="I21"/>
  <c r="I78"/>
  <c r="J74"/>
  <c r="H42"/>
  <c r="I42"/>
  <c r="G25"/>
  <c r="A25"/>
  <c r="A26"/>
  <c r="G26"/>
  <c r="A27"/>
  <c r="A29"/>
  <c r="G29"/>
  <c r="G27"/>
  <c r="G28"/>
  <c r="M44" i="17"/>
  <c r="M37"/>
  <c r="M15"/>
  <c r="M8"/>
  <c r="AF52"/>
  <c r="M46" i="16"/>
  <c r="M41"/>
  <c r="M15"/>
  <c r="M8"/>
  <c r="M37" i="15"/>
  <c r="M36"/>
  <c r="M30"/>
  <c r="M29"/>
  <c r="M15"/>
  <c r="M8"/>
  <c r="AF44"/>
  <c r="M21" i="14"/>
  <c r="M9"/>
  <c r="M8"/>
  <c r="M297" i="13"/>
  <c r="M132"/>
  <c r="M211"/>
  <c r="M196"/>
  <c r="M153"/>
  <c r="M68"/>
  <c r="M59"/>
  <c r="M45"/>
  <c r="M276"/>
  <c r="M246"/>
  <c r="M16"/>
  <c r="G211"/>
  <c r="G177"/>
  <c r="G161"/>
  <c r="G132"/>
  <c r="M96"/>
  <c r="M95"/>
  <c r="G16"/>
  <c r="G276"/>
  <c r="M115"/>
  <c r="M112"/>
  <c r="M92"/>
  <c r="M89"/>
  <c r="M8" i="12"/>
  <c r="M34"/>
  <c r="G34"/>
  <c r="AF46"/>
  <c r="G8"/>
  <c r="M28"/>
  <c r="M21"/>
  <c r="I39" i="1"/>
  <c r="I48"/>
  <c r="J45"/>
  <c r="J28"/>
  <c r="J26"/>
  <c r="G38"/>
  <c r="F38"/>
  <c r="H32"/>
  <c r="J23"/>
  <c r="J24"/>
  <c r="J25"/>
  <c r="J27"/>
  <c r="E24"/>
  <c r="E26"/>
  <c r="J68"/>
  <c r="J65"/>
  <c r="J60"/>
  <c r="J57"/>
  <c r="J73"/>
  <c r="J58"/>
  <c r="J76"/>
  <c r="J71"/>
  <c r="J66"/>
  <c r="J63"/>
  <c r="J55"/>
  <c r="J62"/>
  <c r="J70"/>
  <c r="J59"/>
  <c r="J67"/>
  <c r="J75"/>
  <c r="J56"/>
  <c r="J64"/>
  <c r="J72"/>
  <c r="J61"/>
  <c r="J69"/>
  <c r="J77"/>
  <c r="J39"/>
  <c r="J48"/>
  <c r="J42"/>
  <c r="J46"/>
  <c r="J44"/>
  <c r="J43"/>
  <c r="J41"/>
  <c r="J40"/>
  <c r="J47"/>
  <c r="J78"/>
</calcChain>
</file>

<file path=xl/comments1.xml><?xml version="1.0" encoding="utf-8"?>
<comments xmlns="http://schemas.openxmlformats.org/spreadsheetml/2006/main">
  <authors>
    <author>Radim Štěpánek</author>
    <author>Pavel Veternik</author>
  </authors>
  <commentList>
    <comment ref="D11" authorId="0">
      <text>
        <r>
          <rPr>
            <sz val="9"/>
            <color indexed="81"/>
            <rFont val="Tahoma"/>
            <family val="2"/>
            <charset val="238"/>
          </rPr>
          <t>Název</t>
        </r>
      </text>
    </comment>
    <comment ref="I11" authorId="0">
      <text>
        <r>
          <rPr>
            <sz val="9"/>
            <color indexed="81"/>
            <rFont val="Tahoma"/>
            <family val="2"/>
            <charset val="238"/>
          </rPr>
          <t>IČO</t>
        </r>
      </text>
    </comment>
    <comment ref="D12" authorId="0">
      <text>
        <r>
          <rPr>
            <sz val="9"/>
            <color indexed="81"/>
            <rFont val="Tahoma"/>
            <family val="2"/>
            <charset val="238"/>
          </rPr>
          <t>Ulice</t>
        </r>
      </text>
    </comment>
    <comment ref="I12" authorId="0">
      <text>
        <r>
          <rPr>
            <sz val="9"/>
            <color indexed="81"/>
            <rFont val="Tahoma"/>
            <family val="2"/>
            <charset val="238"/>
          </rPr>
          <t>DIČ</t>
        </r>
      </text>
    </comment>
    <comment ref="D13" authorId="0">
      <text>
        <r>
          <rPr>
            <sz val="9"/>
            <color indexed="81"/>
            <rFont val="Tahoma"/>
            <family val="2"/>
            <charset val="238"/>
          </rPr>
          <t>PSČ</t>
        </r>
      </text>
    </comment>
    <comment ref="E13" authorId="1">
      <text>
        <r>
          <rPr>
            <sz val="9"/>
            <color indexed="81"/>
            <rFont val="Tahoma"/>
            <family val="2"/>
            <charset val="238"/>
          </rPr>
          <t>Místo</t>
        </r>
      </text>
    </comment>
  </commentList>
</comments>
</file>

<file path=xl/comments2.xml><?xml version="1.0" encoding="utf-8"?>
<comments xmlns="http://schemas.openxmlformats.org/spreadsheetml/2006/main">
  <authors>
    <author>Hálová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Hálová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Hálová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Hálová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Hálová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Hálová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<sst xmlns="http://schemas.openxmlformats.org/spreadsheetml/2006/main" count="2211" uniqueCount="620">
  <si>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</si>
  <si>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</si>
  <si>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</si>
  <si>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</si>
  <si>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</si>
  <si>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</si>
  <si>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</si>
  <si>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</si>
  <si>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</si>
  <si>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</si>
  <si>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</si>
  <si>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</si>
  <si>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</si>
  <si>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</si>
  <si>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</si>
  <si>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</si>
  <si>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</si>
  <si>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</si>
  <si>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</si>
  <si>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</si>
  <si>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</si>
  <si>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</si>
  <si>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</si>
  <si>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</si>
  <si>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</si>
  <si>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</si>
  <si>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</si>
  <si>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</si>
  <si>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</si>
  <si>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</si>
  <si>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</si>
  <si>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</si>
  <si>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</si>
  <si>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</si>
  <si>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</si>
  <si>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</si>
  <si>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</si>
  <si>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</si>
  <si>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</si>
  <si>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</si>
  <si>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</si>
  <si>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</si>
  <si>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</si>
  <si>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2018001</t>
  </si>
  <si>
    <t>Vltavská vyhlídka Homolka, pozemek p.č. 1243/3,  1245/8 a 106/3, k.ú. Rabyně</t>
  </si>
  <si>
    <t>Stavba</t>
  </si>
  <si>
    <t>01</t>
  </si>
  <si>
    <t>Vltavská vyhlídka Homolka - stavební část</t>
  </si>
  <si>
    <t>02</t>
  </si>
  <si>
    <t>Vltavská vyhlídka Homolka - silnoproud</t>
  </si>
  <si>
    <t>03</t>
  </si>
  <si>
    <t>Vltavská vyhlídka Homolka - VO</t>
  </si>
  <si>
    <t>04</t>
  </si>
  <si>
    <t>Vltavská vyhlídka Homolka - CCTV</t>
  </si>
  <si>
    <t>05</t>
  </si>
  <si>
    <t>Vltavská vyhlídka Homolka - EZS</t>
  </si>
  <si>
    <t>Vedlejší a ostatní náklady</t>
  </si>
  <si>
    <t>1</t>
  </si>
  <si>
    <t>Celkem za stavbu</t>
  </si>
  <si>
    <t>CZK</t>
  </si>
  <si>
    <t>Rekapitulace dílů</t>
  </si>
  <si>
    <t>Typ dílu</t>
  </si>
  <si>
    <t>1 A</t>
  </si>
  <si>
    <t>Zemní práce - příprava pozemku a výkopy</t>
  </si>
  <si>
    <t>2</t>
  </si>
  <si>
    <t>Základy a zvláštní zakládání</t>
  </si>
  <si>
    <t>2 A</t>
  </si>
  <si>
    <t>Základy - skladba podlahy vyhlídkové plošiny P3</t>
  </si>
  <si>
    <t>3 A</t>
  </si>
  <si>
    <t>Svislé a kompletní konstrukce - z pórobetonových tvárnic</t>
  </si>
  <si>
    <t>3 B</t>
  </si>
  <si>
    <t>Svislé a kompletní konstrukce - kamenná zídka</t>
  </si>
  <si>
    <t>64</t>
  </si>
  <si>
    <t>Výplně otvorů</t>
  </si>
  <si>
    <t>93</t>
  </si>
  <si>
    <t>Dokončovací práce inženýrských staveb</t>
  </si>
  <si>
    <t>98</t>
  </si>
  <si>
    <t>Demolice</t>
  </si>
  <si>
    <t>712 A</t>
  </si>
  <si>
    <t>Povlakové krytiny - zelená střecha ST1</t>
  </si>
  <si>
    <t>725</t>
  </si>
  <si>
    <t>Zařizovací předměty</t>
  </si>
  <si>
    <t>762  A</t>
  </si>
  <si>
    <t>Konstrukce tesařské - skladba podlahy terasy - P2</t>
  </si>
  <si>
    <t>764</t>
  </si>
  <si>
    <t>Konstrukce klempířské</t>
  </si>
  <si>
    <t>766</t>
  </si>
  <si>
    <t>Konstrukce truhlářské</t>
  </si>
  <si>
    <t>767</t>
  </si>
  <si>
    <t>Konstrukce zámečnické</t>
  </si>
  <si>
    <t>771 A</t>
  </si>
  <si>
    <t>Podlahy z dlaždic a obklady - skladba podlahy infocentra  - P1</t>
  </si>
  <si>
    <t>772 A</t>
  </si>
  <si>
    <t>Kamenné  dlažby - skladba podlahy vyhlídky - P4</t>
  </si>
  <si>
    <t>M21</t>
  </si>
  <si>
    <t>Elektromontáže - VO</t>
  </si>
  <si>
    <t>Silnoproud</t>
  </si>
  <si>
    <t>M22</t>
  </si>
  <si>
    <t>Montáž sdělovací a zabezp. techniky - CCTV</t>
  </si>
  <si>
    <t>Montáž sdělovací a zabezp. techniky - EZS</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</si>
  <si>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</si>
  <si>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</si>
  <si>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</si>
  <si>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</si>
  <si>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</si>
  <si>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</si>
  <si>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</si>
  <si>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</si>
  <si>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</si>
  <si>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</si>
  <si>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</si>
  <si>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</si>
  <si>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</si>
  <si>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</si>
  <si>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</si>
  <si>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</si>
  <si>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</si>
  <si>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</si>
  <si>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</si>
  <si>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</si>
  <si>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</si>
  <si>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</si>
  <si>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</si>
  <si>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</si>
  <si>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</si>
  <si>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</si>
  <si>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</si>
  <si>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</si>
  <si>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</si>
  <si>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</si>
  <si>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</si>
  <si>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Díl:</t>
  </si>
  <si>
    <t>DIL</t>
  </si>
  <si>
    <t>005121 R</t>
  </si>
  <si>
    <t>Zařízení staveniště</t>
  </si>
  <si>
    <t>Soubor</t>
  </si>
  <si>
    <t>RTS 18/ I</t>
  </si>
  <si>
    <t>Indiv</t>
  </si>
  <si>
    <t>POL99_2</t>
  </si>
  <si>
    <t>Veškeré náklady spojené s vybudováním, provozem a odstraněním zařízení staveniště.</t>
  </si>
  <si>
    <t>POP</t>
  </si>
  <si>
    <t>SPU</t>
  </si>
  <si>
    <t>005121010R</t>
  </si>
  <si>
    <t>Vybudování zařízení staveniště</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</si>
  <si>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</si>
  <si>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</si>
  <si>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</si>
  <si>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</si>
  <si>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</si>
  <si>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</si>
  <si>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</si>
  <si>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005122 R</t>
  </si>
  <si>
    <t>Provozní vlivy</t>
  </si>
  <si>
    <t>POL99_1</t>
  </si>
  <si>
    <t>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</si>
  <si>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</si>
  <si>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</si>
  <si>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</si>
  <si>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</si>
  <si>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</si>
  <si>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</si>
  <si>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00524 R</t>
  </si>
  <si>
    <t>Předání a převzetí díla</t>
  </si>
  <si>
    <t>Náklady zhotovitele, které vzniknou v souvislosti s povinnostmi zhotovitele při předání a převzetí díla.</t>
  </si>
  <si>
    <t>005122015</t>
  </si>
  <si>
    <t>Autorský dozor - statik</t>
  </si>
  <si>
    <t>hod</t>
  </si>
  <si>
    <t>Vlastní</t>
  </si>
  <si>
    <t>POL99_8</t>
  </si>
  <si>
    <t>Náklady na ztížené provádění stavebních prací v důsledku nepřerušeného provozu na staveništi nebo v případech nepřerušeného provozu v objektech v nichž se stavební práce provádí.</t>
  </si>
  <si>
    <t>005122016</t>
  </si>
  <si>
    <t>Autorská dozor - projektant</t>
  </si>
  <si>
    <t>005241010R</t>
  </si>
  <si>
    <t xml:space="preserve">Dokumentace skutečného provedení </t>
  </si>
  <si>
    <t>Náklady na vyhotovení dokumentace skutečného provedení stavby a její předání objednateli v požadované formě a požadovaném počtu.</t>
  </si>
  <si>
    <t>SUM</t>
  </si>
  <si>
    <t>END</t>
  </si>
  <si>
    <t>Položkový soupis prací a dodávek</t>
  </si>
  <si>
    <t>981010010RA0</t>
  </si>
  <si>
    <t>Demolice dřevěných budov postupným rozebráním</t>
  </si>
  <si>
    <t>m3</t>
  </si>
  <si>
    <t>AP-HSV</t>
  </si>
  <si>
    <t>RTS 17/ II</t>
  </si>
  <si>
    <t>POL2_</t>
  </si>
  <si>
    <t>prováděné postupným rozebíráním, lehkých jednostranně obitých. Odvoz suti do 10 km.</t>
  </si>
  <si>
    <t>SPI</t>
  </si>
  <si>
    <t>762900060RA0</t>
  </si>
  <si>
    <t>Demontáž dřevěných podlah z prken, bez polštářů</t>
  </si>
  <si>
    <t>m2</t>
  </si>
  <si>
    <t>AP-PSV</t>
  </si>
  <si>
    <t>demontáž podlahy terasy</t>
  </si>
  <si>
    <t>Svislé přemístění ze 2. NP, nebo 1. PP, vodorovné vnitrostaveništní přemístění do 30 m, odvoz na skládku do 10 km. Bez poplatku za skládku.</t>
  </si>
  <si>
    <t>937R111001</t>
  </si>
  <si>
    <t>MOBILIÁŘ - dřevěné lavičky  - T1</t>
  </si>
  <si>
    <t>kus</t>
  </si>
  <si>
    <t>Položka T1 zahrnuje:</t>
  </si>
  <si>
    <t>materiál uvedený v textu představuje rozhodující podíl ve výrobku</t>
  </si>
  <si>
    <t>lavička z ocelových a dřevěných prvků, konstrukce z ocelových jeklů 30x60mm a pásové oceli (žárově zinkováno), sedák - dřevěné lamely 30x60mm (dřevo dub), ošetřené olejovou lazurou, chemické kotvení do kamenné zídky pomocí kotevního materiálu (M12x140), rozměry 400x1600mm</t>
  </si>
  <si>
    <t>937R111301</t>
  </si>
  <si>
    <t>MOBILIÁŘ - dřevěné lehátko  - T4</t>
  </si>
  <si>
    <t>Položka T4 zahrnuje:</t>
  </si>
  <si>
    <t>lehátko z ocelových a dřevěných prvků, konstrukce z ocelových jeklů 30x60mm a pásové oceli (žárově zinkováno), lehátko tvoří dřevěné lamely 30x60mm (dřevo dub), ošetřené olejovou lazurou, chemické kotvení do kamenné zídky pomocí kotevního materiálu (M12x140), rozměry sedáku 800x1300mm, opěrátko 800x800mm pod úhlem 45°</t>
  </si>
  <si>
    <t>937R111201</t>
  </si>
  <si>
    <t>MOBILIÁŘ - dřevěné sedáky  - T3</t>
  </si>
  <si>
    <t>Položka T3 zahrnuje:</t>
  </si>
  <si>
    <t>sedák z dřevěných lamel 30x60mm (dřevo dub), ošetřené olejovou lazurou,, chemické kotvení přes pásovou ocel do kamenné zídky rozměry sedáku 400x1600mm</t>
  </si>
  <si>
    <t>93712OA0</t>
  </si>
  <si>
    <t>MOBILIÁŘ - DŘEVĚNÉ STOLY</t>
  </si>
  <si>
    <t>Položka T2 zahrnuje:</t>
  </si>
  <si>
    <t>stolek z ocelových a dřevěných prvků, konstrukce z ocelových jeklů 30x60mm a pásové oceli (žárově zinkováno), deska stolku dřevěné lamely 30x60mm (dřevo dub), ošetřené olejovou lazurou, chemické kotvení do kamenné zídky pomocí kotevního materiálu (M12x140), rozměry 400x800mm</t>
  </si>
  <si>
    <t>93754OA0</t>
  </si>
  <si>
    <t>MOBILIÁŘ - KOVOVÉ STOJANY NA KOLA</t>
  </si>
  <si>
    <t>Položka V5  zahrnuje:</t>
  </si>
  <si>
    <t>- montáž, osazení a dodávku kompletního zařízení, předepsaného zadávací dokumentací</t>
  </si>
  <si>
    <t>- mimostavništní a vnitrostaveništní dopravu</t>
  </si>
  <si>
    <t>- nezbytné zemní práce a základové konstrukce</t>
  </si>
  <si>
    <t>- předepsanou povrchovou úpravu (nátěry a pod.)</t>
  </si>
  <si>
    <t>Pozn.: materiál uvedený v textu představuje rozhodující podíl ve výrobku</t>
  </si>
  <si>
    <t>rozměr : 2055x580x770 mm</t>
  </si>
  <si>
    <t>937R222101</t>
  </si>
  <si>
    <t>MOBILIÁŘ - odpadkové koše - V4</t>
  </si>
  <si>
    <t>POL1_</t>
  </si>
  <si>
    <t>772500010RAI</t>
  </si>
  <si>
    <t xml:space="preserve">Dlažba z desek z přírodního kamene pouze montáž, materiál ve specifikaci,  </t>
  </si>
  <si>
    <t>z pravoúhlých desek nebo dlaždic, kladené nejvýše ze dvou rozdílných druhů desek, které se ve skladbě pravidelně opakují.</t>
  </si>
  <si>
    <t>včetně štěrkové lože tl. 100mm (frakce 8/16)</t>
  </si>
  <si>
    <t>vyhlídka : 92,95</t>
  </si>
  <si>
    <t>VV</t>
  </si>
  <si>
    <t>WC : 13,45</t>
  </si>
  <si>
    <t>58388719</t>
  </si>
  <si>
    <t>Pochozí dlažba z přírodního kamena má tloušťku 2 - 3 cm a je vhodná do interiéru i exteriéru, šířka spáry 20-40mm</t>
  </si>
  <si>
    <t>POL3_</t>
  </si>
  <si>
    <t xml:space="preserve"> vyhlídka : 92,95*1,15</t>
  </si>
  <si>
    <t>WC : 13,45*1,15</t>
  </si>
  <si>
    <t>998772201R00</t>
  </si>
  <si>
    <t>Přesun hmot pro kamenné dlažby, obklady schodišťových stupňů a soklů v objektech výšky do 6 m</t>
  </si>
  <si>
    <t>800-782</t>
  </si>
  <si>
    <t>POL7_</t>
  </si>
  <si>
    <t>50 m vodorovně</t>
  </si>
  <si>
    <t>764259615R00</t>
  </si>
  <si>
    <t>Žlaby z titanzinkového plechu půlkulatý závěsný kotlík , 330/100 mm,  , povrch přírodní  TiZn, povrch lesklý</t>
  </si>
  <si>
    <t>800-764</t>
  </si>
  <si>
    <t>764554410RAB</t>
  </si>
  <si>
    <t>Odpadní trouby z mědi a titanozinku z Ti Zn plechu, kruhové, průměru, 100 mm</t>
  </si>
  <si>
    <t>m</t>
  </si>
  <si>
    <t>včetně zděří, manžet, odboček, kolen, odskoků, výpustí vody a přechodových kusů.</t>
  </si>
  <si>
    <t>764252410RAB</t>
  </si>
  <si>
    <t>Žlaby z mědi a titanozinku žlab z TiZn plechu, podokapní půlkruhový, RŠ 330 mm</t>
  </si>
  <si>
    <t>podokapní včetně háků a podílu rohů, rovných hrdel, kotlíků a dilatací.</t>
  </si>
  <si>
    <t>909      R00</t>
  </si>
  <si>
    <t>Hzs-nezmeritelne stavebni prace</t>
  </si>
  <si>
    <t>h</t>
  </si>
  <si>
    <t>Prav.M</t>
  </si>
  <si>
    <t>POL10_</t>
  </si>
  <si>
    <t>Montáž a příprava ocelových roštů teras a montáž roštu u vchodu - včetně přípravy materiálu a svařování</t>
  </si>
  <si>
    <t>55399999R</t>
  </si>
  <si>
    <t>výrobek kovový</t>
  </si>
  <si>
    <t>kg</t>
  </si>
  <si>
    <t>SPCM</t>
  </si>
  <si>
    <t>terasa : 27*3</t>
  </si>
  <si>
    <t>762520110RA0</t>
  </si>
  <si>
    <t>Podlahy z desek a fošen z prken hoblovaných, na pero a drážku, na polštáře á 1 m, tloušťky 24 mm, bez impregnace řeziva</t>
  </si>
  <si>
    <t>Položení polštářů pod podlahy o osové vzdálenosti do 1 m, položení a přibití hoblovaných prken, spojovací a ochranné prostředky, dodávka materiálu.</t>
  </si>
  <si>
    <t>materiál : modřínové fošny tl. 40 mm</t>
  </si>
  <si>
    <t xml:space="preserve">               dřevěné podkladky 40x60 mm</t>
  </si>
  <si>
    <t>611981861R</t>
  </si>
  <si>
    <t>prkno terasové dřevěné; modřín sibiřský; tl = 28 mm; š = 120,0 mm; l = 2 700 až 4 000 mm; povrch hladký</t>
  </si>
  <si>
    <t>plošina a terasa s prořezem : 21,68*1,15</t>
  </si>
  <si>
    <t>998762202R00</t>
  </si>
  <si>
    <t>Přesun hmot pro konstrukce tesařské v objektech výšky do 12 m</t>
  </si>
  <si>
    <t>800-762</t>
  </si>
  <si>
    <t>766660032RA0</t>
  </si>
  <si>
    <t>Montáž dveří dřevěných montáž obložkové zárubně, montáž kliky a štítku, montáž a dodávka dveřního prahu šířky 70 cm</t>
  </si>
  <si>
    <t>771475014RT7</t>
  </si>
  <si>
    <t>Montáž soklíků z dlaždic keramických výšky 100 mm, soklíků vodorovných, kladených do flexibilního tmele</t>
  </si>
  <si>
    <t>800-771</t>
  </si>
  <si>
    <t>631320022RAC</t>
  </si>
  <si>
    <t>Mazanina vyztužená sítí z betonu C 12/15, tloušťky 100 mm, síť - drát 6,0 mm, oka 150/150 mm</t>
  </si>
  <si>
    <t>hlazená dřevěným hladítkem.</t>
  </si>
  <si>
    <t>766660034RA0</t>
  </si>
  <si>
    <t>Montáž dveří dřevěných montáž obložkové zárubně, montáž kliky a štítku, montáž a dodávka dveřního prahu šířky 80 cm</t>
  </si>
  <si>
    <t>766R00001</t>
  </si>
  <si>
    <t>Pracovní pult, ocelová konstrukce s policemi, pracovní deska dřevěná, tl. 38mm</t>
  </si>
  <si>
    <t>998766201R00</t>
  </si>
  <si>
    <t>Přesun hmot pro konstrukce truhlářské v objektech výšky do 6 m</t>
  </si>
  <si>
    <t>800-766</t>
  </si>
  <si>
    <t>611650026</t>
  </si>
  <si>
    <t>Vnitřní dřevěné dveře s větrací mřížkou, rozměr 700/1970</t>
  </si>
  <si>
    <t>611618035</t>
  </si>
  <si>
    <t>Vnitřní dřevěné dveře s větrací mřížkou, rozměr 800/1970</t>
  </si>
  <si>
    <t>553455029</t>
  </si>
  <si>
    <t>Vstupní dveře požární 1kříd.-30 min EI 30 DP1 80x197 cm</t>
  </si>
  <si>
    <t>767R222239</t>
  </si>
  <si>
    <t>Zábradlí v. 1200mm, sloupek jekl 40/40/4, madlo plochá ocel tl. 3mm + dřevo 80x80mm, výplň ocelová, lanka po 120 mm</t>
  </si>
  <si>
    <t>28376426.AR</t>
  </si>
  <si>
    <t>deska izolační tepelně izol.; extrudovaný polystyren; povrch drsný; rovná hrana; tl. 100,0 mm; součinitel tepelné vodivosti 0,036 W/mK; R = 2,780 m2K/W; obj. hmotnost 35,00 kg/m3</t>
  </si>
  <si>
    <t>5976420319</t>
  </si>
  <si>
    <t>Dlažba protiskluzová dlažba  SB 300x300x10 mm, mrazuvzdorná</t>
  </si>
  <si>
    <t>protiskluzová dlažba s prořezem : 31,43*1,15</t>
  </si>
  <si>
    <t>771570014RA0</t>
  </si>
  <si>
    <t xml:space="preserve">Dlažba z dlaždic keramických 30 x 30 cm, položených do malty,  ,  </t>
  </si>
  <si>
    <t>711110010RAB</t>
  </si>
  <si>
    <t>Izolace proti vodě asfaltovými pásy na sucho izolace vodorovná , pás asfaltovaný těžký</t>
  </si>
  <si>
    <t>713120090RAA</t>
  </si>
  <si>
    <t xml:space="preserve">Izolace tepelné podlah izolační materiál ve specifikaci,  ,  </t>
  </si>
  <si>
    <t>713191100RT9</t>
  </si>
  <si>
    <t>Izolace tepelné běžných konstrukcí - doplňky položení izolační fólie, včetně dodávky materiálu</t>
  </si>
  <si>
    <t>800-713</t>
  </si>
  <si>
    <t>776101121R00</t>
  </si>
  <si>
    <t>Přípravné práce penetrace podkladu</t>
  </si>
  <si>
    <t>800-775</t>
  </si>
  <si>
    <t>položky neobsahují žádný materiál</t>
  </si>
  <si>
    <t>998771201R00</t>
  </si>
  <si>
    <t>Přesun hmot pro podlahy z dlaždic v objektech výšky do 6 m</t>
  </si>
  <si>
    <t>611451143R00</t>
  </si>
  <si>
    <t>Omítky vnitřní stropů cementové stropů rovných perlitové tl. 20 mm štukové</t>
  </si>
  <si>
    <t>801-1</t>
  </si>
  <si>
    <t>s pomocným lešením o výšce podlahy do 1900 mm a pro zatížení do 1,5 kPa,</t>
  </si>
  <si>
    <t>998712201R00</t>
  </si>
  <si>
    <t>Přesun hmot pro povlakové krytiny , výšky do 6 m</t>
  </si>
  <si>
    <t>800-711</t>
  </si>
  <si>
    <t>411320044RAB</t>
  </si>
  <si>
    <t>Stropy ze ŽB do bednění včetně podpěrné konstrukce z betonu C 25/30, tloušťky 200 mm, výztuž 120 kg/m3</t>
  </si>
  <si>
    <t>beton stropů deskových, výztuž z betonářské oceli 11 375, bednění stropů deskových plných rovných, podpěrná konstrukce stropů výšky do 6 m.</t>
  </si>
  <si>
    <t>712800030RAA</t>
  </si>
  <si>
    <t>Kompletní skladby pro zelené střechy zelená střecha, extenzivní zeleň,  , vrchní vrstva substráty tl. 10 cm s kondicionerem</t>
  </si>
  <si>
    <t>dodání a uložení substrátu nebo zeminy, geotextilie 300g/m2, hydroakumulační vrstvy nebo rašeliny, extrudovaného polystyrenu tl. 10 cm, hydroizolace, parotěsnéu zábrany. Bez výsadby zeleně.</t>
  </si>
  <si>
    <t>hydroizolace</t>
  </si>
  <si>
    <t>979086213R00</t>
  </si>
  <si>
    <t>Nakládání vybouraných hmot na dopravní prostředek</t>
  </si>
  <si>
    <t>t</t>
  </si>
  <si>
    <t>skalní podloží : 42,877*2</t>
  </si>
  <si>
    <t>ornice : 4,957</t>
  </si>
  <si>
    <t>979990161R00</t>
  </si>
  <si>
    <t>Poplatek za skládku suti - dřevo</t>
  </si>
  <si>
    <t>801-3</t>
  </si>
  <si>
    <t>koeficient přepočtu 1,5 : 3,305*1,5</t>
  </si>
  <si>
    <t>28611152.AR</t>
  </si>
  <si>
    <t>trubka plastová kanalizační PVC; hladká, s hrdlem; Sn 4 kN/m2; D = 160,0 mm; s = 4,00 mm; l = 2000,0 mm</t>
  </si>
  <si>
    <t>odvodnění plochy vyhlídky - PVC trubka o 150mm skrz zídku, protažení prostupem v zídce o 200mm</t>
  </si>
  <si>
    <t>311200001RAA</t>
  </si>
  <si>
    <t>Zdivo z kamene neopracovaného, jednostranně lícované, spárované</t>
  </si>
  <si>
    <t>jednostranně lícované, včetně spárování.</t>
  </si>
  <si>
    <t>použité vytěžené kamenivo</t>
  </si>
  <si>
    <t>skladba S3 - kamenná zídka : 22,42/3*1</t>
  </si>
  <si>
    <t>skladba S4 - kamenná opěrná zeď : 11,65/3*1</t>
  </si>
  <si>
    <t>311200001RA0</t>
  </si>
  <si>
    <t>Zdivo z kamene , lícované, spárované</t>
  </si>
  <si>
    <t>Bude použit vyrubaný kámen</t>
  </si>
  <si>
    <t>skladba S3 - kamenná zídka : 22,42/3*2</t>
  </si>
  <si>
    <t>skladba S4 - kamenná opěrná zeď : 11,65/3*2</t>
  </si>
  <si>
    <t>583887119</t>
  </si>
  <si>
    <t>Betonový obklad v imitaci lomového kamene, kamenný obkladový aglomerát obdélníkových tvarů</t>
  </si>
  <si>
    <t>782130010RAI</t>
  </si>
  <si>
    <t xml:space="preserve">Obklad stěn bez dodávky specifikace,  </t>
  </si>
  <si>
    <t>svislých nebo šikmých stěn pravoúhlými deskami s lícem rovným.</t>
  </si>
  <si>
    <t>781475115RAA</t>
  </si>
  <si>
    <t xml:space="preserve">Obklad vnitřní keramický nad 300 x 300 mm, do flexibilního tmelu,  ,  </t>
  </si>
  <si>
    <t>z dlaždic keramických kladených do malty, včetně spárování a podílu práce v omezeném prostoru a na malých plochách.</t>
  </si>
  <si>
    <t>keramický obklad (m.č. 101 za umyvadlem a za pracovním pultem), v. 1500mm</t>
  </si>
  <si>
    <t>622472112R00</t>
  </si>
  <si>
    <t xml:space="preserve">Omítka vnější stěn z hotových maltových směsí štuková ze suché maltové směsi_x000D_
 stupeň složitosti 1÷2, ručně,  </t>
  </si>
  <si>
    <t>kompletní omítkové souvrství</t>
  </si>
  <si>
    <t>612420016RAA</t>
  </si>
  <si>
    <t>Omítka vnitřní, stěn, vápenocementová štuková, montáž a demontáž pomocného lešení</t>
  </si>
  <si>
    <t>vnitřní štuková omítka (m.č. 101, 102, 103)</t>
  </si>
  <si>
    <t>311270043RAC</t>
  </si>
  <si>
    <t>Zdivo z tvárnic nepálených porobetonových, pero + drážka, na maltu tenkovrstvou, rozměr tvárnice 500x250 mm, tloušťky 240 mm</t>
  </si>
  <si>
    <t>popř. betonových, včetně montáže a demontáže pomocného lešení a technologické manipulace s materiálem.</t>
  </si>
  <si>
    <t>641940090RA0</t>
  </si>
  <si>
    <t>Montáž oken dřevěných plochy do 0,81m2, překlad, vnější a vnitřní parapet</t>
  </si>
  <si>
    <t>Součtová</t>
  </si>
  <si>
    <t>dodávka a montáž tří kusů prefabrikovaných překladů, osazení okenního rámu, montáž zdvojených okenních křídel otevíravých nebo sklápěcích, oplechování vnějšího parapetu z pozinkovaného plechu rozvinuté šířky 250 mm, dodávka a montáž dřevěné parapetní desky. Bez dodávky okna.</t>
  </si>
  <si>
    <t>Včetně kotvení rámů do zdiva.</t>
  </si>
  <si>
    <t>641940092RA0</t>
  </si>
  <si>
    <t>Montáž oken dřevěných plochy do 1,50m2, překlad, vnější a vnitřní parapet</t>
  </si>
  <si>
    <t>61110378R</t>
  </si>
  <si>
    <t>okno dřevěné eurohranol napojovaný; jednoduché; OS2; š = 1 500 mm; h = 1 200,0 mm; Uokna 1,23 W/m2K; povrch. úprava třísystémový nátěr</t>
  </si>
  <si>
    <t>O1 - dřevěné okno s izolačním dvojsklem, s dřevěnými okenicemi, dvoukřídlé, křídla posuvná</t>
  </si>
  <si>
    <t>61110365R</t>
  </si>
  <si>
    <t>okno dřevěné eurohranol napojovaný; jednoduché; OS1; š = 900 mm; h = 600,0 mm; Uokna 1,23 W/m2K; povrch. úprava třísystémový nátěr</t>
  </si>
  <si>
    <t>O2 - dřevěné okno s izolačním dvojsklem, výklopné (pro větrání m.č. 103)</t>
  </si>
  <si>
    <t>UPE 200  ocelové rošty   - plošina skladba P3</t>
  </si>
  <si>
    <t>svislá nosná konstrukce 80/80/6 : (2,065*7)*13,8</t>
  </si>
  <si>
    <t>plošina : 35,03*20,8</t>
  </si>
  <si>
    <t>736322411R00</t>
  </si>
  <si>
    <t>Podkladní systém kari síť,  , rozteč ukládání potrubí násobky 50 mm, pro potrubí D 14/16/17/20 mm</t>
  </si>
  <si>
    <t>800-731</t>
  </si>
  <si>
    <t>Včetně kari sítě, krycí fólie a dilatačního pásku, bez úpravy podkladu.</t>
  </si>
  <si>
    <t>plocha s přesahem : 17,5*1,3</t>
  </si>
  <si>
    <t>998767201R00</t>
  </si>
  <si>
    <t>Přesun hmot pro kovové stavební doplňk. konstrukce v objektech výšky do 6 m</t>
  </si>
  <si>
    <t>800-767</t>
  </si>
  <si>
    <t>309959619</t>
  </si>
  <si>
    <t>Přirážka pozinkování  UPE200</t>
  </si>
  <si>
    <t>142462123R00</t>
  </si>
  <si>
    <t>Ražení ruční s trhav., skála suchá, 1000 m, 8 m2</t>
  </si>
  <si>
    <t>Část výrubu bude použit na stavbě při stavbě nového opěrného zdiva a zbytek  bude odvezen na mezideponii obce</t>
  </si>
  <si>
    <t>skalá pod plošinou : 8*0,6</t>
  </si>
  <si>
    <t>262503183R00</t>
  </si>
  <si>
    <t>Vrty pro injektáž svislé podzemní, průměr do 56 mm, hloubka 0 - 50 m, hornina třídy 5</t>
  </si>
  <si>
    <t>800-2</t>
  </si>
  <si>
    <t>Po dokončení výkopových prací budou v místě základové konstrukce provedeny vrty průměru 30mm, délky 300mm. Tyto vrty budou rovnoměrně rozmístěny do skalního podloží základové spáry a bočních hran skály. Celkem bude provedeno 50ks vrtů. Do vrtů bude vkládána výztuž průměru 10mm, délky 600mm, která bude zalita cementovou maltou.</t>
  </si>
  <si>
    <t>vrty 30 mm : (0,3*50)*1,1</t>
  </si>
  <si>
    <t>279360001RAB</t>
  </si>
  <si>
    <t>Výztuž základových konstrukcí z oceli 10 335</t>
  </si>
  <si>
    <t>rovinných nebo oblých, deskových nebo žebrových, včetně výztuže jejich žeber.</t>
  </si>
  <si>
    <t>Následně bude do prostoru výkopu osazena výztuž z kari sítě 100/100/8mm. Jednotlivé sítě budou mít přesah 500mm. Výztužné sítě budou umístěny nad sebou v osových vzdálenostech 150mm. Všechny sítě spolu budou provázány svislou výztuží průměru 8mm – vždy min 15ks/m2. Ukotvení této výztuže bude provedeno svařováním. Výztužné sítě budou provázány s vyčnívající výztuží z provedený</t>
  </si>
  <si>
    <t>ocelová konstrukce základy : 800/1000</t>
  </si>
  <si>
    <t>273320150RAC</t>
  </si>
  <si>
    <t xml:space="preserve">Základové desky ze železobetonu včetně bednění z betonu C 25/30, výztuž 150 kg/m3,  </t>
  </si>
  <si>
    <t>výztuže, odbednění a podkladu ze štěrkopísku.</t>
  </si>
  <si>
    <t>základová deska plošina : 17,5*0,2</t>
  </si>
  <si>
    <t>283231430R</t>
  </si>
  <si>
    <t>fólie izolační zemní drenážní, ztracené bednění; tloušťka 1,00 mm; výška nopů 20,0 mm; HDPE</t>
  </si>
  <si>
    <t>Odvodnění</t>
  </si>
  <si>
    <t>vyhlídka : 3,9</t>
  </si>
  <si>
    <t>WC : 7,65</t>
  </si>
  <si>
    <t>55399993R</t>
  </si>
  <si>
    <t>Ocelový rošt u vchodu do objektu , rozměr 1800x790</t>
  </si>
  <si>
    <t>pororošt : (1,8*0,79)*4,5</t>
  </si>
  <si>
    <t>nodníky L40x40x5 : (0,79*2)*3</t>
  </si>
  <si>
    <t>212810010RAC</t>
  </si>
  <si>
    <t>Trativody z flexibilních trubek lože ze štěrkopísku a obsyp z drceného kameniva, d 100 mm</t>
  </si>
  <si>
    <t>Lože pro trativody, položení trubek, obsyp potrubí sypaninou z vhodných hornin, nebo materiálem připraveným podél výkopu ve vzdálenosti do 3 m od jeho kraje.  Bez výkopu rýhy.</t>
  </si>
  <si>
    <t>vyhlídka : 3,5</t>
  </si>
  <si>
    <t>WC : 4,25</t>
  </si>
  <si>
    <t>327361101R00</t>
  </si>
  <si>
    <t>Výztuž opěr.zdí pruty z oceli 10216 (E),D do 12 mm</t>
  </si>
  <si>
    <t>pruty : (8*2*3)/1000</t>
  </si>
  <si>
    <t>273320150RA0</t>
  </si>
  <si>
    <t xml:space="preserve">Základové desky ze železobetonu včetně bednění z betonu C 25/30, výztuž 90 kg/m3,  </t>
  </si>
  <si>
    <t>žb deska, tl. 150mm s kari sítí 100/100/6 při dolním a horním okraji</t>
  </si>
  <si>
    <t>vyhlídka : 6,06</t>
  </si>
  <si>
    <t>WC : 11,65</t>
  </si>
  <si>
    <t>274320030RAB</t>
  </si>
  <si>
    <t>Základové pasy ze železobetonu včetně bednění z betonu C 16/20 (B 20), výztuž 120 kg/m3, štěrkopískový podklad 100 mm</t>
  </si>
  <si>
    <t>žb základový pás, výška 500mm</t>
  </si>
  <si>
    <t>55155005</t>
  </si>
  <si>
    <t>Barel na vodu 40 L, béžový,  součástí je 1,5 m hadice pro na pouštění vody z umyvadla a madlo pro ta</t>
  </si>
  <si>
    <t>55145001R</t>
  </si>
  <si>
    <t>baterie umyvadlová směšovací; stojánková; ovládání pákové; povrch chrom; v. výtoku 53 mm</t>
  </si>
  <si>
    <t>55162349R</t>
  </si>
  <si>
    <t>sifon umyvadlový, nábytkový; PP; DN 40 x 5/4"</t>
  </si>
  <si>
    <t>55850101</t>
  </si>
  <si>
    <t>Křídová tabule s hnědým lakovaným dřevěným rámem</t>
  </si>
  <si>
    <t>725R99999</t>
  </si>
  <si>
    <t>Mobilní WC s umyvadlem</t>
  </si>
  <si>
    <t>725200030RA0</t>
  </si>
  <si>
    <t>Montáž zařizovacích předmětů umyvadlo</t>
  </si>
  <si>
    <t>0,5 m kanalizačního potrubí, vyvedení odpadní výpustky, osazení umyvadla, sifonu a baterie.</t>
  </si>
  <si>
    <t>55166006</t>
  </si>
  <si>
    <t>Nádrž na vodu s rukojetí a kolečky</t>
  </si>
  <si>
    <t>998725201R00</t>
  </si>
  <si>
    <t>Přesun hmot pro zařizovací předměty v objektech výšky do 6 m</t>
  </si>
  <si>
    <t>800-721</t>
  </si>
  <si>
    <t>vodorovně do 50 m</t>
  </si>
  <si>
    <t>64215342R</t>
  </si>
  <si>
    <t>umyvadlo š = 550 mm; hl. 410 mm; diturvit; s otvorem pro baterii; bílé; zápustné</t>
  </si>
  <si>
    <t>149466413R00</t>
  </si>
  <si>
    <t>Odsekání líce skály v opěře, skála suchá do 20 cm</t>
  </si>
  <si>
    <t>odstranění zeminy a skalního podloží v tl.200mm (po obvodu vyhlídky pro založení kamenné zídky)</t>
  </si>
  <si>
    <t>111200001RA0</t>
  </si>
  <si>
    <t>Odstranění křovin a stromů o průměru kmene do 100 mm, spálení</t>
  </si>
  <si>
    <t>a stromů o průměru kmene do 100 mm, s odstraněním kořenů, s odklizením křovin a stromů na vzdálenost do 50 m a jejich spálením.</t>
  </si>
  <si>
    <t>vyčištění prostoru od náletových dřevin a křoví</t>
  </si>
  <si>
    <t>111101113R00</t>
  </si>
  <si>
    <t>Odstranění ruderálního porostu na svahu přes 1:2 do 1:1</t>
  </si>
  <si>
    <t>823-1</t>
  </si>
  <si>
    <t>mechanicky s naložením, odvozem shrabků do 20 km a se složením,</t>
  </si>
  <si>
    <t>očištění skály od travnatého porostu a náletů</t>
  </si>
  <si>
    <t>199000003R00</t>
  </si>
  <si>
    <t>Poplatky za skládku horniny 5 - 7</t>
  </si>
  <si>
    <t>800-1</t>
  </si>
  <si>
    <t>skalní podloží : 50,35-7,473</t>
  </si>
  <si>
    <t>Část výrubu bude použit na stavbě při stavbě nového opěrného zdiva a zbytek bude odvezen na mezideponii obce</t>
  </si>
  <si>
    <t>skalní podloží - WC : 25,35</t>
  </si>
  <si>
    <t>sklaní podloží : 25</t>
  </si>
  <si>
    <t>121100001RAB</t>
  </si>
  <si>
    <t>Sejmutí ornice naložení a uložení_x000D_
 odvoz do 5 000 m</t>
  </si>
  <si>
    <t>popř. lesní půdy s naložením, vodorovným přemístěním a složením na hromady nebo se zpětným přemístěním a rozprostřením.</t>
  </si>
  <si>
    <t>plocha pro sejmutí ornice : (2,39*6,445)*0,2</t>
  </si>
  <si>
    <t>plocha pro sejmutí ornice : (4,25*5,18)*0,2</t>
  </si>
  <si>
    <t>plocha pro sejmutí ornice : (4,25*4,5)*0,2</t>
  </si>
  <si>
    <t>JKSO:</t>
  </si>
  <si>
    <t>815.99</t>
  </si>
  <si>
    <t>objekty zvláštní pozemní ostatní</t>
  </si>
  <si>
    <t>JKSO</t>
  </si>
  <si>
    <t xml:space="preserve"> m3</t>
  </si>
  <si>
    <t>svislá nosná konstrukce z jiných materiálů</t>
  </si>
  <si>
    <t>JKSOChar</t>
  </si>
  <si>
    <t>novostavba objektu</t>
  </si>
  <si>
    <t>JKSOAkce</t>
  </si>
  <si>
    <t>Skladba střechy :</t>
  </si>
  <si>
    <t>vegetační vrstva</t>
  </si>
  <si>
    <t>substrát tl. 80-100mm</t>
  </si>
  <si>
    <t>filtrační tkanina s dostatečnou propustností</t>
  </si>
  <si>
    <t>drenážní vrstva - nopová fólie, tl. 10mm</t>
  </si>
  <si>
    <t>geotextílie</t>
  </si>
  <si>
    <t>PE fólie - kořenovzdorná fólie</t>
  </si>
  <si>
    <t>210R521026</t>
  </si>
  <si>
    <t>Dokumentace skutečného provedení v el. podobě</t>
  </si>
  <si>
    <t>kpl</t>
  </si>
  <si>
    <t>210R521029</t>
  </si>
  <si>
    <t>Doprava</t>
  </si>
  <si>
    <t>POL1_1</t>
  </si>
  <si>
    <t>210R521024</t>
  </si>
  <si>
    <t>Předání díla</t>
  </si>
  <si>
    <t>210R521028</t>
  </si>
  <si>
    <t>Přihláška k odběru el. energie</t>
  </si>
  <si>
    <t>210R521027</t>
  </si>
  <si>
    <t>Výchozí revize</t>
  </si>
  <si>
    <t>210R521025</t>
  </si>
  <si>
    <t>Zpracování dílenské dokumentace - rozvaděče</t>
  </si>
  <si>
    <t>210R50032</t>
  </si>
  <si>
    <t>Další blíže nespecifikované dodávky a montáže</t>
  </si>
  <si>
    <t>210R50031</t>
  </si>
  <si>
    <t>Drobný a spojovací materiál</t>
  </si>
  <si>
    <t>POL3_0</t>
  </si>
  <si>
    <t>210R10007</t>
  </si>
  <si>
    <t>Ekvipotenciální přípojnice</t>
  </si>
  <si>
    <t>ks</t>
  </si>
  <si>
    <t>210R10015</t>
  </si>
  <si>
    <t>IR spínač</t>
  </si>
  <si>
    <t>210R10010</t>
  </si>
  <si>
    <t>Kabel CYKY-J 3x1,5</t>
  </si>
  <si>
    <t>210R10009</t>
  </si>
  <si>
    <t>Kabel CYKY-J 3x2,5</t>
  </si>
  <si>
    <t>210R10008</t>
  </si>
  <si>
    <t>Kabel CYKY-J 5x2,5</t>
  </si>
  <si>
    <t>210R10005</t>
  </si>
  <si>
    <t>Kabel CYKY-J 5x6</t>
  </si>
  <si>
    <t>210R10022</t>
  </si>
  <si>
    <t>Krabice Acidur</t>
  </si>
  <si>
    <t>210R10016</t>
  </si>
  <si>
    <t>Krabice přístrojová KP 68</t>
  </si>
  <si>
    <t>210R10017</t>
  </si>
  <si>
    <t>Krabice rozbočná KR 68</t>
  </si>
  <si>
    <t>210R99023</t>
  </si>
  <si>
    <t>Likvidace odpadu</t>
  </si>
  <si>
    <t>210R20018</t>
  </si>
  <si>
    <t>Montáž stropního svítidla</t>
  </si>
  <si>
    <t>210R10006</t>
  </si>
  <si>
    <t>Pásek FeZn 30/4</t>
  </si>
  <si>
    <t>210R99030</t>
  </si>
  <si>
    <t>Přesun hmot</t>
  </si>
  <si>
    <t>210R10004</t>
  </si>
  <si>
    <t>Přípojková skříň</t>
  </si>
  <si>
    <t>210R10003</t>
  </si>
  <si>
    <t>Rozvaděč R1</t>
  </si>
  <si>
    <t>210R10002</t>
  </si>
  <si>
    <t>Rozvaděč RE</t>
  </si>
  <si>
    <t>210R10019</t>
  </si>
  <si>
    <t>Svítidlo zářivkové 2x36W</t>
  </si>
  <si>
    <t>210R10020</t>
  </si>
  <si>
    <t>Trubka Kopoflex 50 mm</t>
  </si>
  <si>
    <t>210R10021</t>
  </si>
  <si>
    <t>Trubka PVC 23 mm</t>
  </si>
  <si>
    <t>210R20001</t>
  </si>
  <si>
    <t>Úprava kabelové přípojky NN dle TZ</t>
  </si>
  <si>
    <t>210R10011</t>
  </si>
  <si>
    <t>Vodič CY 6 zžl</t>
  </si>
  <si>
    <t>210R10014</t>
  </si>
  <si>
    <t>Vypínač</t>
  </si>
  <si>
    <t>210R10012</t>
  </si>
  <si>
    <t>Zásuvka 230V/16A IP 44</t>
  </si>
  <si>
    <t>210R10013</t>
  </si>
  <si>
    <t>Zásuvka dvojitá 230V/16A</t>
  </si>
  <si>
    <t>210R10001</t>
  </si>
  <si>
    <t>Stožár bezpaticový, světlá výška 6m, pozink</t>
  </si>
  <si>
    <t>Výzbroj stožáru</t>
  </si>
  <si>
    <t>Svítidlo LED bez výložníku</t>
  </si>
  <si>
    <t>460R10004</t>
  </si>
  <si>
    <t>Základ stožáru vč. výkopu</t>
  </si>
  <si>
    <t>Kabel CYKY-J 3x4</t>
  </si>
  <si>
    <t>Soumrakový spínač</t>
  </si>
  <si>
    <t>460R10008</t>
  </si>
  <si>
    <t>Výkop 40/80cm vč. pískového lože, ochranných dlaždic a ochr pásku vč. zásypu a povrchové úpravy</t>
  </si>
  <si>
    <t>bm</t>
  </si>
  <si>
    <t>210R20009</t>
  </si>
  <si>
    <t>Protlak pod vozovkou</t>
  </si>
  <si>
    <t>210R521011</t>
  </si>
  <si>
    <t>210R521012</t>
  </si>
  <si>
    <t>210R521013</t>
  </si>
  <si>
    <t>210R99014</t>
  </si>
  <si>
    <t>210R50016</t>
  </si>
  <si>
    <t>Kabel FTP 4x2x0,5</t>
  </si>
  <si>
    <t>Kamera venkovní IP, IR, 1080i, varifokální</t>
  </si>
  <si>
    <t>Konzola pro kameru</t>
  </si>
  <si>
    <t>PoE injektor vč. Zdroje</t>
  </si>
  <si>
    <t>Rack 19" 6U nástěnný vč. příslušenství</t>
  </si>
  <si>
    <t>Zapojovací box</t>
  </si>
  <si>
    <t>Zásuvka datová dvojitá 2x RJ 45</t>
  </si>
  <si>
    <t>210R99012</t>
  </si>
  <si>
    <t>210R99018</t>
  </si>
  <si>
    <t>210R20014</t>
  </si>
  <si>
    <t>Naprogramování, nastavení systému</t>
  </si>
  <si>
    <t>210R50020</t>
  </si>
  <si>
    <t>210R521015</t>
  </si>
  <si>
    <t>210R521017</t>
  </si>
  <si>
    <t>210R521016</t>
  </si>
  <si>
    <t>Ústředna EZS, sběrnicová vč. GSM modulu a příslušenství</t>
  </si>
  <si>
    <t>Akumulátor 12V/2,1Ah</t>
  </si>
  <si>
    <t>Sběrnicová klávesnice LCD</t>
  </si>
  <si>
    <t>Detektor pohybový duální, sběrnicový</t>
  </si>
  <si>
    <t>Magnetický snímač sběrnicový</t>
  </si>
  <si>
    <t>Detektor požární, kouřový, sběrnicový</t>
  </si>
  <si>
    <t>Siréna venkovní sběrnicová</t>
  </si>
  <si>
    <t>Siréna sběrnicová, vnitřní</t>
  </si>
  <si>
    <t>Kabel SYKFY 3x2x0,5</t>
  </si>
  <si>
    <t>POL13_0</t>
  </si>
  <si>
    <t>210R50019</t>
  </si>
  <si>
    <t>OBEC RABYNĚ</t>
  </si>
  <si>
    <t>Blaženice 16</t>
  </si>
  <si>
    <t>257 44</t>
  </si>
  <si>
    <t>Ing. arch. Iveta Jirásková</t>
  </si>
  <si>
    <t>Krchleby 4</t>
  </si>
  <si>
    <t>257 56</t>
  </si>
  <si>
    <t>Neveklov</t>
  </si>
  <si>
    <t>Netvořice</t>
  </si>
</sst>
</file>

<file path=xl/styles.xml><?xml version="1.0" encoding="utf-8"?>
<styleSheet xmlns="http://schemas.openxmlformats.org/spreadsheetml/2006/main">
  <numFmts count="1">
    <numFmt numFmtId="164" formatCode="#,##0.00000"/>
  </numFmts>
  <fonts count="20">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s>
  <borders count="3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287">
    <xf numFmtId="0" fontId="0" fillId="0" borderId="0" xfId="0"/>
    <xf numFmtId="0" fontId="0" fillId="0" borderId="0" xfId="0" applyAlignment="1"/>
    <xf numFmtId="14" fontId="3" fillId="0" borderId="0" xfId="0" applyNumberFormat="1" applyFont="1" applyAlignment="1">
      <alignment horizontal="left"/>
    </xf>
    <xf numFmtId="0" fontId="0" fillId="0" borderId="1" xfId="0" applyBorder="1"/>
    <xf numFmtId="0" fontId="0" fillId="0" borderId="0"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applyAlignment="1"/>
    <xf numFmtId="0" fontId="0" fillId="0" borderId="2" xfId="0"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0" fillId="0" borderId="6" xfId="0" applyBorder="1"/>
    <xf numFmtId="0" fontId="0" fillId="0" borderId="0" xfId="0" applyBorder="1" applyAlignment="1">
      <alignment horizontal="center" vertical="center"/>
    </xf>
    <xf numFmtId="0" fontId="0" fillId="0" borderId="0" xfId="0" applyBorder="1" applyAlignment="1">
      <alignment horizontal="left" vertical="center"/>
    </xf>
    <xf numFmtId="4" fontId="0" fillId="0" borderId="0" xfId="0" applyNumberFormat="1" applyBorder="1" applyAlignment="1">
      <alignment horizontal="left" vertical="center"/>
    </xf>
    <xf numFmtId="0" fontId="0" fillId="0" borderId="6" xfId="0" applyBorder="1" applyAlignment="1">
      <alignment horizontal="left" vertical="center"/>
    </xf>
    <xf numFmtId="1" fontId="0" fillId="0" borderId="0" xfId="0" applyNumberFormat="1" applyBorder="1" applyAlignment="1">
      <alignment horizontal="left" vertical="center"/>
    </xf>
    <xf numFmtId="0" fontId="0" fillId="0" borderId="1" xfId="0" applyBorder="1" applyAlignment="1">
      <alignment horizontal="right"/>
    </xf>
    <xf numFmtId="0" fontId="8" fillId="0" borderId="0" xfId="0" applyFont="1" applyBorder="1" applyAlignment="1">
      <alignment vertical="center"/>
    </xf>
    <xf numFmtId="0" fontId="8" fillId="0" borderId="6" xfId="0" applyFont="1" applyBorder="1" applyAlignment="1">
      <alignment horizontal="righ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8" fillId="0" borderId="1" xfId="0" applyFont="1" applyBorder="1"/>
    <xf numFmtId="0" fontId="8" fillId="0" borderId="0" xfId="0" applyFont="1" applyBorder="1"/>
    <xf numFmtId="0" fontId="8" fillId="0" borderId="0" xfId="0" applyFont="1" applyBorder="1" applyAlignment="1">
      <alignment horizontal="left" vertical="center"/>
    </xf>
    <xf numFmtId="0" fontId="8" fillId="0" borderId="6" xfId="0" applyFont="1" applyBorder="1" applyAlignment="1">
      <alignment vertical="center"/>
    </xf>
    <xf numFmtId="0" fontId="8" fillId="0" borderId="0" xfId="0" applyFont="1" applyFill="1" applyBorder="1" applyAlignment="1">
      <alignment horizontal="left" vertical="center"/>
    </xf>
    <xf numFmtId="0" fontId="0" fillId="0" borderId="6" xfId="0" applyFont="1" applyBorder="1" applyAlignment="1">
      <alignment vertical="center"/>
    </xf>
    <xf numFmtId="0" fontId="8" fillId="0" borderId="0" xfId="0" applyFont="1"/>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7" xfId="0" applyFont="1" applyBorder="1" applyAlignment="1">
      <alignment horizontal="left" vertical="center" indent="1"/>
    </xf>
    <xf numFmtId="1" fontId="8" fillId="0" borderId="8" xfId="0" applyNumberFormat="1" applyFont="1" applyBorder="1" applyAlignment="1">
      <alignment horizontal="right" vertical="center"/>
    </xf>
    <xf numFmtId="0" fontId="0" fillId="0" borderId="6" xfId="0" applyBorder="1" applyAlignment="1">
      <alignment horizontal="left" vertical="center" indent="1"/>
    </xf>
    <xf numFmtId="0" fontId="0" fillId="0" borderId="0" xfId="0" applyBorder="1" applyAlignment="1"/>
    <xf numFmtId="0" fontId="8" fillId="0" borderId="6" xfId="0" applyFont="1" applyFill="1" applyBorder="1" applyAlignment="1">
      <alignment horizontal="left" vertical="center"/>
    </xf>
    <xf numFmtId="0" fontId="0" fillId="0" borderId="1" xfId="0" applyFont="1" applyBorder="1" applyAlignment="1">
      <alignment horizontal="left" vertical="center" indent="1"/>
    </xf>
    <xf numFmtId="0" fontId="0" fillId="0" borderId="1" xfId="0" applyBorder="1" applyAlignment="1">
      <alignment horizontal="left" vertical="center" indent="1"/>
    </xf>
    <xf numFmtId="0" fontId="0" fillId="0" borderId="7" xfId="0" applyBorder="1" applyAlignment="1">
      <alignment horizontal="left" vertical="center" indent="1"/>
    </xf>
    <xf numFmtId="0" fontId="8" fillId="0" borderId="9" xfId="0" applyFont="1" applyBorder="1" applyAlignment="1">
      <alignment vertical="center"/>
    </xf>
    <xf numFmtId="0" fontId="0" fillId="0" borderId="10" xfId="0" applyBorder="1" applyAlignment="1"/>
    <xf numFmtId="0" fontId="0" fillId="0" borderId="7" xfId="0" applyBorder="1" applyAlignment="1">
      <alignment horizontal="left" indent="1"/>
    </xf>
    <xf numFmtId="0" fontId="0" fillId="0" borderId="6" xfId="0" applyBorder="1" applyAlignment="1"/>
    <xf numFmtId="0" fontId="0" fillId="0" borderId="6" xfId="0" applyBorder="1" applyAlignment="1">
      <alignment horizontal="right"/>
    </xf>
    <xf numFmtId="0" fontId="0" fillId="0" borderId="6" xfId="0" applyBorder="1" applyAlignment="1">
      <alignment vertical="center"/>
    </xf>
    <xf numFmtId="49" fontId="0" fillId="0" borderId="10" xfId="0" applyNumberFormat="1" applyFont="1" applyBorder="1" applyAlignment="1">
      <alignment horizontal="left" vertical="center"/>
    </xf>
    <xf numFmtId="0" fontId="0" fillId="0" borderId="11" xfId="0" applyBorder="1" applyAlignment="1">
      <alignment horizontal="left" vertical="center" indent="1"/>
    </xf>
    <xf numFmtId="0" fontId="0" fillId="0" borderId="9" xfId="0" applyBorder="1" applyAlignment="1">
      <alignment horizontal="left" vertical="center"/>
    </xf>
    <xf numFmtId="0" fontId="0" fillId="0" borderId="9" xfId="0" applyBorder="1"/>
    <xf numFmtId="1" fontId="8" fillId="0" borderId="12" xfId="0" applyNumberFormat="1" applyFont="1" applyBorder="1" applyAlignment="1">
      <alignment horizontal="right" vertical="center"/>
    </xf>
    <xf numFmtId="0" fontId="0" fillId="0" borderId="9" xfId="0" applyBorder="1" applyAlignment="1">
      <alignment horizontal="left" vertical="center" indent="1"/>
    </xf>
    <xf numFmtId="49" fontId="0" fillId="0" borderId="13" xfId="0" applyNumberFormat="1" applyFont="1" applyBorder="1" applyAlignment="1">
      <alignment horizontal="left" vertical="center"/>
    </xf>
    <xf numFmtId="49" fontId="0" fillId="0" borderId="2" xfId="0" applyNumberFormat="1" applyFont="1" applyBorder="1" applyAlignment="1">
      <alignment horizontal="left" vertical="center"/>
    </xf>
    <xf numFmtId="1" fontId="8" fillId="0" borderId="9" xfId="0" applyNumberFormat="1" applyFont="1" applyBorder="1" applyAlignment="1">
      <alignment horizontal="right" vertical="center"/>
    </xf>
    <xf numFmtId="0" fontId="0" fillId="0" borderId="11" xfId="0" applyBorder="1" applyAlignment="1">
      <alignment horizontal="left" indent="1"/>
    </xf>
    <xf numFmtId="0" fontId="0" fillId="0" borderId="14" xfId="0" applyFont="1" applyBorder="1" applyAlignment="1">
      <alignment horizontal="left" vertical="top" indent="1"/>
    </xf>
    <xf numFmtId="0" fontId="0" fillId="0" borderId="15" xfId="0" applyBorder="1" applyAlignment="1">
      <alignment vertical="top"/>
    </xf>
    <xf numFmtId="0" fontId="8" fillId="0" borderId="15" xfId="0" applyFont="1" applyFill="1" applyBorder="1" applyAlignment="1">
      <alignment horizontal="left" vertical="top"/>
    </xf>
    <xf numFmtId="0" fontId="8" fillId="0" borderId="15" xfId="0" applyFont="1" applyBorder="1" applyAlignment="1">
      <alignment vertical="center"/>
    </xf>
    <xf numFmtId="0" fontId="0" fillId="0" borderId="15" xfId="0" applyFont="1" applyBorder="1" applyAlignment="1">
      <alignment horizontal="right" vertical="center"/>
    </xf>
    <xf numFmtId="0" fontId="0" fillId="0" borderId="16" xfId="0" applyBorder="1" applyAlignment="1"/>
    <xf numFmtId="0" fontId="0" fillId="0" borderId="6" xfId="0" applyBorder="1" applyAlignment="1">
      <alignment horizontal="left"/>
    </xf>
    <xf numFmtId="0" fontId="0" fillId="0" borderId="17" xfId="0" applyBorder="1"/>
    <xf numFmtId="0" fontId="8" fillId="0" borderId="11" xfId="0" applyFont="1" applyBorder="1" applyAlignment="1">
      <alignment horizontal="left" vertical="center" indent="1"/>
    </xf>
    <xf numFmtId="0" fontId="8" fillId="0" borderId="9" xfId="0" applyFont="1" applyBorder="1" applyAlignment="1">
      <alignment horizontal="left" vertical="center"/>
    </xf>
    <xf numFmtId="0" fontId="8" fillId="0" borderId="9" xfId="0" applyFont="1" applyBorder="1"/>
    <xf numFmtId="49" fontId="0" fillId="0" borderId="9" xfId="0" applyNumberFormat="1" applyBorder="1" applyAlignment="1">
      <alignment vertical="center"/>
    </xf>
    <xf numFmtId="0" fontId="0" fillId="0" borderId="18" xfId="0" applyBorder="1" applyAlignment="1">
      <alignment vertical="center"/>
    </xf>
    <xf numFmtId="0" fontId="8" fillId="0" borderId="6" xfId="0" applyFont="1" applyBorder="1" applyAlignment="1">
      <alignment horizontal="left" vertical="center"/>
    </xf>
    <xf numFmtId="0" fontId="9" fillId="2" borderId="1" xfId="0" applyFont="1" applyFill="1" applyBorder="1" applyAlignment="1">
      <alignment horizontal="left" vertical="center" indent="1"/>
    </xf>
    <xf numFmtId="0" fontId="0" fillId="2" borderId="0" xfId="0" applyFill="1" applyBorder="1"/>
    <xf numFmtId="49" fontId="6" fillId="2" borderId="0" xfId="0" applyNumberFormat="1" applyFont="1" applyFill="1" applyBorder="1" applyAlignment="1">
      <alignment horizontal="left" vertical="center"/>
    </xf>
    <xf numFmtId="0" fontId="0" fillId="2" borderId="1" xfId="0" applyFont="1" applyFill="1" applyBorder="1" applyAlignment="1">
      <alignment horizontal="left" vertical="center" indent="1"/>
    </xf>
    <xf numFmtId="0" fontId="8" fillId="2" borderId="0" xfId="0" applyFont="1" applyFill="1" applyBorder="1" applyAlignment="1">
      <alignment horizontal="left" vertical="center"/>
    </xf>
    <xf numFmtId="0" fontId="0" fillId="2" borderId="7" xfId="0" applyFont="1" applyFill="1" applyBorder="1" applyAlignment="1">
      <alignment horizontal="left" vertical="center" indent="1"/>
    </xf>
    <xf numFmtId="0" fontId="0" fillId="2" borderId="6" xfId="0" applyFont="1" applyFill="1" applyBorder="1"/>
    <xf numFmtId="0" fontId="8" fillId="2" borderId="6" xfId="0" applyFont="1" applyFill="1" applyBorder="1" applyAlignment="1">
      <alignment horizontal="left" vertical="center"/>
    </xf>
    <xf numFmtId="0" fontId="8" fillId="3" borderId="6" xfId="0" applyFont="1" applyFill="1" applyBorder="1" applyAlignment="1" applyProtection="1">
      <alignment horizontal="left" vertical="center"/>
      <protection locked="0"/>
    </xf>
    <xf numFmtId="0" fontId="8" fillId="3" borderId="0" xfId="0" applyFont="1" applyFill="1" applyBorder="1" applyAlignment="1" applyProtection="1">
      <alignment horizontal="left" vertical="center"/>
      <protection locked="0"/>
    </xf>
    <xf numFmtId="49" fontId="0" fillId="0" borderId="0" xfId="0" applyNumberFormat="1"/>
    <xf numFmtId="4" fontId="0" fillId="0" borderId="0" xfId="0" applyNumberFormat="1" applyAlignment="1"/>
    <xf numFmtId="4" fontId="0" fillId="0" borderId="0" xfId="0" applyNumberFormat="1"/>
    <xf numFmtId="3" fontId="0" fillId="0" borderId="0" xfId="0" applyNumberFormat="1" applyAlignment="1"/>
    <xf numFmtId="3" fontId="0" fillId="0" borderId="19" xfId="0" applyNumberFormat="1" applyBorder="1"/>
    <xf numFmtId="0" fontId="4"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shrinkToFit="1"/>
    </xf>
    <xf numFmtId="3" fontId="7" fillId="4" borderId="12" xfId="0" applyNumberFormat="1" applyFont="1" applyFill="1" applyBorder="1" applyAlignment="1">
      <alignment vertical="center"/>
    </xf>
    <xf numFmtId="3" fontId="7" fillId="4" borderId="9" xfId="0" applyNumberFormat="1" applyFont="1" applyFill="1" applyBorder="1" applyAlignment="1">
      <alignment vertical="center"/>
    </xf>
    <xf numFmtId="3" fontId="7" fillId="4" borderId="9" xfId="0" applyNumberFormat="1" applyFont="1" applyFill="1" applyBorder="1" applyAlignment="1">
      <alignment vertical="center" wrapText="1"/>
    </xf>
    <xf numFmtId="3" fontId="10" fillId="4" borderId="18" xfId="0" applyNumberFormat="1" applyFont="1" applyFill="1" applyBorder="1" applyAlignment="1">
      <alignment horizontal="center" vertical="center" wrapText="1" shrinkToFit="1"/>
    </xf>
    <xf numFmtId="3" fontId="7" fillId="4" borderId="18" xfId="0" applyNumberFormat="1" applyFont="1" applyFill="1" applyBorder="1" applyAlignment="1">
      <alignment horizontal="center" vertical="center" wrapText="1" shrinkToFit="1"/>
    </xf>
    <xf numFmtId="3" fontId="7" fillId="4" borderId="18" xfId="0" applyNumberFormat="1" applyFont="1" applyFill="1" applyBorder="1" applyAlignment="1">
      <alignment horizontal="center" vertical="center" wrapText="1"/>
    </xf>
    <xf numFmtId="3" fontId="0" fillId="0" borderId="12" xfId="0" applyNumberFormat="1" applyBorder="1" applyAlignment="1">
      <alignment vertical="center"/>
    </xf>
    <xf numFmtId="3" fontId="3" fillId="0" borderId="18" xfId="0" applyNumberFormat="1" applyFont="1" applyBorder="1" applyAlignment="1">
      <alignment horizontal="right" vertical="center" wrapText="1" shrinkToFit="1"/>
    </xf>
    <xf numFmtId="3" fontId="3" fillId="0" borderId="18" xfId="0" applyNumberFormat="1" applyFont="1" applyBorder="1" applyAlignment="1">
      <alignment horizontal="right" vertical="center" shrinkToFit="1"/>
    </xf>
    <xf numFmtId="3" fontId="0" fillId="0" borderId="18" xfId="0" applyNumberFormat="1" applyBorder="1" applyAlignment="1">
      <alignment vertical="center" shrinkToFit="1"/>
    </xf>
    <xf numFmtId="3" fontId="0" fillId="0" borderId="18" xfId="0" applyNumberFormat="1" applyBorder="1" applyAlignment="1">
      <alignment vertical="center"/>
    </xf>
    <xf numFmtId="3" fontId="8" fillId="0" borderId="12" xfId="0" applyNumberFormat="1" applyFont="1" applyBorder="1" applyAlignment="1">
      <alignment vertical="center"/>
    </xf>
    <xf numFmtId="3" fontId="8" fillId="0" borderId="18" xfId="0" applyNumberFormat="1" applyFont="1" applyBorder="1" applyAlignment="1">
      <alignment vertical="center" wrapText="1" shrinkToFit="1"/>
    </xf>
    <xf numFmtId="3" fontId="8" fillId="0" borderId="18" xfId="0" applyNumberFormat="1" applyFont="1" applyBorder="1" applyAlignment="1">
      <alignment vertical="center" shrinkToFit="1"/>
    </xf>
    <xf numFmtId="3" fontId="8" fillId="0" borderId="18" xfId="0" applyNumberFormat="1" applyFont="1" applyBorder="1" applyAlignment="1">
      <alignment vertical="center"/>
    </xf>
    <xf numFmtId="3" fontId="0" fillId="0" borderId="12" xfId="0" applyNumberFormat="1" applyBorder="1" applyAlignment="1">
      <alignment horizontal="left" vertical="center"/>
    </xf>
    <xf numFmtId="3" fontId="0" fillId="0" borderId="18" xfId="0" applyNumberFormat="1" applyBorder="1" applyAlignment="1">
      <alignment vertical="center" wrapText="1" shrinkToFit="1"/>
    </xf>
    <xf numFmtId="3" fontId="0" fillId="2" borderId="18" xfId="0" applyNumberFormat="1" applyFill="1" applyBorder="1" applyAlignment="1">
      <alignment vertical="center" wrapText="1" shrinkToFit="1"/>
    </xf>
    <xf numFmtId="3" fontId="0" fillId="2" borderId="18" xfId="0" applyNumberFormat="1" applyFill="1" applyBorder="1" applyAlignment="1">
      <alignment vertical="center" shrinkToFit="1"/>
    </xf>
    <xf numFmtId="3" fontId="0" fillId="2" borderId="18" xfId="0" applyNumberFormat="1" applyFill="1" applyBorder="1" applyAlignment="1">
      <alignment vertical="center"/>
    </xf>
    <xf numFmtId="0" fontId="4" fillId="2" borderId="20" xfId="0" applyFont="1" applyFill="1" applyBorder="1" applyAlignment="1">
      <alignment horizontal="left" vertical="center" indent="1"/>
    </xf>
    <xf numFmtId="0" fontId="5" fillId="2" borderId="21" xfId="0" applyFont="1" applyFill="1" applyBorder="1" applyAlignment="1">
      <alignment horizontal="left" vertical="center"/>
    </xf>
    <xf numFmtId="0" fontId="0" fillId="2" borderId="21" xfId="0" applyFill="1" applyBorder="1" applyAlignment="1">
      <alignment horizontal="left" vertical="center"/>
    </xf>
    <xf numFmtId="4" fontId="4" fillId="2" borderId="21" xfId="0" applyNumberFormat="1" applyFont="1" applyFill="1" applyBorder="1" applyAlignment="1">
      <alignment horizontal="left" vertical="center"/>
    </xf>
    <xf numFmtId="49" fontId="0" fillId="2" borderId="22" xfId="0" applyNumberFormat="1" applyFill="1" applyBorder="1" applyAlignment="1">
      <alignment horizontal="left" vertical="center"/>
    </xf>
    <xf numFmtId="0" fontId="0" fillId="2" borderId="21" xfId="0" applyFill="1" applyBorder="1"/>
    <xf numFmtId="49" fontId="8" fillId="2" borderId="22" xfId="0" applyNumberFormat="1" applyFont="1" applyFill="1" applyBorder="1" applyAlignment="1">
      <alignment horizontal="left" vertical="center"/>
    </xf>
    <xf numFmtId="0" fontId="6" fillId="0" borderId="0" xfId="0" applyFont="1"/>
    <xf numFmtId="0" fontId="15" fillId="0" borderId="19" xfId="0" applyFont="1" applyBorder="1" applyAlignment="1">
      <alignment horizontal="center" vertical="center" wrapText="1"/>
    </xf>
    <xf numFmtId="0" fontId="7" fillId="0" borderId="19" xfId="0" applyFont="1" applyBorder="1" applyAlignment="1">
      <alignment vertical="center"/>
    </xf>
    <xf numFmtId="0" fontId="7" fillId="0" borderId="19" xfId="0" applyFont="1" applyBorder="1"/>
    <xf numFmtId="0" fontId="15" fillId="4" borderId="12"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8" xfId="0" applyFont="1" applyFill="1" applyBorder="1" applyAlignment="1">
      <alignment horizontal="center" vertical="center" wrapText="1"/>
    </xf>
    <xf numFmtId="49" fontId="7" fillId="0" borderId="12" xfId="0" applyNumberFormat="1" applyFont="1" applyBorder="1" applyAlignment="1">
      <alignment vertical="center"/>
    </xf>
    <xf numFmtId="0" fontId="7" fillId="2" borderId="12" xfId="0" applyFont="1" applyFill="1" applyBorder="1" applyAlignment="1">
      <alignment vertical="center"/>
    </xf>
    <xf numFmtId="0" fontId="7" fillId="2" borderId="9" xfId="0" applyFont="1" applyFill="1" applyBorder="1" applyAlignment="1">
      <alignment vertical="center"/>
    </xf>
    <xf numFmtId="3" fontId="7" fillId="0" borderId="18" xfId="0" applyNumberFormat="1" applyFont="1" applyBorder="1" applyAlignment="1">
      <alignment vertical="center"/>
    </xf>
    <xf numFmtId="3" fontId="7" fillId="2" borderId="18" xfId="0" applyNumberFormat="1" applyFont="1" applyFill="1" applyBorder="1" applyAlignment="1">
      <alignment vertical="center"/>
    </xf>
    <xf numFmtId="4" fontId="7" fillId="0" borderId="18" xfId="0" applyNumberFormat="1" applyFont="1" applyBorder="1" applyAlignment="1">
      <alignment horizontal="center" vertical="center"/>
    </xf>
    <xf numFmtId="4" fontId="7" fillId="0" borderId="18" xfId="0" applyNumberFormat="1" applyFont="1" applyBorder="1" applyAlignment="1">
      <alignment vertical="center"/>
    </xf>
    <xf numFmtId="4" fontId="7" fillId="2" borderId="18" xfId="0" applyNumberFormat="1" applyFont="1" applyFill="1" applyBorder="1" applyAlignment="1">
      <alignment horizontal="center" vertical="center"/>
    </xf>
    <xf numFmtId="4" fontId="7" fillId="2" borderId="18" xfId="0" applyNumberFormat="1" applyFont="1" applyFill="1" applyBorder="1" applyAlignment="1">
      <alignment vertical="center"/>
    </xf>
    <xf numFmtId="49" fontId="0" fillId="0" borderId="1" xfId="0" applyNumberFormat="1" applyBorder="1"/>
    <xf numFmtId="0" fontId="0" fillId="0" borderId="0" xfId="0" applyAlignment="1">
      <alignment horizontal="center"/>
    </xf>
    <xf numFmtId="0" fontId="0" fillId="0" borderId="18" xfId="0" applyFont="1" applyBorder="1" applyAlignment="1">
      <alignment vertical="center"/>
    </xf>
    <xf numFmtId="0" fontId="0" fillId="2" borderId="18" xfId="0" applyFont="1" applyFill="1" applyBorder="1" applyAlignment="1">
      <alignment vertical="center"/>
    </xf>
    <xf numFmtId="49" fontId="0" fillId="2" borderId="9" xfId="0" applyNumberFormat="1" applyFill="1" applyBorder="1" applyAlignment="1">
      <alignment vertical="center"/>
    </xf>
    <xf numFmtId="0" fontId="0" fillId="4" borderId="12" xfId="0" applyFill="1" applyBorder="1"/>
    <xf numFmtId="0" fontId="0" fillId="4" borderId="18" xfId="0" applyFill="1" applyBorder="1"/>
    <xf numFmtId="0" fontId="0" fillId="4" borderId="18" xfId="0" applyFill="1" applyBorder="1" applyAlignment="1">
      <alignment horizontal="center"/>
    </xf>
    <xf numFmtId="49" fontId="0" fillId="4" borderId="18" xfId="0" applyNumberFormat="1" applyFill="1" applyBorder="1"/>
    <xf numFmtId="0" fontId="0" fillId="4" borderId="18"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8" fillId="2" borderId="12" xfId="0" applyFont="1" applyFill="1" applyBorder="1" applyAlignment="1">
      <alignment vertical="top"/>
    </xf>
    <xf numFmtId="49" fontId="8" fillId="2" borderId="9" xfId="0" applyNumberFormat="1" applyFont="1" applyFill="1" applyBorder="1" applyAlignment="1">
      <alignment vertical="top"/>
    </xf>
    <xf numFmtId="0" fontId="8" fillId="2" borderId="9" xfId="0" applyFont="1" applyFill="1" applyBorder="1" applyAlignment="1">
      <alignment horizontal="center" vertical="top"/>
    </xf>
    <xf numFmtId="0" fontId="8" fillId="2" borderId="9"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4" fontId="16" fillId="0" borderId="0" xfId="0" applyNumberFormat="1" applyFont="1" applyBorder="1" applyAlignment="1">
      <alignment vertical="top" shrinkToFit="1"/>
    </xf>
    <xf numFmtId="4" fontId="16" fillId="3" borderId="0" xfId="0" applyNumberFormat="1" applyFont="1" applyFill="1" applyBorder="1" applyAlignment="1" applyProtection="1">
      <alignment vertical="top" shrinkToFit="1"/>
      <protection locked="0"/>
    </xf>
    <xf numFmtId="4" fontId="8" fillId="2" borderId="0" xfId="0" applyNumberFormat="1" applyFont="1" applyFill="1" applyBorder="1" applyAlignment="1">
      <alignment vertical="top" shrinkToFit="1"/>
    </xf>
    <xf numFmtId="0" fontId="8" fillId="2" borderId="23" xfId="0" applyFont="1" applyFill="1" applyBorder="1" applyAlignment="1">
      <alignment vertical="top"/>
    </xf>
    <xf numFmtId="49" fontId="8" fillId="2" borderId="15" xfId="0" applyNumberFormat="1" applyFont="1" applyFill="1" applyBorder="1" applyAlignment="1">
      <alignment vertical="top"/>
    </xf>
    <xf numFmtId="0" fontId="8" fillId="2" borderId="15" xfId="0" applyFont="1" applyFill="1" applyBorder="1" applyAlignment="1">
      <alignment horizontal="center" vertical="top" shrinkToFit="1"/>
    </xf>
    <xf numFmtId="164" fontId="8" fillId="2" borderId="15" xfId="0" applyNumberFormat="1" applyFont="1" applyFill="1" applyBorder="1" applyAlignment="1">
      <alignment vertical="top" shrinkToFit="1"/>
    </xf>
    <xf numFmtId="4" fontId="8" fillId="2" borderId="15" xfId="0" applyNumberFormat="1" applyFont="1" applyFill="1" applyBorder="1" applyAlignment="1">
      <alignment vertical="top" shrinkToFit="1"/>
    </xf>
    <xf numFmtId="4" fontId="8" fillId="2" borderId="24" xfId="0" applyNumberFormat="1" applyFont="1" applyFill="1" applyBorder="1" applyAlignment="1">
      <alignment vertical="top" shrinkToFit="1"/>
    </xf>
    <xf numFmtId="0" fontId="16" fillId="0" borderId="25" xfId="0" applyFont="1" applyBorder="1" applyAlignment="1">
      <alignment vertical="top"/>
    </xf>
    <xf numFmtId="49" fontId="16" fillId="0" borderId="26" xfId="0" applyNumberFormat="1" applyFont="1" applyBorder="1" applyAlignment="1">
      <alignment vertical="top"/>
    </xf>
    <xf numFmtId="0" fontId="16" fillId="0" borderId="26" xfId="0" applyFont="1" applyBorder="1" applyAlignment="1">
      <alignment horizontal="center" vertical="top" shrinkToFit="1"/>
    </xf>
    <xf numFmtId="164" fontId="16" fillId="0" borderId="26" xfId="0" applyNumberFormat="1" applyFont="1" applyBorder="1" applyAlignment="1">
      <alignment vertical="top" shrinkToFit="1"/>
    </xf>
    <xf numFmtId="4" fontId="16" fillId="3" borderId="26" xfId="0" applyNumberFormat="1" applyFont="1" applyFill="1" applyBorder="1" applyAlignment="1" applyProtection="1">
      <alignment vertical="top" shrinkToFit="1"/>
      <protection locked="0"/>
    </xf>
    <xf numFmtId="4" fontId="16" fillId="0" borderId="26" xfId="0" applyNumberFormat="1" applyFont="1" applyBorder="1" applyAlignment="1">
      <alignment vertical="top" shrinkToFit="1"/>
    </xf>
    <xf numFmtId="4" fontId="16" fillId="0" borderId="27" xfId="0" applyNumberFormat="1" applyFont="1" applyBorder="1" applyAlignment="1">
      <alignment vertical="top" shrinkToFit="1"/>
    </xf>
    <xf numFmtId="0" fontId="18" fillId="0" borderId="0" xfId="0" applyNumberFormat="1" applyFont="1" applyAlignment="1">
      <alignment wrapText="1"/>
    </xf>
    <xf numFmtId="4" fontId="8" fillId="2" borderId="28" xfId="0" applyNumberFormat="1" applyFont="1" applyFill="1" applyBorder="1" applyAlignment="1">
      <alignment vertical="top"/>
    </xf>
    <xf numFmtId="49" fontId="8" fillId="2" borderId="15" xfId="0" applyNumberFormat="1" applyFont="1" applyFill="1" applyBorder="1" applyAlignment="1">
      <alignment horizontal="left" vertical="top" wrapText="1"/>
    </xf>
    <xf numFmtId="49" fontId="16" fillId="0" borderId="26" xfId="0" applyNumberFormat="1" applyFont="1" applyBorder="1" applyAlignment="1">
      <alignment horizontal="left" vertical="top" wrapText="1"/>
    </xf>
    <xf numFmtId="49" fontId="0" fillId="0" borderId="0" xfId="0" applyNumberFormat="1" applyAlignment="1">
      <alignment horizontal="left" vertical="top" wrapText="1"/>
    </xf>
    <xf numFmtId="49" fontId="8" fillId="2" borderId="9" xfId="0" applyNumberFormat="1" applyFont="1" applyFill="1" applyBorder="1" applyAlignment="1">
      <alignment horizontal="left" vertical="top" wrapText="1"/>
    </xf>
    <xf numFmtId="49" fontId="0" fillId="0" borderId="0" xfId="0" applyNumberFormat="1" applyAlignment="1">
      <alignment horizontal="left" wrapText="1"/>
    </xf>
    <xf numFmtId="4" fontId="16" fillId="0" borderId="26" xfId="0" applyNumberFormat="1" applyFont="1" applyBorder="1" applyAlignment="1">
      <alignment horizontal="left" vertical="top" wrapText="1"/>
    </xf>
    <xf numFmtId="4" fontId="16" fillId="0" borderId="26" xfId="0" applyNumberFormat="1" applyFont="1" applyBorder="1" applyAlignment="1">
      <alignment horizontal="center" vertical="top" shrinkToFit="1"/>
    </xf>
    <xf numFmtId="4" fontId="8" fillId="2" borderId="15" xfId="0" applyNumberFormat="1" applyFont="1" applyFill="1" applyBorder="1" applyAlignment="1">
      <alignment horizontal="left" vertical="top" wrapText="1"/>
    </xf>
    <xf numFmtId="4" fontId="8" fillId="2" borderId="15" xfId="0" applyNumberFormat="1" applyFont="1" applyFill="1" applyBorder="1" applyAlignment="1">
      <alignment horizontal="center" vertical="top" shrinkToFit="1"/>
    </xf>
    <xf numFmtId="4" fontId="0" fillId="0" borderId="0" xfId="0" applyNumberFormat="1" applyAlignment="1">
      <alignment horizontal="left" vertical="top" wrapText="1"/>
    </xf>
    <xf numFmtId="4" fontId="0" fillId="0" borderId="0" xfId="0" applyNumberFormat="1" applyAlignment="1">
      <alignment horizontal="center" vertical="top"/>
    </xf>
    <xf numFmtId="4" fontId="8" fillId="2" borderId="9" xfId="0" applyNumberFormat="1" applyFont="1" applyFill="1" applyBorder="1" applyAlignment="1">
      <alignment horizontal="left" vertical="top" wrapText="1"/>
    </xf>
    <xf numFmtId="4" fontId="8" fillId="2" borderId="9" xfId="0" applyNumberFormat="1" applyFont="1" applyFill="1" applyBorder="1" applyAlignment="1">
      <alignment horizontal="center" vertical="top"/>
    </xf>
    <xf numFmtId="4" fontId="8" fillId="2" borderId="9" xfId="0" applyNumberFormat="1" applyFont="1" applyFill="1" applyBorder="1" applyAlignment="1">
      <alignment vertical="top"/>
    </xf>
    <xf numFmtId="4" fontId="0" fillId="0" borderId="0" xfId="0" applyNumberFormat="1" applyAlignment="1">
      <alignment horizontal="left" wrapText="1"/>
    </xf>
    <xf numFmtId="4" fontId="0" fillId="0" borderId="0" xfId="0" applyNumberFormat="1" applyAlignment="1">
      <alignment horizontal="center"/>
    </xf>
    <xf numFmtId="4" fontId="0" fillId="4" borderId="18" xfId="0" applyNumberFormat="1" applyFill="1" applyBorder="1"/>
    <xf numFmtId="4" fontId="0" fillId="4" borderId="18" xfId="0" applyNumberFormat="1" applyFill="1" applyBorder="1" applyAlignment="1">
      <alignment horizontal="center"/>
    </xf>
    <xf numFmtId="4" fontId="0" fillId="4" borderId="12" xfId="0" applyNumberFormat="1" applyFill="1" applyBorder="1"/>
    <xf numFmtId="4" fontId="19" fillId="0" borderId="0" xfId="0" quotePrefix="1" applyNumberFormat="1" applyFont="1" applyBorder="1" applyAlignment="1">
      <alignment horizontal="left" vertical="top" wrapText="1"/>
    </xf>
    <xf numFmtId="4" fontId="19" fillId="0" borderId="0" xfId="0" applyNumberFormat="1" applyFont="1" applyBorder="1" applyAlignment="1">
      <alignment horizontal="center" vertical="top" wrapText="1" shrinkToFit="1"/>
    </xf>
    <xf numFmtId="4" fontId="19" fillId="0" borderId="0" xfId="0" applyNumberFormat="1" applyFont="1" applyBorder="1" applyAlignment="1">
      <alignment vertical="top" wrapText="1" shrinkToFit="1"/>
    </xf>
    <xf numFmtId="4" fontId="16" fillId="0" borderId="0" xfId="0" applyNumberFormat="1" applyFont="1" applyBorder="1" applyAlignment="1">
      <alignment horizontal="left" vertical="top" wrapText="1"/>
    </xf>
    <xf numFmtId="4" fontId="16" fillId="0" borderId="0" xfId="0" applyNumberFormat="1" applyFont="1" applyBorder="1" applyAlignment="1">
      <alignment horizontal="center" vertical="top" shrinkToFit="1"/>
    </xf>
    <xf numFmtId="4" fontId="19" fillId="5" borderId="0" xfId="0" quotePrefix="1" applyNumberFormat="1" applyFont="1" applyFill="1" applyBorder="1" applyAlignment="1">
      <alignment horizontal="left" vertical="top" wrapText="1"/>
    </xf>
    <xf numFmtId="4" fontId="19" fillId="5" borderId="0" xfId="0" applyNumberFormat="1" applyFont="1" applyFill="1" applyBorder="1" applyAlignment="1">
      <alignment horizontal="center" vertical="top" wrapText="1" shrinkToFit="1"/>
    </xf>
    <xf numFmtId="4" fontId="19" fillId="5" borderId="0" xfId="0" applyNumberFormat="1" applyFont="1" applyFill="1" applyBorder="1" applyAlignment="1">
      <alignment vertical="top" wrapText="1" shrinkToFit="1"/>
    </xf>
    <xf numFmtId="0" fontId="16" fillId="5" borderId="25" xfId="0" applyFont="1" applyFill="1" applyBorder="1" applyAlignment="1">
      <alignment vertical="top"/>
    </xf>
    <xf numFmtId="49" fontId="16" fillId="5" borderId="26" xfId="0" applyNumberFormat="1" applyFont="1" applyFill="1" applyBorder="1" applyAlignment="1">
      <alignment vertical="top"/>
    </xf>
    <xf numFmtId="4" fontId="16" fillId="5" borderId="26" xfId="0" applyNumberFormat="1" applyFont="1" applyFill="1" applyBorder="1" applyAlignment="1">
      <alignment horizontal="left" vertical="top" wrapText="1"/>
    </xf>
    <xf numFmtId="4" fontId="16" fillId="5" borderId="26" xfId="0" applyNumberFormat="1" applyFont="1" applyFill="1" applyBorder="1" applyAlignment="1">
      <alignment horizontal="center" vertical="top" shrinkToFit="1"/>
    </xf>
    <xf numFmtId="4" fontId="16" fillId="5" borderId="26" xfId="0" applyNumberFormat="1" applyFont="1" applyFill="1" applyBorder="1" applyAlignment="1">
      <alignment vertical="top" shrinkToFit="1"/>
    </xf>
    <xf numFmtId="0" fontId="3" fillId="2" borderId="0" xfId="0" applyFont="1" applyFill="1" applyAlignment="1">
      <alignment horizontal="left" wrapText="1"/>
    </xf>
    <xf numFmtId="49" fontId="7" fillId="0" borderId="12" xfId="0" applyNumberFormat="1" applyFont="1" applyBorder="1" applyAlignment="1">
      <alignment vertical="center" wrapText="1"/>
    </xf>
    <xf numFmtId="49" fontId="7" fillId="0" borderId="9" xfId="0" applyNumberFormat="1" applyFont="1" applyBorder="1" applyAlignment="1">
      <alignment vertical="center" wrapText="1"/>
    </xf>
    <xf numFmtId="4" fontId="13" fillId="0" borderId="12" xfId="0" applyNumberFormat="1" applyFont="1" applyBorder="1" applyAlignment="1">
      <alignment horizontal="right" vertical="center" indent="1"/>
    </xf>
    <xf numFmtId="4" fontId="13" fillId="0" borderId="28" xfId="0" applyNumberFormat="1" applyFont="1" applyBorder="1" applyAlignment="1">
      <alignment horizontal="right" vertical="center" indent="1"/>
    </xf>
    <xf numFmtId="4" fontId="11" fillId="0" borderId="12" xfId="0" applyNumberFormat="1" applyFont="1" applyBorder="1" applyAlignment="1">
      <alignment horizontal="right" vertical="center" indent="1"/>
    </xf>
    <xf numFmtId="4" fontId="11" fillId="0" borderId="28" xfId="0" applyNumberFormat="1" applyFont="1" applyBorder="1" applyAlignment="1">
      <alignment horizontal="right" vertical="center" indent="1"/>
    </xf>
    <xf numFmtId="0" fontId="0" fillId="0" borderId="15" xfId="0" applyBorder="1" applyAlignment="1">
      <alignment horizontal="center"/>
    </xf>
    <xf numFmtId="3" fontId="0" fillId="0" borderId="9" xfId="0" applyNumberFormat="1" applyBorder="1" applyAlignment="1">
      <alignment vertical="center" wrapText="1"/>
    </xf>
    <xf numFmtId="0" fontId="0" fillId="0" borderId="6" xfId="0" applyFont="1" applyBorder="1" applyAlignment="1">
      <alignment horizontal="right" indent="1"/>
    </xf>
    <xf numFmtId="0" fontId="0" fillId="0" borderId="10" xfId="0" applyFont="1" applyBorder="1" applyAlignment="1">
      <alignment horizontal="right" indent="1"/>
    </xf>
    <xf numFmtId="0" fontId="8" fillId="3" borderId="0" xfId="0" applyFont="1" applyFill="1" applyBorder="1" applyAlignment="1" applyProtection="1">
      <alignment horizontal="left" vertical="center"/>
      <protection locked="0"/>
    </xf>
    <xf numFmtId="3" fontId="8" fillId="0" borderId="9" xfId="0" applyNumberFormat="1" applyFont="1" applyBorder="1" applyAlignment="1">
      <alignment vertical="center" wrapText="1"/>
    </xf>
    <xf numFmtId="3" fontId="0" fillId="2" borderId="12" xfId="0" applyNumberFormat="1" applyFill="1" applyBorder="1" applyAlignment="1">
      <alignment vertical="center"/>
    </xf>
    <xf numFmtId="3" fontId="0" fillId="2" borderId="9" xfId="0" applyNumberFormat="1" applyFill="1" applyBorder="1" applyAlignment="1">
      <alignment vertical="center"/>
    </xf>
    <xf numFmtId="3" fontId="0" fillId="2" borderId="28" xfId="0" applyNumberFormat="1" applyFill="1" applyBorder="1" applyAlignment="1">
      <alignment vertical="center"/>
    </xf>
    <xf numFmtId="3" fontId="0" fillId="0" borderId="9" xfId="0" applyNumberFormat="1" applyBorder="1" applyAlignment="1">
      <alignment vertical="center"/>
    </xf>
    <xf numFmtId="49" fontId="6" fillId="2" borderId="15" xfId="0" applyNumberFormat="1" applyFont="1" applyFill="1" applyBorder="1" applyAlignment="1">
      <alignment horizontal="left" vertical="center" wrapText="1"/>
    </xf>
    <xf numFmtId="0" fontId="0" fillId="2" borderId="15" xfId="0" applyFill="1" applyBorder="1" applyAlignment="1">
      <alignment wrapText="1"/>
    </xf>
    <xf numFmtId="0" fontId="0" fillId="2" borderId="16" xfId="0" applyFill="1" applyBorder="1" applyAlignment="1">
      <alignment wrapText="1"/>
    </xf>
    <xf numFmtId="0" fontId="8" fillId="2" borderId="0" xfId="0" applyFont="1" applyFill="1" applyBorder="1" applyAlignment="1">
      <alignment horizontal="left" vertical="center" wrapText="1"/>
    </xf>
    <xf numFmtId="0" fontId="0" fillId="2" borderId="0" xfId="0" applyFill="1" applyAlignment="1">
      <alignment wrapText="1"/>
    </xf>
    <xf numFmtId="0" fontId="0" fillId="2" borderId="2" xfId="0" applyFill="1" applyBorder="1" applyAlignment="1">
      <alignment wrapText="1"/>
    </xf>
    <xf numFmtId="0" fontId="8" fillId="3" borderId="15"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0" fillId="3" borderId="6" xfId="0" applyFill="1" applyBorder="1" applyAlignment="1" applyProtection="1">
      <alignment horizontal="left" vertical="center"/>
      <protection locked="0"/>
    </xf>
    <xf numFmtId="0" fontId="8" fillId="2" borderId="6"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11" fillId="0" borderId="12" xfId="0" applyNumberFormat="1" applyFont="1" applyBorder="1" applyAlignment="1">
      <alignment vertical="center"/>
    </xf>
    <xf numFmtId="4" fontId="11" fillId="0" borderId="9" xfId="0" applyNumberFormat="1" applyFont="1" applyBorder="1" applyAlignment="1">
      <alignment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4" fontId="11" fillId="0" borderId="8"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5" xfId="0" applyNumberFormat="1" applyFont="1" applyBorder="1" applyAlignment="1">
      <alignment horizontal="right" vertical="center"/>
    </xf>
    <xf numFmtId="4" fontId="13" fillId="0" borderId="13" xfId="0" applyNumberFormat="1" applyFont="1" applyBorder="1" applyAlignment="1">
      <alignment horizontal="right" vertical="center" indent="1"/>
    </xf>
    <xf numFmtId="0" fontId="8" fillId="0" borderId="6" xfId="0" applyFont="1" applyBorder="1" applyAlignment="1">
      <alignment horizontal="left" vertical="center"/>
    </xf>
    <xf numFmtId="4" fontId="11" fillId="0" borderId="12" xfId="0" applyNumberFormat="1" applyFont="1" applyBorder="1" applyAlignment="1">
      <alignment horizontal="right" vertical="center"/>
    </xf>
    <xf numFmtId="4" fontId="11" fillId="0" borderId="9" xfId="0" applyNumberFormat="1" applyFont="1" applyBorder="1" applyAlignment="1">
      <alignment horizontal="right" vertical="center"/>
    </xf>
    <xf numFmtId="4" fontId="12" fillId="2" borderId="21" xfId="0" applyNumberFormat="1" applyFont="1" applyFill="1" applyBorder="1" applyAlignment="1">
      <alignment horizontal="right" vertical="center"/>
    </xf>
    <xf numFmtId="2" fontId="12" fillId="2" borderId="21" xfId="0" applyNumberFormat="1" applyFont="1" applyFill="1" applyBorder="1" applyAlignment="1">
      <alignment horizontal="right" vertical="center"/>
    </xf>
    <xf numFmtId="4" fontId="11" fillId="0" borderId="13" xfId="0" applyNumberFormat="1" applyFont="1" applyBorder="1" applyAlignment="1">
      <alignment horizontal="right" vertical="center" indent="1"/>
    </xf>
    <xf numFmtId="1" fontId="0" fillId="0" borderId="6" xfId="0" applyNumberFormat="1" applyFont="1" applyBorder="1" applyAlignment="1">
      <alignment horizontal="right"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9" xfId="0" applyNumberFormat="1" applyBorder="1" applyAlignment="1">
      <alignment vertical="center" shrinkToFit="1"/>
    </xf>
    <xf numFmtId="49" fontId="0" fillId="0" borderId="28" xfId="0" applyNumberFormat="1" applyBorder="1" applyAlignment="1">
      <alignment vertical="center" shrinkToFit="1"/>
    </xf>
    <xf numFmtId="49" fontId="16" fillId="3" borderId="0" xfId="0" applyNumberFormat="1" applyFont="1" applyFill="1" applyBorder="1" applyAlignment="1" applyProtection="1">
      <alignment horizontal="left" vertical="top" wrapText="1"/>
      <protection locked="0"/>
    </xf>
    <xf numFmtId="49" fontId="16" fillId="3" borderId="0" xfId="0" applyNumberFormat="1" applyFont="1" applyFill="1" applyBorder="1" applyAlignment="1" applyProtection="1">
      <alignment vertical="top"/>
      <protection locked="0"/>
    </xf>
    <xf numFmtId="0" fontId="17" fillId="0" borderId="15" xfId="0" applyNumberFormat="1" applyFont="1" applyBorder="1" applyAlignment="1">
      <alignment horizontal="left" vertical="top" wrapText="1"/>
    </xf>
    <xf numFmtId="0" fontId="17" fillId="0" borderId="15" xfId="0" applyNumberFormat="1" applyFont="1" applyBorder="1" applyAlignment="1">
      <alignment vertical="top" wrapText="1"/>
    </xf>
    <xf numFmtId="0" fontId="6" fillId="0" borderId="0" xfId="0" applyFont="1" applyAlignment="1">
      <alignment horizontal="center"/>
    </xf>
    <xf numFmtId="49" fontId="0" fillId="0" borderId="9" xfId="0" applyNumberFormat="1" applyBorder="1" applyAlignment="1">
      <alignment vertical="center"/>
    </xf>
    <xf numFmtId="0" fontId="0" fillId="0" borderId="9" xfId="0" applyBorder="1" applyAlignment="1">
      <alignment vertical="center"/>
    </xf>
    <xf numFmtId="0" fontId="0" fillId="0" borderId="28" xfId="0" applyBorder="1" applyAlignment="1">
      <alignment vertical="center"/>
    </xf>
    <xf numFmtId="49" fontId="0" fillId="2" borderId="9" xfId="0" applyNumberFormat="1" applyFill="1" applyBorder="1" applyAlignment="1">
      <alignment vertical="center"/>
    </xf>
    <xf numFmtId="0" fontId="0" fillId="2" borderId="9" xfId="0" applyFill="1" applyBorder="1" applyAlignment="1">
      <alignment vertical="center"/>
    </xf>
    <xf numFmtId="0" fontId="0" fillId="2" borderId="28" xfId="0" applyFill="1" applyBorder="1" applyAlignment="1">
      <alignment vertical="center"/>
    </xf>
    <xf numFmtId="4" fontId="16" fillId="3" borderId="15" xfId="0" applyNumberFormat="1" applyFont="1" applyFill="1" applyBorder="1" applyAlignment="1" applyProtection="1">
      <alignment horizontal="left" vertical="top" wrapText="1"/>
      <protection locked="0"/>
    </xf>
    <xf numFmtId="4" fontId="16" fillId="3" borderId="15" xfId="0" applyNumberFormat="1" applyFont="1" applyFill="1" applyBorder="1" applyAlignment="1" applyProtection="1">
      <alignment vertical="top"/>
      <protection locked="0"/>
    </xf>
    <xf numFmtId="4" fontId="16" fillId="0" borderId="0" xfId="0" applyNumberFormat="1" applyFont="1" applyBorder="1" applyAlignment="1">
      <alignment horizontal="left" vertical="top" wrapText="1"/>
    </xf>
    <xf numFmtId="4" fontId="16" fillId="0" borderId="0" xfId="0" applyNumberFormat="1" applyFont="1" applyBorder="1" applyAlignment="1">
      <alignment vertical="top" wrapText="1"/>
    </xf>
    <xf numFmtId="4" fontId="16" fillId="0" borderId="15" xfId="0" applyNumberFormat="1" applyFont="1" applyBorder="1" applyAlignment="1">
      <alignment horizontal="left" vertical="top" wrapText="1"/>
    </xf>
    <xf numFmtId="4" fontId="16" fillId="0" borderId="15" xfId="0" applyNumberFormat="1" applyFont="1" applyBorder="1" applyAlignment="1">
      <alignment vertical="top" wrapText="1"/>
    </xf>
    <xf numFmtId="4" fontId="17" fillId="0" borderId="0" xfId="0" applyNumberFormat="1" applyFont="1" applyBorder="1" applyAlignment="1">
      <alignment horizontal="left" vertical="top" wrapText="1"/>
    </xf>
    <xf numFmtId="4" fontId="17" fillId="0" borderId="0" xfId="0" applyNumberFormat="1" applyFont="1" applyBorder="1" applyAlignment="1">
      <alignment vertical="top" wrapText="1"/>
    </xf>
    <xf numFmtId="4" fontId="16" fillId="3" borderId="0" xfId="0" applyNumberFormat="1" applyFont="1" applyFill="1" applyBorder="1" applyAlignment="1" applyProtection="1">
      <alignment horizontal="left" vertical="top" wrapText="1"/>
      <protection locked="0"/>
    </xf>
    <xf numFmtId="4" fontId="16" fillId="3" borderId="0" xfId="0" applyNumberFormat="1" applyFont="1" applyFill="1" applyBorder="1" applyAlignment="1" applyProtection="1">
      <alignment vertical="top"/>
      <protection locked="0"/>
    </xf>
    <xf numFmtId="4" fontId="17" fillId="0" borderId="15" xfId="0" applyNumberFormat="1" applyFont="1" applyBorder="1" applyAlignment="1">
      <alignment horizontal="left" vertical="top" wrapText="1"/>
    </xf>
    <xf numFmtId="4" fontId="17" fillId="0" borderId="15" xfId="0" applyNumberFormat="1" applyFont="1" applyBorder="1" applyAlignment="1">
      <alignment vertical="top" wrapText="1"/>
    </xf>
    <xf numFmtId="4" fontId="17" fillId="5" borderId="15" xfId="0" applyNumberFormat="1" applyFont="1" applyFill="1" applyBorder="1" applyAlignment="1">
      <alignment horizontal="left" vertical="top" wrapText="1"/>
    </xf>
    <xf numFmtId="4" fontId="17" fillId="5" borderId="15" xfId="0" applyNumberFormat="1" applyFont="1" applyFill="1" applyBorder="1" applyAlignment="1">
      <alignment vertical="top" wrapText="1"/>
    </xf>
    <xf numFmtId="4" fontId="17" fillId="5" borderId="0" xfId="0" applyNumberFormat="1" applyFont="1" applyFill="1" applyBorder="1" applyAlignment="1">
      <alignment horizontal="left" vertical="top" wrapText="1"/>
    </xf>
    <xf numFmtId="4" fontId="17" fillId="5" borderId="0" xfId="0" applyNumberFormat="1" applyFont="1" applyFill="1" applyBorder="1" applyAlignment="1">
      <alignment vertical="top" wrapText="1"/>
    </xf>
    <xf numFmtId="4" fontId="16" fillId="5" borderId="15" xfId="0" applyNumberFormat="1" applyFont="1" applyFill="1" applyBorder="1" applyAlignment="1">
      <alignment horizontal="left" vertical="top" wrapText="1"/>
    </xf>
    <xf numFmtId="4" fontId="16" fillId="5" borderId="15" xfId="0" applyNumberFormat="1" applyFont="1" applyFill="1" applyBorder="1" applyAlignment="1">
      <alignment vertical="top" wrapText="1"/>
    </xf>
    <xf numFmtId="0" fontId="0" fillId="0" borderId="15" xfId="0" applyBorder="1" applyAlignment="1">
      <alignment vertical="top"/>
    </xf>
  </cellXfs>
  <cellStyles count="2">
    <cellStyle name="normální" xfId="0" builtinId="0"/>
    <cellStyle name="normální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Preview\INFO\Templates\Rozpocty\Sablona.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sheetPr codeName="List1"/>
  <dimension ref="A1:G2"/>
  <sheetViews>
    <sheetView workbookViewId="0">
      <selection activeCell="A2" sqref="A2:G2"/>
    </sheetView>
  </sheetViews>
  <sheetFormatPr defaultRowHeight="12.75"/>
  <sheetData>
    <row r="1" spans="1:7">
      <c r="A1" s="34" t="s">
        <v>38</v>
      </c>
    </row>
    <row r="2" spans="1:7" ht="57.75" customHeight="1">
      <c r="A2" s="207" t="s">
        <v>39</v>
      </c>
      <c r="B2" s="207"/>
      <c r="C2" s="207"/>
      <c r="D2" s="207"/>
      <c r="E2" s="207"/>
      <c r="F2" s="207"/>
      <c r="G2" s="207"/>
    </row>
  </sheetData>
  <sheetProtection sheet="1"/>
  <mergeCells count="1">
    <mergeCell ref="A2:G2"/>
  </mergeCells>
  <phoneticPr fontId="16"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List5112">
    <tabColor rgb="FF66FF66"/>
  </sheetPr>
  <dimension ref="A1:O81"/>
  <sheetViews>
    <sheetView showGridLines="0" topLeftCell="B1" zoomScaleNormal="100" zoomScaleSheetLayoutView="75" workbookViewId="0">
      <selection activeCell="G20" sqref="G20:H20"/>
    </sheetView>
  </sheetViews>
  <sheetFormatPr defaultColWidth="9" defaultRowHeight="12.75"/>
  <cols>
    <col min="1" max="1" width="8.42578125" hidden="1" customWidth="1"/>
    <col min="2" max="2" width="9.140625" customWidth="1"/>
    <col min="3" max="3" width="7.42578125" customWidth="1"/>
    <col min="4" max="4" width="13.42578125" customWidth="1"/>
    <col min="5" max="5" width="12.140625" customWidth="1"/>
    <col min="6" max="6" width="11.42578125" customWidth="1"/>
    <col min="7" max="7" width="12.7109375" style="1" customWidth="1"/>
    <col min="8" max="8" width="12.7109375" customWidth="1"/>
    <col min="9" max="9" width="13" style="1" customWidth="1"/>
    <col min="10" max="10" width="6.7109375" style="1" customWidth="1"/>
    <col min="11" max="11" width="4.28515625" customWidth="1"/>
    <col min="12" max="15" width="10.7109375" customWidth="1"/>
  </cols>
  <sheetData>
    <row r="1" spans="1:15" ht="33.75" customHeight="1">
      <c r="A1" s="70" t="s">
        <v>36</v>
      </c>
      <c r="B1" s="239" t="s">
        <v>41</v>
      </c>
      <c r="C1" s="240"/>
      <c r="D1" s="240"/>
      <c r="E1" s="240"/>
      <c r="F1" s="240"/>
      <c r="G1" s="240"/>
      <c r="H1" s="240"/>
      <c r="I1" s="240"/>
      <c r="J1" s="241"/>
    </row>
    <row r="2" spans="1:15" ht="36" customHeight="1">
      <c r="A2" s="3"/>
      <c r="B2" s="77" t="s">
        <v>22</v>
      </c>
      <c r="C2" s="78"/>
      <c r="D2" s="79" t="s">
        <v>43</v>
      </c>
      <c r="E2" s="224" t="s">
        <v>44</v>
      </c>
      <c r="F2" s="225"/>
      <c r="G2" s="225"/>
      <c r="H2" s="225"/>
      <c r="I2" s="225"/>
      <c r="J2" s="226"/>
      <c r="O2" s="2"/>
    </row>
    <row r="3" spans="1:15" ht="27" hidden="1" customHeight="1">
      <c r="A3" s="3"/>
      <c r="B3" s="80"/>
      <c r="C3" s="78"/>
      <c r="D3" s="81"/>
      <c r="E3" s="227"/>
      <c r="F3" s="228"/>
      <c r="G3" s="228"/>
      <c r="H3" s="228"/>
      <c r="I3" s="228"/>
      <c r="J3" s="229"/>
    </row>
    <row r="4" spans="1:15" ht="23.25" customHeight="1">
      <c r="A4" s="3"/>
      <c r="B4" s="82"/>
      <c r="C4" s="83"/>
      <c r="D4" s="84"/>
      <c r="E4" s="233"/>
      <c r="F4" s="233"/>
      <c r="G4" s="233"/>
      <c r="H4" s="233"/>
      <c r="I4" s="233"/>
      <c r="J4" s="234"/>
    </row>
    <row r="5" spans="1:15" ht="24" customHeight="1">
      <c r="A5" s="3"/>
      <c r="B5" s="44" t="s">
        <v>42</v>
      </c>
      <c r="C5" s="4"/>
      <c r="D5" s="30" t="s">
        <v>612</v>
      </c>
      <c r="E5" s="24"/>
      <c r="F5" s="24"/>
      <c r="G5" s="24"/>
      <c r="H5" s="26" t="s">
        <v>40</v>
      </c>
      <c r="I5" s="30">
        <v>232599</v>
      </c>
      <c r="J5" s="10"/>
    </row>
    <row r="6" spans="1:15" ht="15.75" customHeight="1">
      <c r="A6" s="3"/>
      <c r="B6" s="38"/>
      <c r="C6" s="24"/>
      <c r="D6" s="30" t="s">
        <v>613</v>
      </c>
      <c r="E6" s="24"/>
      <c r="F6" s="24"/>
      <c r="G6" s="24"/>
      <c r="H6" s="26" t="s">
        <v>34</v>
      </c>
      <c r="I6" s="30"/>
      <c r="J6" s="10"/>
    </row>
    <row r="7" spans="1:15" ht="15.75" customHeight="1">
      <c r="A7" s="3"/>
      <c r="B7" s="39"/>
      <c r="C7" s="25"/>
      <c r="D7" s="76" t="s">
        <v>614</v>
      </c>
      <c r="E7" s="246" t="s">
        <v>619</v>
      </c>
      <c r="F7" s="246"/>
      <c r="G7" s="246"/>
      <c r="H7" s="33"/>
      <c r="I7" s="31"/>
      <c r="J7" s="48"/>
    </row>
    <row r="8" spans="1:15" ht="24" hidden="1" customHeight="1">
      <c r="A8" s="3"/>
      <c r="B8" s="44" t="s">
        <v>20</v>
      </c>
      <c r="C8" s="4"/>
      <c r="D8" s="32"/>
      <c r="E8" s="4"/>
      <c r="F8" s="4"/>
      <c r="G8" s="42"/>
      <c r="H8" s="26" t="s">
        <v>40</v>
      </c>
      <c r="I8" s="30"/>
      <c r="J8" s="10"/>
    </row>
    <row r="9" spans="1:15" ht="15.75" hidden="1" customHeight="1">
      <c r="A9" s="3"/>
      <c r="B9" s="3"/>
      <c r="C9" s="4"/>
      <c r="D9" s="32"/>
      <c r="E9" s="4"/>
      <c r="F9" s="4"/>
      <c r="G9" s="42"/>
      <c r="H9" s="26" t="s">
        <v>34</v>
      </c>
      <c r="I9" s="30"/>
      <c r="J9" s="10"/>
    </row>
    <row r="10" spans="1:15" ht="15.75" hidden="1" customHeight="1">
      <c r="A10" s="3"/>
      <c r="B10" s="49"/>
      <c r="C10" s="25"/>
      <c r="D10" s="43"/>
      <c r="E10" s="52"/>
      <c r="F10" s="52"/>
      <c r="G10" s="50"/>
      <c r="H10" s="50"/>
      <c r="I10" s="51"/>
      <c r="J10" s="48"/>
    </row>
    <row r="11" spans="1:15" ht="24" customHeight="1">
      <c r="A11" s="3"/>
      <c r="B11" s="44" t="s">
        <v>19</v>
      </c>
      <c r="C11" s="4"/>
      <c r="D11" s="230" t="s">
        <v>615</v>
      </c>
      <c r="E11" s="230"/>
      <c r="F11" s="230"/>
      <c r="G11" s="230"/>
      <c r="H11" s="26" t="s">
        <v>40</v>
      </c>
      <c r="I11" s="86">
        <v>4291476</v>
      </c>
      <c r="J11" s="10"/>
    </row>
    <row r="12" spans="1:15" ht="15.75" customHeight="1">
      <c r="A12" s="3"/>
      <c r="B12" s="38"/>
      <c r="C12" s="24"/>
      <c r="D12" s="218" t="s">
        <v>616</v>
      </c>
      <c r="E12" s="218"/>
      <c r="F12" s="218"/>
      <c r="G12" s="218"/>
      <c r="H12" s="26" t="s">
        <v>34</v>
      </c>
      <c r="I12" s="86"/>
      <c r="J12" s="10"/>
    </row>
    <row r="13" spans="1:15" ht="15.75" customHeight="1">
      <c r="A13" s="3"/>
      <c r="B13" s="39"/>
      <c r="C13" s="25"/>
      <c r="D13" s="85" t="s">
        <v>617</v>
      </c>
      <c r="E13" s="231" t="s">
        <v>618</v>
      </c>
      <c r="F13" s="232"/>
      <c r="G13" s="232"/>
      <c r="H13" s="27"/>
      <c r="I13" s="31"/>
      <c r="J13" s="48"/>
    </row>
    <row r="14" spans="1:15" ht="24" hidden="1" customHeight="1">
      <c r="A14" s="3"/>
      <c r="B14" s="63" t="s">
        <v>21</v>
      </c>
      <c r="C14" s="64"/>
      <c r="D14" s="65"/>
      <c r="E14" s="66"/>
      <c r="F14" s="66"/>
      <c r="G14" s="66"/>
      <c r="H14" s="67"/>
      <c r="I14" s="66"/>
      <c r="J14" s="68"/>
    </row>
    <row r="15" spans="1:15" ht="32.25" customHeight="1">
      <c r="A15" s="3"/>
      <c r="B15" s="49" t="s">
        <v>32</v>
      </c>
      <c r="C15" s="69"/>
      <c r="D15" s="50"/>
      <c r="E15" s="252"/>
      <c r="F15" s="252"/>
      <c r="G15" s="216"/>
      <c r="H15" s="216"/>
      <c r="I15" s="216" t="s">
        <v>29</v>
      </c>
      <c r="J15" s="217"/>
    </row>
    <row r="16" spans="1:15" ht="23.25" customHeight="1">
      <c r="A16" s="138" t="s">
        <v>24</v>
      </c>
      <c r="B16" s="54" t="s">
        <v>24</v>
      </c>
      <c r="C16" s="55"/>
      <c r="D16" s="56"/>
      <c r="E16" s="210"/>
      <c r="F16" s="211"/>
      <c r="G16" s="210"/>
      <c r="H16" s="211"/>
      <c r="I16" s="210">
        <f>SUMIF(F55:F77,A16,I55:I77)+SUMIF(F55:F77,"PSU",I55:I77)</f>
        <v>0</v>
      </c>
      <c r="J16" s="245"/>
    </row>
    <row r="17" spans="1:10" ht="23.25" customHeight="1">
      <c r="A17" s="138" t="s">
        <v>25</v>
      </c>
      <c r="B17" s="54" t="s">
        <v>25</v>
      </c>
      <c r="C17" s="55"/>
      <c r="D17" s="56"/>
      <c r="E17" s="210"/>
      <c r="F17" s="211"/>
      <c r="G17" s="210"/>
      <c r="H17" s="211"/>
      <c r="I17" s="210">
        <f>SUMIF(F55:F77,A17,I55:I77)</f>
        <v>0</v>
      </c>
      <c r="J17" s="245"/>
    </row>
    <row r="18" spans="1:10" ht="23.25" customHeight="1">
      <c r="A18" s="138" t="s">
        <v>26</v>
      </c>
      <c r="B18" s="54" t="s">
        <v>26</v>
      </c>
      <c r="C18" s="55"/>
      <c r="D18" s="56"/>
      <c r="E18" s="210"/>
      <c r="F18" s="211"/>
      <c r="G18" s="210"/>
      <c r="H18" s="211"/>
      <c r="I18" s="210">
        <f>SUMIF(F55:F77,A18,I55:I77)</f>
        <v>0</v>
      </c>
      <c r="J18" s="245"/>
    </row>
    <row r="19" spans="1:10" ht="23.25" customHeight="1">
      <c r="A19" s="138" t="s">
        <v>103</v>
      </c>
      <c r="B19" s="54" t="s">
        <v>27</v>
      </c>
      <c r="C19" s="55"/>
      <c r="D19" s="56"/>
      <c r="E19" s="210"/>
      <c r="F19" s="211"/>
      <c r="G19" s="210"/>
      <c r="H19" s="211"/>
      <c r="I19" s="210">
        <f>SUMIF(F55:F77,A19,I55:I77)</f>
        <v>0</v>
      </c>
      <c r="J19" s="245"/>
    </row>
    <row r="20" spans="1:10" ht="23.25" customHeight="1">
      <c r="A20" s="138" t="s">
        <v>104</v>
      </c>
      <c r="B20" s="54" t="s">
        <v>28</v>
      </c>
      <c r="C20" s="55"/>
      <c r="D20" s="56"/>
      <c r="E20" s="210"/>
      <c r="F20" s="211"/>
      <c r="G20" s="210"/>
      <c r="H20" s="211"/>
      <c r="I20" s="210">
        <f>SUMIF(F55:F77,A20,I55:I77)</f>
        <v>0</v>
      </c>
      <c r="J20" s="245"/>
    </row>
    <row r="21" spans="1:10" ht="23.25" customHeight="1">
      <c r="A21" s="3"/>
      <c r="B21" s="71" t="s">
        <v>29</v>
      </c>
      <c r="C21" s="72"/>
      <c r="D21" s="73"/>
      <c r="E21" s="212"/>
      <c r="F21" s="213"/>
      <c r="G21" s="212"/>
      <c r="H21" s="213"/>
      <c r="I21" s="212">
        <f>SUM(I16:J20)</f>
        <v>0</v>
      </c>
      <c r="J21" s="251"/>
    </row>
    <row r="22" spans="1:10" ht="33" customHeight="1">
      <c r="A22" s="3"/>
      <c r="B22" s="62" t="s">
        <v>33</v>
      </c>
      <c r="C22" s="55"/>
      <c r="D22" s="56"/>
      <c r="E22" s="61"/>
      <c r="F22" s="58"/>
      <c r="G22" s="47"/>
      <c r="H22" s="47"/>
      <c r="I22" s="47"/>
      <c r="J22" s="59"/>
    </row>
    <row r="23" spans="1:10" ht="23.25" customHeight="1">
      <c r="A23" s="3">
        <f ca="1">ZakladDPHSni*SazbaDPH1/100</f>
        <v>0</v>
      </c>
      <c r="B23" s="54" t="s">
        <v>12</v>
      </c>
      <c r="C23" s="55"/>
      <c r="D23" s="56"/>
      <c r="E23" s="57">
        <v>15</v>
      </c>
      <c r="F23" s="58" t="s">
        <v>0</v>
      </c>
      <c r="G23" s="237">
        <f ca="1">ZakladDPHSniVypocet</f>
        <v>0</v>
      </c>
      <c r="H23" s="238"/>
      <c r="I23" s="238"/>
      <c r="J23" s="59" t="str">
        <f t="shared" ref="J23:J28" ca="1" si="0">Mena</f>
        <v>CZK</v>
      </c>
    </row>
    <row r="24" spans="1:10" ht="23.25" customHeight="1">
      <c r="A24" s="3">
        <f>(A23-INT(A23))*100</f>
        <v>0</v>
      </c>
      <c r="B24" s="54" t="s">
        <v>13</v>
      </c>
      <c r="C24" s="55"/>
      <c r="D24" s="56"/>
      <c r="E24" s="57">
        <f ca="1">SazbaDPH1</f>
        <v>15</v>
      </c>
      <c r="F24" s="58" t="s">
        <v>0</v>
      </c>
      <c r="G24" s="247">
        <f>IF(A24&gt;50, ROUNDUP(A23, 0), ROUNDDOWN(A23, 0))</f>
        <v>0</v>
      </c>
      <c r="H24" s="248"/>
      <c r="I24" s="248"/>
      <c r="J24" s="59" t="str">
        <f t="shared" ca="1" si="0"/>
        <v>CZK</v>
      </c>
    </row>
    <row r="25" spans="1:10" ht="23.25" customHeight="1">
      <c r="A25" s="3">
        <f ca="1">ZakladDPHZakl*SazbaDPH2/100</f>
        <v>0</v>
      </c>
      <c r="B25" s="54" t="s">
        <v>14</v>
      </c>
      <c r="C25" s="55"/>
      <c r="D25" s="56"/>
      <c r="E25" s="57">
        <v>21</v>
      </c>
      <c r="F25" s="58" t="s">
        <v>0</v>
      </c>
      <c r="G25" s="237">
        <f ca="1">ZakladDPHZaklVypocet</f>
        <v>0</v>
      </c>
      <c r="H25" s="238"/>
      <c r="I25" s="238"/>
      <c r="J25" s="59" t="str">
        <f t="shared" ca="1" si="0"/>
        <v>CZK</v>
      </c>
    </row>
    <row r="26" spans="1:10" ht="23.25" customHeight="1">
      <c r="A26" s="3">
        <f ca="1">(A25-INT(A25))*100</f>
        <v>0</v>
      </c>
      <c r="B26" s="46" t="s">
        <v>15</v>
      </c>
      <c r="C26" s="21"/>
      <c r="D26" s="17"/>
      <c r="E26" s="40">
        <f ca="1">SazbaDPH2</f>
        <v>21</v>
      </c>
      <c r="F26" s="41" t="s">
        <v>0</v>
      </c>
      <c r="G26" s="242">
        <f ca="1">IF(A26&gt;50, ROUNDUP(A25, 0), ROUNDDOWN(A25, 0))</f>
        <v>0</v>
      </c>
      <c r="H26" s="243"/>
      <c r="I26" s="243"/>
      <c r="J26" s="53" t="str">
        <f t="shared" ca="1" si="0"/>
        <v>CZK</v>
      </c>
    </row>
    <row r="27" spans="1:10" ht="23.25" customHeight="1" thickBot="1">
      <c r="A27" s="3">
        <f ca="1">ZakladDPHSni+DPHSni+ZakladDPHZakl+DPHZakl</f>
        <v>0</v>
      </c>
      <c r="B27" s="45" t="s">
        <v>4</v>
      </c>
      <c r="C27" s="19"/>
      <c r="D27" s="22"/>
      <c r="E27" s="19"/>
      <c r="F27" s="20"/>
      <c r="G27" s="244">
        <f ca="1">CenaCelkem-(ZakladDPHSni+DPHSni+ZakladDPHZakl+DPHZakl)</f>
        <v>0</v>
      </c>
      <c r="H27" s="244"/>
      <c r="I27" s="244"/>
      <c r="J27" s="60" t="str">
        <f t="shared" ca="1" si="0"/>
        <v>CZK</v>
      </c>
    </row>
    <row r="28" spans="1:10" ht="27.75" hidden="1" customHeight="1" thickBot="1">
      <c r="A28" s="3"/>
      <c r="B28" s="115" t="s">
        <v>23</v>
      </c>
      <c r="C28" s="116"/>
      <c r="D28" s="116"/>
      <c r="E28" s="117"/>
      <c r="F28" s="118"/>
      <c r="G28" s="250">
        <f ca="1">ZakladDPHSniVypocet+ZakladDPHZaklVypocet</f>
        <v>0</v>
      </c>
      <c r="H28" s="250"/>
      <c r="I28" s="250"/>
      <c r="J28" s="119" t="str">
        <f t="shared" ca="1" si="0"/>
        <v>CZK</v>
      </c>
    </row>
    <row r="29" spans="1:10" ht="27.75" customHeight="1" thickBot="1">
      <c r="A29" s="3">
        <f>(A27-INT(A27))*100</f>
        <v>0</v>
      </c>
      <c r="B29" s="115" t="s">
        <v>35</v>
      </c>
      <c r="C29" s="120"/>
      <c r="D29" s="120"/>
      <c r="E29" s="120"/>
      <c r="F29" s="120"/>
      <c r="G29" s="249">
        <f>IF(A29&gt;50, ROUNDUP(A27, 0), ROUNDDOWN(A27, 0))</f>
        <v>0</v>
      </c>
      <c r="H29" s="249"/>
      <c r="I29" s="249"/>
      <c r="J29" s="121" t="s">
        <v>59</v>
      </c>
    </row>
    <row r="30" spans="1:10" ht="12.75" customHeight="1">
      <c r="A30" s="3"/>
      <c r="B30" s="3"/>
      <c r="C30" s="4"/>
      <c r="D30" s="4"/>
      <c r="E30" s="4"/>
      <c r="F30" s="4"/>
      <c r="G30" s="42"/>
      <c r="H30" s="4"/>
      <c r="I30" s="42"/>
      <c r="J30" s="11"/>
    </row>
    <row r="31" spans="1:10" ht="30" customHeight="1">
      <c r="A31" s="3"/>
      <c r="B31" s="3"/>
      <c r="C31" s="4"/>
      <c r="D31" s="4"/>
      <c r="E31" s="4"/>
      <c r="F31" s="4"/>
      <c r="G31" s="42"/>
      <c r="H31" s="4"/>
      <c r="I31" s="42"/>
      <c r="J31" s="11"/>
    </row>
    <row r="32" spans="1:10" ht="18.75" customHeight="1">
      <c r="A32" s="3"/>
      <c r="B32" s="23"/>
      <c r="C32" s="18" t="s">
        <v>11</v>
      </c>
      <c r="D32" s="36"/>
      <c r="E32" s="36"/>
      <c r="F32" s="18" t="s">
        <v>10</v>
      </c>
      <c r="G32" s="36"/>
      <c r="H32" s="37">
        <f ca="1">TODAY()</f>
        <v>43341</v>
      </c>
      <c r="I32" s="36"/>
      <c r="J32" s="11"/>
    </row>
    <row r="33" spans="1:10" ht="47.25" customHeight="1">
      <c r="A33" s="3"/>
      <c r="B33" s="3"/>
      <c r="C33" s="4"/>
      <c r="D33" s="4"/>
      <c r="E33" s="4"/>
      <c r="F33" s="4"/>
      <c r="G33" s="42"/>
      <c r="H33" s="4"/>
      <c r="I33" s="42"/>
      <c r="J33" s="11"/>
    </row>
    <row r="34" spans="1:10" s="34" customFormat="1" ht="18.75" customHeight="1">
      <c r="A34" s="28"/>
      <c r="B34" s="28"/>
      <c r="C34" s="29"/>
      <c r="D34" s="235"/>
      <c r="E34" s="236"/>
      <c r="F34" s="29"/>
      <c r="G34" s="235"/>
      <c r="H34" s="236"/>
      <c r="I34" s="236"/>
      <c r="J34" s="35"/>
    </row>
    <row r="35" spans="1:10" ht="12.75" customHeight="1">
      <c r="A35" s="3"/>
      <c r="B35" s="3"/>
      <c r="C35" s="4"/>
      <c r="D35" s="214" t="s">
        <v>2</v>
      </c>
      <c r="E35" s="214"/>
      <c r="F35" s="4"/>
      <c r="G35" s="42"/>
      <c r="H35" s="12" t="s">
        <v>3</v>
      </c>
      <c r="I35" s="42"/>
      <c r="J35" s="11"/>
    </row>
    <row r="36" spans="1:10" ht="13.5" customHeight="1" thickBot="1">
      <c r="A36" s="13"/>
      <c r="B36" s="13"/>
      <c r="C36" s="14"/>
      <c r="D36" s="14"/>
      <c r="E36" s="14"/>
      <c r="F36" s="14"/>
      <c r="G36" s="15"/>
      <c r="H36" s="14"/>
      <c r="I36" s="15"/>
      <c r="J36" s="16"/>
    </row>
    <row r="37" spans="1:10" ht="27" customHeight="1">
      <c r="B37" s="92" t="s">
        <v>16</v>
      </c>
      <c r="C37" s="93"/>
      <c r="D37" s="93"/>
      <c r="E37" s="93"/>
      <c r="F37" s="94"/>
      <c r="G37" s="94"/>
      <c r="H37" s="94"/>
      <c r="I37" s="94"/>
      <c r="J37" s="93"/>
    </row>
    <row r="38" spans="1:10" ht="25.5" customHeight="1">
      <c r="A38" s="91" t="s">
        <v>37</v>
      </c>
      <c r="B38" s="95" t="s">
        <v>17</v>
      </c>
      <c r="C38" s="96" t="s">
        <v>5</v>
      </c>
      <c r="D38" s="97"/>
      <c r="E38" s="97"/>
      <c r="F38" s="98" t="str">
        <f>B23</f>
        <v>Základ pro sníženou DPH</v>
      </c>
      <c r="G38" s="98" t="str">
        <f>B25</f>
        <v>Základ pro základní DPH</v>
      </c>
      <c r="H38" s="99" t="s">
        <v>18</v>
      </c>
      <c r="I38" s="99" t="s">
        <v>1</v>
      </c>
      <c r="J38" s="100" t="s">
        <v>0</v>
      </c>
    </row>
    <row r="39" spans="1:10" ht="25.5" hidden="1" customHeight="1">
      <c r="A39" s="91">
        <v>1</v>
      </c>
      <c r="B39" s="101" t="s">
        <v>45</v>
      </c>
      <c r="C39" s="223"/>
      <c r="D39" s="215"/>
      <c r="E39" s="215"/>
      <c r="F39" s="102">
        <f ca="1">'01 01 Stavební část '!AE324+'01 02 Silnoproud '!AE75+'01 03 VO'!AE44+'01 04 CCTV'!AE51+'01 05 EZS'!AE52+'02 1 Naklady'!AE46</f>
        <v>0</v>
      </c>
      <c r="G39" s="103">
        <f ca="1">'01 01 Stavební část '!AF324+'01 02 Silnoproud '!AF75+'01 03 VO'!AF44+'01 04 CCTV'!AF51+'01 05 EZS'!AF52+'02 1 Naklady'!AF46</f>
        <v>0</v>
      </c>
      <c r="H39" s="104">
        <f t="shared" ref="H39:H47" ca="1" si="1">(F39*SazbaDPH1/100)+(G39*SazbaDPH2/100)</f>
        <v>0</v>
      </c>
      <c r="I39" s="104">
        <f t="shared" ref="I39:I47" si="2">F39+G39+H39</f>
        <v>0</v>
      </c>
      <c r="J39" s="105" t="str">
        <f t="shared" ref="J39:J47" ca="1" si="3">IF(CenaCelkemVypocet=0,"",I39/CenaCelkemVypocet*100)</f>
        <v/>
      </c>
    </row>
    <row r="40" spans="1:10" ht="25.5" customHeight="1">
      <c r="A40" s="91">
        <v>2</v>
      </c>
      <c r="B40" s="106" t="s">
        <v>46</v>
      </c>
      <c r="C40" s="219" t="s">
        <v>47</v>
      </c>
      <c r="D40" s="219"/>
      <c r="E40" s="219"/>
      <c r="F40" s="107">
        <f ca="1">'01 01 Stavební část '!AE324+'01 02 Silnoproud '!AE75+'01 03 VO'!AE44+'01 04 CCTV'!AE51+'01 05 EZS'!AE52</f>
        <v>0</v>
      </c>
      <c r="G40" s="108">
        <f ca="1">'01 01 Stavební část '!AF324+'01 02 Silnoproud '!AF75+'01 03 VO'!AF44+'01 04 CCTV'!AF51+'01 05 EZS'!AF52</f>
        <v>0</v>
      </c>
      <c r="H40" s="108">
        <f t="shared" ca="1" si="1"/>
        <v>0</v>
      </c>
      <c r="I40" s="108">
        <f t="shared" si="2"/>
        <v>0</v>
      </c>
      <c r="J40" s="109" t="str">
        <f t="shared" ca="1" si="3"/>
        <v/>
      </c>
    </row>
    <row r="41" spans="1:10" ht="25.5" customHeight="1">
      <c r="A41" s="91">
        <v>3</v>
      </c>
      <c r="B41" s="110" t="s">
        <v>46</v>
      </c>
      <c r="C41" s="215" t="s">
        <v>47</v>
      </c>
      <c r="D41" s="215"/>
      <c r="E41" s="215"/>
      <c r="F41" s="111">
        <f ca="1">'01 01 Stavební část '!AE324</f>
        <v>0</v>
      </c>
      <c r="G41" s="104">
        <f ca="1">'01 01 Stavební část '!AF324</f>
        <v>0</v>
      </c>
      <c r="H41" s="104">
        <f t="shared" ca="1" si="1"/>
        <v>0</v>
      </c>
      <c r="I41" s="104">
        <f t="shared" si="2"/>
        <v>0</v>
      </c>
      <c r="J41" s="105" t="str">
        <f t="shared" ca="1" si="3"/>
        <v/>
      </c>
    </row>
    <row r="42" spans="1:10" ht="25.5" customHeight="1">
      <c r="A42" s="91">
        <v>3</v>
      </c>
      <c r="B42" s="110" t="s">
        <v>48</v>
      </c>
      <c r="C42" s="215" t="s">
        <v>49</v>
      </c>
      <c r="D42" s="215"/>
      <c r="E42" s="215"/>
      <c r="F42" s="111">
        <f ca="1">'01 02 Silnoproud '!AE75</f>
        <v>0</v>
      </c>
      <c r="G42" s="104">
        <f ca="1">'01 02 Silnoproud '!AF75</f>
        <v>0</v>
      </c>
      <c r="H42" s="104">
        <f t="shared" ca="1" si="1"/>
        <v>0</v>
      </c>
      <c r="I42" s="104">
        <f t="shared" si="2"/>
        <v>0</v>
      </c>
      <c r="J42" s="105" t="str">
        <f t="shared" ca="1" si="3"/>
        <v/>
      </c>
    </row>
    <row r="43" spans="1:10" ht="25.5" customHeight="1">
      <c r="A43" s="91">
        <v>3</v>
      </c>
      <c r="B43" s="110" t="s">
        <v>50</v>
      </c>
      <c r="C43" s="215" t="s">
        <v>51</v>
      </c>
      <c r="D43" s="215"/>
      <c r="E43" s="215"/>
      <c r="F43" s="111">
        <f ca="1">'01 03 VO'!AE44</f>
        <v>0</v>
      </c>
      <c r="G43" s="104">
        <f ca="1">'01 03 VO'!AF44</f>
        <v>0</v>
      </c>
      <c r="H43" s="104">
        <f t="shared" ca="1" si="1"/>
        <v>0</v>
      </c>
      <c r="I43" s="104">
        <f t="shared" si="2"/>
        <v>0</v>
      </c>
      <c r="J43" s="105" t="str">
        <f t="shared" ca="1" si="3"/>
        <v/>
      </c>
    </row>
    <row r="44" spans="1:10" ht="25.5" customHeight="1">
      <c r="A44" s="91">
        <v>3</v>
      </c>
      <c r="B44" s="110" t="s">
        <v>52</v>
      </c>
      <c r="C44" s="215" t="s">
        <v>53</v>
      </c>
      <c r="D44" s="215"/>
      <c r="E44" s="215"/>
      <c r="F44" s="111">
        <f ca="1">'01 04 CCTV'!AE51</f>
        <v>0</v>
      </c>
      <c r="G44" s="104">
        <f ca="1">'01 04 CCTV'!AF51</f>
        <v>0</v>
      </c>
      <c r="H44" s="104">
        <f t="shared" ca="1" si="1"/>
        <v>0</v>
      </c>
      <c r="I44" s="104">
        <f t="shared" si="2"/>
        <v>0</v>
      </c>
      <c r="J44" s="105" t="str">
        <f t="shared" ca="1" si="3"/>
        <v/>
      </c>
    </row>
    <row r="45" spans="1:10" ht="25.5" customHeight="1">
      <c r="A45" s="91">
        <v>3</v>
      </c>
      <c r="B45" s="110" t="s">
        <v>54</v>
      </c>
      <c r="C45" s="215" t="s">
        <v>55</v>
      </c>
      <c r="D45" s="215"/>
      <c r="E45" s="215"/>
      <c r="F45" s="111">
        <f ca="1">'01 05 EZS'!AE52</f>
        <v>0</v>
      </c>
      <c r="G45" s="104">
        <f ca="1">'01 05 EZS'!AF52</f>
        <v>0</v>
      </c>
      <c r="H45" s="104">
        <f t="shared" ca="1" si="1"/>
        <v>0</v>
      </c>
      <c r="I45" s="104">
        <f t="shared" si="2"/>
        <v>0</v>
      </c>
      <c r="J45" s="105" t="str">
        <f t="shared" ca="1" si="3"/>
        <v/>
      </c>
    </row>
    <row r="46" spans="1:10" ht="25.5" customHeight="1">
      <c r="A46" s="91">
        <v>2</v>
      </c>
      <c r="B46" s="106" t="s">
        <v>48</v>
      </c>
      <c r="C46" s="219" t="s">
        <v>56</v>
      </c>
      <c r="D46" s="219"/>
      <c r="E46" s="219"/>
      <c r="F46" s="107">
        <f ca="1">'02 1 Naklady'!AE46</f>
        <v>0</v>
      </c>
      <c r="G46" s="108">
        <f ca="1">'02 1 Naklady'!AF46</f>
        <v>0</v>
      </c>
      <c r="H46" s="108">
        <f t="shared" ca="1" si="1"/>
        <v>0</v>
      </c>
      <c r="I46" s="108">
        <f t="shared" si="2"/>
        <v>0</v>
      </c>
      <c r="J46" s="109" t="str">
        <f t="shared" ca="1" si="3"/>
        <v/>
      </c>
    </row>
    <row r="47" spans="1:10" ht="25.5" customHeight="1">
      <c r="A47" s="91">
        <v>3</v>
      </c>
      <c r="B47" s="110" t="s">
        <v>57</v>
      </c>
      <c r="C47" s="215" t="s">
        <v>56</v>
      </c>
      <c r="D47" s="215"/>
      <c r="E47" s="215"/>
      <c r="F47" s="111">
        <f ca="1">'02 1 Naklady'!AE46</f>
        <v>0</v>
      </c>
      <c r="G47" s="104">
        <f ca="1">'02 1 Naklady'!AF46</f>
        <v>0</v>
      </c>
      <c r="H47" s="104">
        <f t="shared" ca="1" si="1"/>
        <v>0</v>
      </c>
      <c r="I47" s="104">
        <f t="shared" si="2"/>
        <v>0</v>
      </c>
      <c r="J47" s="105" t="str">
        <f t="shared" ca="1" si="3"/>
        <v/>
      </c>
    </row>
    <row r="48" spans="1:10" ht="25.5" customHeight="1">
      <c r="A48" s="91"/>
      <c r="B48" s="220" t="s">
        <v>58</v>
      </c>
      <c r="C48" s="221"/>
      <c r="D48" s="221"/>
      <c r="E48" s="222"/>
      <c r="F48" s="112">
        <f>SUMIF(A39:A47,"=1",F39:F47)</f>
        <v>0</v>
      </c>
      <c r="G48" s="113">
        <f>SUMIF(A39:A47,"=1",G39:G47)</f>
        <v>0</v>
      </c>
      <c r="H48" s="113">
        <f>SUMIF(A39:A47,"=1",H39:H47)</f>
        <v>0</v>
      </c>
      <c r="I48" s="113">
        <f>SUMIF(A39:A47,"=1",I39:I47)</f>
        <v>0</v>
      </c>
      <c r="J48" s="114">
        <f>SUMIF(A39:A47,"=1",J39:J47)</f>
        <v>0</v>
      </c>
    </row>
    <row r="52" spans="1:10" ht="15.75">
      <c r="B52" s="122" t="s">
        <v>60</v>
      </c>
    </row>
    <row r="54" spans="1:10" ht="25.5" customHeight="1">
      <c r="A54" s="123"/>
      <c r="B54" s="126" t="s">
        <v>17</v>
      </c>
      <c r="C54" s="126" t="s">
        <v>5</v>
      </c>
      <c r="D54" s="127"/>
      <c r="E54" s="127"/>
      <c r="F54" s="128" t="s">
        <v>61</v>
      </c>
      <c r="G54" s="128"/>
      <c r="H54" s="128"/>
      <c r="I54" s="128" t="s">
        <v>29</v>
      </c>
      <c r="J54" s="128" t="s">
        <v>0</v>
      </c>
    </row>
    <row r="55" spans="1:10" ht="25.5" customHeight="1">
      <c r="A55" s="124"/>
      <c r="B55" s="129" t="s">
        <v>62</v>
      </c>
      <c r="C55" s="208" t="s">
        <v>63</v>
      </c>
      <c r="D55" s="209"/>
      <c r="E55" s="209"/>
      <c r="F55" s="134" t="s">
        <v>24</v>
      </c>
      <c r="G55" s="135"/>
      <c r="H55" s="135"/>
      <c r="I55" s="135">
        <f ca="1">'01 01 Stavební část '!G297</f>
        <v>0</v>
      </c>
      <c r="J55" s="132" t="str">
        <f>IF(I78=0,"",I55/I78*100)</f>
        <v/>
      </c>
    </row>
    <row r="56" spans="1:10" ht="25.5" customHeight="1">
      <c r="A56" s="124"/>
      <c r="B56" s="129" t="s">
        <v>64</v>
      </c>
      <c r="C56" s="208" t="s">
        <v>65</v>
      </c>
      <c r="D56" s="209"/>
      <c r="E56" s="209"/>
      <c r="F56" s="134" t="s">
        <v>24</v>
      </c>
      <c r="G56" s="135"/>
      <c r="H56" s="135"/>
      <c r="I56" s="135">
        <f ca="1">'01 01 Stavební část '!G246</f>
        <v>0</v>
      </c>
      <c r="J56" s="132" t="str">
        <f>IF(I78=0,"",I56/I78*100)</f>
        <v/>
      </c>
    </row>
    <row r="57" spans="1:10" ht="25.5" customHeight="1">
      <c r="A57" s="124"/>
      <c r="B57" s="129" t="s">
        <v>66</v>
      </c>
      <c r="C57" s="208" t="s">
        <v>67</v>
      </c>
      <c r="D57" s="209"/>
      <c r="E57" s="209"/>
      <c r="F57" s="134" t="s">
        <v>24</v>
      </c>
      <c r="G57" s="135"/>
      <c r="H57" s="135"/>
      <c r="I57" s="135">
        <f ca="1">'01 01 Stavební část '!G211</f>
        <v>0</v>
      </c>
      <c r="J57" s="132" t="str">
        <f>IF(I78=0,"",I57/I78*100)</f>
        <v/>
      </c>
    </row>
    <row r="58" spans="1:10" ht="25.5" customHeight="1">
      <c r="A58" s="124"/>
      <c r="B58" s="129" t="s">
        <v>68</v>
      </c>
      <c r="C58" s="208" t="s">
        <v>69</v>
      </c>
      <c r="D58" s="209"/>
      <c r="E58" s="209"/>
      <c r="F58" s="134" t="s">
        <v>24</v>
      </c>
      <c r="G58" s="135"/>
      <c r="H58" s="135"/>
      <c r="I58" s="135">
        <f ca="1">'01 01 Stavební část '!G177</f>
        <v>0</v>
      </c>
      <c r="J58" s="132" t="str">
        <f>IF(I78=0,"",I58/I78*100)</f>
        <v/>
      </c>
    </row>
    <row r="59" spans="1:10" ht="25.5" customHeight="1">
      <c r="A59" s="124"/>
      <c r="B59" s="129" t="s">
        <v>70</v>
      </c>
      <c r="C59" s="208" t="s">
        <v>71</v>
      </c>
      <c r="D59" s="209"/>
      <c r="E59" s="209"/>
      <c r="F59" s="134" t="s">
        <v>24</v>
      </c>
      <c r="G59" s="135"/>
      <c r="H59" s="135"/>
      <c r="I59" s="135">
        <f ca="1">'01 01 Stavební část '!G161</f>
        <v>0</v>
      </c>
      <c r="J59" s="132" t="str">
        <f>IF(I78=0,"",I59/I78*100)</f>
        <v/>
      </c>
    </row>
    <row r="60" spans="1:10" ht="25.5" customHeight="1">
      <c r="A60" s="124"/>
      <c r="B60" s="129" t="s">
        <v>72</v>
      </c>
      <c r="C60" s="208" t="s">
        <v>73</v>
      </c>
      <c r="D60" s="209"/>
      <c r="E60" s="209"/>
      <c r="F60" s="134" t="s">
        <v>24</v>
      </c>
      <c r="G60" s="135"/>
      <c r="H60" s="135"/>
      <c r="I60" s="135">
        <f ca="1">'01 01 Stavební část '!G196</f>
        <v>0</v>
      </c>
      <c r="J60" s="132" t="str">
        <f>IF(I78=0,"",I60/I78*100)</f>
        <v/>
      </c>
    </row>
    <row r="61" spans="1:10" ht="25.5" customHeight="1">
      <c r="A61" s="124"/>
      <c r="B61" s="129" t="s">
        <v>74</v>
      </c>
      <c r="C61" s="208" t="s">
        <v>75</v>
      </c>
      <c r="D61" s="209"/>
      <c r="E61" s="209"/>
      <c r="F61" s="134" t="s">
        <v>24</v>
      </c>
      <c r="G61" s="135"/>
      <c r="H61" s="135"/>
      <c r="I61" s="135">
        <f ca="1">'01 01 Stavební část '!G16</f>
        <v>0</v>
      </c>
      <c r="J61" s="132" t="str">
        <f>IF(I78=0,"",I61/I78*100)</f>
        <v/>
      </c>
    </row>
    <row r="62" spans="1:10" ht="25.5" customHeight="1">
      <c r="A62" s="124"/>
      <c r="B62" s="129" t="s">
        <v>76</v>
      </c>
      <c r="C62" s="208" t="s">
        <v>77</v>
      </c>
      <c r="D62" s="209"/>
      <c r="E62" s="209"/>
      <c r="F62" s="134" t="s">
        <v>24</v>
      </c>
      <c r="G62" s="135"/>
      <c r="H62" s="135"/>
      <c r="I62" s="135">
        <f ca="1">'01 01 Stavební část '!G8</f>
        <v>0</v>
      </c>
      <c r="J62" s="132" t="str">
        <f>IF(I78=0,"",I62/I78*100)</f>
        <v/>
      </c>
    </row>
    <row r="63" spans="1:10" ht="25.5" customHeight="1">
      <c r="A63" s="124"/>
      <c r="B63" s="129" t="s">
        <v>78</v>
      </c>
      <c r="C63" s="208" t="s">
        <v>79</v>
      </c>
      <c r="D63" s="209"/>
      <c r="E63" s="209"/>
      <c r="F63" s="134" t="s">
        <v>25</v>
      </c>
      <c r="G63" s="135"/>
      <c r="H63" s="135"/>
      <c r="I63" s="135">
        <f ca="1">'01 01 Stavební část '!G132</f>
        <v>0</v>
      </c>
      <c r="J63" s="132" t="str">
        <f>IF(I78=0,"",I63/I78*100)</f>
        <v/>
      </c>
    </row>
    <row r="64" spans="1:10" ht="25.5" customHeight="1">
      <c r="A64" s="124"/>
      <c r="B64" s="129" t="s">
        <v>80</v>
      </c>
      <c r="C64" s="208" t="s">
        <v>81</v>
      </c>
      <c r="D64" s="209"/>
      <c r="E64" s="209"/>
      <c r="F64" s="134" t="s">
        <v>25</v>
      </c>
      <c r="G64" s="135"/>
      <c r="H64" s="135"/>
      <c r="I64" s="135">
        <f ca="1">'01 01 Stavební část '!G276</f>
        <v>0</v>
      </c>
      <c r="J64" s="132" t="str">
        <f>IF(I78=0,"",I64/I78*100)</f>
        <v/>
      </c>
    </row>
    <row r="65" spans="1:10" ht="25.5" customHeight="1">
      <c r="A65" s="124"/>
      <c r="B65" s="129" t="s">
        <v>82</v>
      </c>
      <c r="C65" s="208" t="s">
        <v>83</v>
      </c>
      <c r="D65" s="209"/>
      <c r="E65" s="209"/>
      <c r="F65" s="134" t="s">
        <v>25</v>
      </c>
      <c r="G65" s="135"/>
      <c r="H65" s="135"/>
      <c r="I65" s="135">
        <f ca="1">'01 01 Stavební část '!G68</f>
        <v>0</v>
      </c>
      <c r="J65" s="132" t="str">
        <f>IF(I78=0,"",I65/I78*100)</f>
        <v/>
      </c>
    </row>
    <row r="66" spans="1:10" ht="25.5" customHeight="1">
      <c r="A66" s="124"/>
      <c r="B66" s="129" t="s">
        <v>84</v>
      </c>
      <c r="C66" s="208" t="s">
        <v>85</v>
      </c>
      <c r="D66" s="209"/>
      <c r="E66" s="209"/>
      <c r="F66" s="134" t="s">
        <v>25</v>
      </c>
      <c r="G66" s="135"/>
      <c r="H66" s="135"/>
      <c r="I66" s="135">
        <f ca="1">'01 01 Stavební část '!G59</f>
        <v>0</v>
      </c>
      <c r="J66" s="132" t="str">
        <f>IF(I78=0,"",I66/I78*100)</f>
        <v/>
      </c>
    </row>
    <row r="67" spans="1:10" ht="25.5" customHeight="1">
      <c r="A67" s="124"/>
      <c r="B67" s="129" t="s">
        <v>86</v>
      </c>
      <c r="C67" s="208" t="s">
        <v>87</v>
      </c>
      <c r="D67" s="209"/>
      <c r="E67" s="209"/>
      <c r="F67" s="134" t="s">
        <v>25</v>
      </c>
      <c r="G67" s="135"/>
      <c r="H67" s="135"/>
      <c r="I67" s="135">
        <f ca="1">'01 01 Stavební část '!G86+'01 01 Stavební část '!G95</f>
        <v>0</v>
      </c>
      <c r="J67" s="132" t="str">
        <f>IF(I78=0,"",I67/I78*100)</f>
        <v/>
      </c>
    </row>
    <row r="68" spans="1:10" ht="25.5" customHeight="1">
      <c r="A68" s="124"/>
      <c r="B68" s="129" t="s">
        <v>88</v>
      </c>
      <c r="C68" s="208" t="s">
        <v>89</v>
      </c>
      <c r="D68" s="209"/>
      <c r="E68" s="209"/>
      <c r="F68" s="134" t="s">
        <v>25</v>
      </c>
      <c r="G68" s="135"/>
      <c r="H68" s="135"/>
      <c r="I68" s="135">
        <f ca="1">'01 01 Stavební část '!G109</f>
        <v>0</v>
      </c>
      <c r="J68" s="132" t="str">
        <f>IF(I78=0,"",I68/I78*100)</f>
        <v/>
      </c>
    </row>
    <row r="69" spans="1:10" ht="25.5" customHeight="1">
      <c r="A69" s="124"/>
      <c r="B69" s="129" t="s">
        <v>90</v>
      </c>
      <c r="C69" s="208" t="s">
        <v>91</v>
      </c>
      <c r="D69" s="209"/>
      <c r="E69" s="209"/>
      <c r="F69" s="134" t="s">
        <v>25</v>
      </c>
      <c r="G69" s="135"/>
      <c r="H69" s="135"/>
      <c r="I69" s="135">
        <f ca="1">'01 01 Stavební část '!G89+'01 01 Stavební část '!G112</f>
        <v>0</v>
      </c>
      <c r="J69" s="132" t="str">
        <f>IF(I78=0,"",I69/I78*100)</f>
        <v/>
      </c>
    </row>
    <row r="70" spans="1:10" ht="25.5" customHeight="1">
      <c r="A70" s="124"/>
      <c r="B70" s="129" t="s">
        <v>92</v>
      </c>
      <c r="C70" s="208" t="s">
        <v>93</v>
      </c>
      <c r="D70" s="209"/>
      <c r="E70" s="209"/>
      <c r="F70" s="134" t="s">
        <v>25</v>
      </c>
      <c r="G70" s="135"/>
      <c r="H70" s="135"/>
      <c r="I70" s="135">
        <f ca="1">'01 01 Stavební část '!G45</f>
        <v>0</v>
      </c>
      <c r="J70" s="132" t="str">
        <f>IF(I78=0,"",I70/I78*100)</f>
        <v/>
      </c>
    </row>
    <row r="71" spans="1:10" ht="25.5" customHeight="1">
      <c r="A71" s="124"/>
      <c r="B71" s="129" t="s">
        <v>94</v>
      </c>
      <c r="C71" s="208" t="s">
        <v>95</v>
      </c>
      <c r="D71" s="209"/>
      <c r="E71" s="209"/>
      <c r="F71" s="134" t="s">
        <v>26</v>
      </c>
      <c r="G71" s="135"/>
      <c r="H71" s="135"/>
      <c r="I71" s="135">
        <f ca="1">'01 03 VO'!G8+'01 03 VO'!G36</f>
        <v>0</v>
      </c>
      <c r="J71" s="132" t="str">
        <f>IF(I78=0,"",I71/I78*100)</f>
        <v/>
      </c>
    </row>
    <row r="72" spans="1:10" ht="25.5" customHeight="1">
      <c r="A72" s="124"/>
      <c r="B72" s="129" t="s">
        <v>94</v>
      </c>
      <c r="C72" s="208" t="s">
        <v>96</v>
      </c>
      <c r="D72" s="209"/>
      <c r="E72" s="209"/>
      <c r="F72" s="134" t="s">
        <v>26</v>
      </c>
      <c r="G72" s="135"/>
      <c r="H72" s="135"/>
      <c r="I72" s="135">
        <f ca="1">'01 02 Silnoproud '!G21</f>
        <v>0</v>
      </c>
      <c r="J72" s="132" t="str">
        <f>IF(I78=0,"",I72/I78*100)</f>
        <v/>
      </c>
    </row>
    <row r="73" spans="1:10" ht="25.5" customHeight="1">
      <c r="A73" s="124"/>
      <c r="B73" s="129" t="s">
        <v>97</v>
      </c>
      <c r="C73" s="208" t="s">
        <v>98</v>
      </c>
      <c r="D73" s="209"/>
      <c r="E73" s="209"/>
      <c r="F73" s="134" t="s">
        <v>26</v>
      </c>
      <c r="G73" s="135"/>
      <c r="H73" s="135"/>
      <c r="I73" s="135">
        <f ca="1">'01 04 CCTV'!G8</f>
        <v>0</v>
      </c>
      <c r="J73" s="132" t="str">
        <f>IF(I78=0,"",I73/I78*100)</f>
        <v/>
      </c>
    </row>
    <row r="74" spans="1:10" ht="25.5" customHeight="1">
      <c r="A74" s="124"/>
      <c r="B74" s="129" t="s">
        <v>97</v>
      </c>
      <c r="C74" s="208" t="s">
        <v>99</v>
      </c>
      <c r="D74" s="209"/>
      <c r="E74" s="209"/>
      <c r="F74" s="134" t="s">
        <v>26</v>
      </c>
      <c r="G74" s="135"/>
      <c r="H74" s="135"/>
      <c r="I74" s="135">
        <f ca="1">'01 05 EZS'!G8+'01 05 EZS'!G34+'01 05 EZS'!G44</f>
        <v>0</v>
      </c>
      <c r="J74" s="132" t="str">
        <f>IF(I78=0,"",I74/I78*100)</f>
        <v/>
      </c>
    </row>
    <row r="75" spans="1:10" ht="25.5" customHeight="1">
      <c r="A75" s="124"/>
      <c r="B75" s="129" t="s">
        <v>100</v>
      </c>
      <c r="C75" s="208" t="s">
        <v>101</v>
      </c>
      <c r="D75" s="209"/>
      <c r="E75" s="209"/>
      <c r="F75" s="134" t="s">
        <v>102</v>
      </c>
      <c r="G75" s="135"/>
      <c r="H75" s="135"/>
      <c r="I75" s="135">
        <f ca="1">'01 01 Stavební část '!G153</f>
        <v>0</v>
      </c>
      <c r="J75" s="132" t="str">
        <f>IF(I78=0,"",I75/I78*100)</f>
        <v/>
      </c>
    </row>
    <row r="76" spans="1:10" ht="25.5" customHeight="1">
      <c r="A76" s="124"/>
      <c r="B76" s="129" t="s">
        <v>103</v>
      </c>
      <c r="C76" s="208" t="s">
        <v>27</v>
      </c>
      <c r="D76" s="209"/>
      <c r="E76" s="209"/>
      <c r="F76" s="134" t="s">
        <v>103</v>
      </c>
      <c r="G76" s="135"/>
      <c r="H76" s="135"/>
      <c r="I76" s="135">
        <f ca="1">'02 1 Naklady'!G8+'02 1 Naklady'!G34</f>
        <v>0</v>
      </c>
      <c r="J76" s="132" t="str">
        <f>IF(I78=0,"",I76/I78*100)</f>
        <v/>
      </c>
    </row>
    <row r="77" spans="1:10" ht="25.5" customHeight="1">
      <c r="A77" s="124"/>
      <c r="B77" s="129" t="s">
        <v>104</v>
      </c>
      <c r="C77" s="208" t="s">
        <v>28</v>
      </c>
      <c r="D77" s="209"/>
      <c r="E77" s="209"/>
      <c r="F77" s="134" t="s">
        <v>104</v>
      </c>
      <c r="G77" s="135"/>
      <c r="H77" s="135"/>
      <c r="I77" s="135">
        <f ca="1">'02 1 Naklady'!G21+'02 1 Naklady'!G41+'01 02 Silnoproud '!G8+'01 03 VO'!G29+'01 04 CCTV'!G41+'01 05 EZS'!G31+'01 05 EZS'!G37</f>
        <v>0</v>
      </c>
      <c r="J77" s="132" t="str">
        <f>IF(I78=0,"",I77/I78*100)</f>
        <v/>
      </c>
    </row>
    <row r="78" spans="1:10" ht="25.5" customHeight="1">
      <c r="A78" s="125"/>
      <c r="B78" s="130" t="s">
        <v>1</v>
      </c>
      <c r="C78" s="130"/>
      <c r="D78" s="131"/>
      <c r="E78" s="131"/>
      <c r="F78" s="136"/>
      <c r="G78" s="137"/>
      <c r="H78" s="137"/>
      <c r="I78" s="137">
        <f>SUM(I55:I77)</f>
        <v>0</v>
      </c>
      <c r="J78" s="133">
        <f>SUM(J55:J77)</f>
        <v>0</v>
      </c>
    </row>
    <row r="79" spans="1:10">
      <c r="F79" s="89"/>
      <c r="G79" s="88"/>
      <c r="H79" s="89"/>
      <c r="I79" s="88"/>
      <c r="J79" s="90"/>
    </row>
    <row r="80" spans="1:10">
      <c r="F80" s="89"/>
      <c r="G80" s="88"/>
      <c r="H80" s="89"/>
      <c r="I80" s="88"/>
      <c r="J80" s="90"/>
    </row>
    <row r="81" spans="6:10">
      <c r="F81" s="89"/>
      <c r="G81" s="88"/>
      <c r="H81" s="89"/>
      <c r="I81" s="88"/>
      <c r="J81" s="90"/>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2">
    <mergeCell ref="I20:J20"/>
    <mergeCell ref="I19:J19"/>
    <mergeCell ref="G16:H16"/>
    <mergeCell ref="G17:H17"/>
    <mergeCell ref="E16:F16"/>
    <mergeCell ref="I16:J16"/>
    <mergeCell ref="I18:J18"/>
    <mergeCell ref="E7:G7"/>
    <mergeCell ref="G24:I24"/>
    <mergeCell ref="G23:I23"/>
    <mergeCell ref="G29:I29"/>
    <mergeCell ref="G28:I28"/>
    <mergeCell ref="I21:J21"/>
    <mergeCell ref="E15:F15"/>
    <mergeCell ref="E17:F17"/>
    <mergeCell ref="E18:F18"/>
    <mergeCell ref="E19:F19"/>
    <mergeCell ref="E4:J4"/>
    <mergeCell ref="D34:E34"/>
    <mergeCell ref="G34:I34"/>
    <mergeCell ref="G25:I25"/>
    <mergeCell ref="B1:J1"/>
    <mergeCell ref="G26:I26"/>
    <mergeCell ref="G27:I27"/>
    <mergeCell ref="G18:H18"/>
    <mergeCell ref="I17:J17"/>
    <mergeCell ref="C39:E39"/>
    <mergeCell ref="C40:E40"/>
    <mergeCell ref="E2:J2"/>
    <mergeCell ref="E3:J3"/>
    <mergeCell ref="G21:H21"/>
    <mergeCell ref="D11:G11"/>
    <mergeCell ref="E13:G13"/>
    <mergeCell ref="G15:H15"/>
    <mergeCell ref="G19:H19"/>
    <mergeCell ref="G20:H20"/>
    <mergeCell ref="C43:E43"/>
    <mergeCell ref="C44:E44"/>
    <mergeCell ref="I15:J15"/>
    <mergeCell ref="C61:E61"/>
    <mergeCell ref="D12:G12"/>
    <mergeCell ref="C45:E45"/>
    <mergeCell ref="C46:E46"/>
    <mergeCell ref="C47:E47"/>
    <mergeCell ref="B48:E48"/>
    <mergeCell ref="C55:E55"/>
    <mergeCell ref="C58:E58"/>
    <mergeCell ref="C59:E59"/>
    <mergeCell ref="C57:E57"/>
    <mergeCell ref="C60:E60"/>
    <mergeCell ref="E20:F20"/>
    <mergeCell ref="E21:F21"/>
    <mergeCell ref="D35:E35"/>
    <mergeCell ref="C56:E56"/>
    <mergeCell ref="C41:E41"/>
    <mergeCell ref="C42:E42"/>
    <mergeCell ref="C67:E67"/>
    <mergeCell ref="C69:E69"/>
    <mergeCell ref="C62:E62"/>
    <mergeCell ref="C63:E63"/>
    <mergeCell ref="C64:E64"/>
    <mergeCell ref="C65:E65"/>
    <mergeCell ref="C66:E66"/>
    <mergeCell ref="C68:E68"/>
    <mergeCell ref="C75:E75"/>
    <mergeCell ref="C76:E76"/>
    <mergeCell ref="C77:E77"/>
    <mergeCell ref="C70:E70"/>
    <mergeCell ref="C71:E71"/>
    <mergeCell ref="C72:E72"/>
    <mergeCell ref="C73:E73"/>
    <mergeCell ref="C74:E74"/>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sheetPr codeName="List4">
    <tabColor rgb="FFFF9966"/>
  </sheetPr>
  <dimension ref="A1:G5"/>
  <sheetViews>
    <sheetView workbookViewId="0">
      <pane ySplit="7" topLeftCell="A8" activePane="bottomLeft" state="frozen"/>
      <selection pane="bottomLeft" activeCell="I8" sqref="I8"/>
    </sheetView>
  </sheetViews>
  <sheetFormatPr defaultRowHeight="12.75"/>
  <cols>
    <col min="1" max="1" width="4.28515625" style="5" customWidth="1"/>
    <col min="2" max="2" width="14.42578125" style="5" customWidth="1"/>
    <col min="3" max="3" width="38.28515625" style="9" customWidth="1"/>
    <col min="4" max="4" width="4.5703125" style="5" customWidth="1"/>
    <col min="5" max="5" width="10.5703125" style="5" customWidth="1"/>
    <col min="6" max="6" width="9.85546875" style="5" customWidth="1"/>
    <col min="7" max="7" width="12.7109375" style="5" customWidth="1"/>
    <col min="8" max="16384" width="9.140625" style="5"/>
  </cols>
  <sheetData>
    <row r="1" spans="1:7" ht="15.75">
      <c r="A1" s="253" t="s">
        <v>6</v>
      </c>
      <c r="B1" s="253"/>
      <c r="C1" s="254"/>
      <c r="D1" s="253"/>
      <c r="E1" s="253"/>
      <c r="F1" s="253"/>
      <c r="G1" s="253"/>
    </row>
    <row r="2" spans="1:7" ht="24.95" customHeight="1">
      <c r="A2" s="75" t="s">
        <v>7</v>
      </c>
      <c r="B2" s="74"/>
      <c r="C2" s="255"/>
      <c r="D2" s="255"/>
      <c r="E2" s="255"/>
      <c r="F2" s="255"/>
      <c r="G2" s="256"/>
    </row>
    <row r="3" spans="1:7" ht="24.95" customHeight="1">
      <c r="A3" s="75" t="s">
        <v>8</v>
      </c>
      <c r="B3" s="74"/>
      <c r="C3" s="255"/>
      <c r="D3" s="255"/>
      <c r="E3" s="255"/>
      <c r="F3" s="255"/>
      <c r="G3" s="256"/>
    </row>
    <row r="4" spans="1:7" ht="24.95" customHeight="1">
      <c r="A4" s="75" t="s">
        <v>9</v>
      </c>
      <c r="B4" s="74"/>
      <c r="C4" s="255"/>
      <c r="D4" s="255"/>
      <c r="E4" s="255"/>
      <c r="F4" s="255"/>
      <c r="G4" s="256"/>
    </row>
    <row r="5" spans="1:7">
      <c r="B5" s="6"/>
      <c r="C5" s="7"/>
      <c r="D5" s="8"/>
    </row>
  </sheetData>
  <sheetProtection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honeticPr fontId="16" type="noConversion"/>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38" activePane="bottomLeft" state="frozen"/>
      <selection pane="bottomLeft" sqref="A1:G1"/>
    </sheetView>
  </sheetViews>
  <sheetFormatPr defaultRowHeight="12.75" outlineLevelRow="1"/>
  <cols>
    <col min="1" max="1" width="3.42578125" customWidth="1"/>
    <col min="2" max="2" width="12.7109375" style="87" customWidth="1"/>
    <col min="3" max="3" width="63.28515625" style="87" customWidth="1"/>
    <col min="4" max="4" width="4.85546875" customWidth="1"/>
    <col min="5" max="5" width="10.7109375" customWidth="1"/>
    <col min="6" max="6" width="9.85546875" customWidth="1"/>
    <col min="7" max="7" width="12.7109375" customWidth="1"/>
    <col min="8" max="11" width="0" hidden="1" customWidth="1"/>
    <col min="14" max="17" width="0" hidden="1" customWidth="1"/>
    <col min="18" max="18" width="6.85546875" customWidth="1"/>
    <col min="20" max="23" width="0" hidden="1" customWidth="1"/>
    <col min="29" max="29" width="0" hidden="1" customWidth="1"/>
    <col min="31" max="41" width="0" hidden="1" customWidth="1"/>
    <col min="53" max="53" width="98.7109375" customWidth="1"/>
  </cols>
  <sheetData>
    <row r="1" spans="1:60" ht="15.75" customHeight="1">
      <c r="A1" s="261" t="s">
        <v>105</v>
      </c>
      <c r="B1" s="261"/>
      <c r="C1" s="261"/>
      <c r="D1" s="261"/>
      <c r="E1" s="261"/>
      <c r="F1" s="261"/>
      <c r="G1" s="261"/>
      <c r="AG1" t="s">
        <v>106</v>
      </c>
    </row>
    <row r="2" spans="1:60" ht="25.15" customHeight="1">
      <c r="A2" s="140" t="s">
        <v>7</v>
      </c>
      <c r="B2" s="74" t="s">
        <v>43</v>
      </c>
      <c r="C2" s="262" t="s">
        <v>44</v>
      </c>
      <c r="D2" s="263"/>
      <c r="E2" s="263"/>
      <c r="F2" s="263"/>
      <c r="G2" s="264"/>
      <c r="AG2" t="s">
        <v>107</v>
      </c>
    </row>
    <row r="3" spans="1:60" ht="25.15" customHeight="1">
      <c r="A3" s="140" t="s">
        <v>8</v>
      </c>
      <c r="B3" s="74" t="s">
        <v>48</v>
      </c>
      <c r="C3" s="262" t="s">
        <v>56</v>
      </c>
      <c r="D3" s="263"/>
      <c r="E3" s="263"/>
      <c r="F3" s="263"/>
      <c r="G3" s="264"/>
      <c r="AC3" s="87" t="s">
        <v>108</v>
      </c>
      <c r="AG3" t="s">
        <v>109</v>
      </c>
    </row>
    <row r="4" spans="1:60" ht="25.15" customHeight="1">
      <c r="A4" s="141" t="s">
        <v>9</v>
      </c>
      <c r="B4" s="142" t="s">
        <v>57</v>
      </c>
      <c r="C4" s="265" t="s">
        <v>56</v>
      </c>
      <c r="D4" s="266"/>
      <c r="E4" s="266"/>
      <c r="F4" s="266"/>
      <c r="G4" s="267"/>
      <c r="AG4" t="s">
        <v>110</v>
      </c>
    </row>
    <row r="5" spans="1:60">
      <c r="D5" s="139"/>
    </row>
    <row r="6" spans="1:60" ht="38.25">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c r="A8" s="160" t="s">
        <v>131</v>
      </c>
      <c r="B8" s="161" t="s">
        <v>103</v>
      </c>
      <c r="C8" s="175" t="s">
        <v>27</v>
      </c>
      <c r="D8" s="162"/>
      <c r="E8" s="163"/>
      <c r="F8" s="164"/>
      <c r="G8" s="164">
        <f>SUMIF(AG9:AG20,"&lt;&gt;NOR",G9:G20)</f>
        <v>0</v>
      </c>
      <c r="H8" s="164"/>
      <c r="I8" s="164">
        <f>SUM(I9:I20)</f>
        <v>0</v>
      </c>
      <c r="J8" s="164"/>
      <c r="K8" s="164">
        <f>SUM(K9:K20)</f>
        <v>0</v>
      </c>
      <c r="L8" s="164"/>
      <c r="M8" s="164">
        <f>SUM(M9:M20)</f>
        <v>0</v>
      </c>
      <c r="N8" s="164"/>
      <c r="O8" s="164">
        <f>SUM(O9:O20)</f>
        <v>0</v>
      </c>
      <c r="P8" s="164"/>
      <c r="Q8" s="164">
        <f>SUM(Q9:Q20)</f>
        <v>0</v>
      </c>
      <c r="R8" s="164"/>
      <c r="S8" s="164"/>
      <c r="T8" s="165"/>
      <c r="U8" s="159"/>
      <c r="V8" s="159">
        <f>SUM(V9:V20)</f>
        <v>0</v>
      </c>
      <c r="W8" s="159"/>
      <c r="AG8" t="s">
        <v>132</v>
      </c>
    </row>
    <row r="9" spans="1:60" outlineLevel="1">
      <c r="A9" s="166">
        <v>1</v>
      </c>
      <c r="B9" s="167" t="s">
        <v>133</v>
      </c>
      <c r="C9" s="176" t="s">
        <v>134</v>
      </c>
      <c r="D9" s="168" t="s">
        <v>135</v>
      </c>
      <c r="E9" s="169">
        <v>1</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136</v>
      </c>
      <c r="T9" s="172" t="s">
        <v>137</v>
      </c>
      <c r="U9" s="157">
        <v>0</v>
      </c>
      <c r="V9" s="157">
        <f>ROUND(E9*U9,2)</f>
        <v>0</v>
      </c>
      <c r="W9" s="157"/>
      <c r="X9" s="148"/>
      <c r="Y9" s="148"/>
      <c r="Z9" s="148"/>
      <c r="AA9" s="148"/>
      <c r="AB9" s="148"/>
      <c r="AC9" s="148"/>
      <c r="AD9" s="148"/>
      <c r="AE9" s="148"/>
      <c r="AF9" s="148"/>
      <c r="AG9" s="148" t="s">
        <v>138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59" t="s">
        <v>139</v>
      </c>
      <c r="D10" s="260"/>
      <c r="E10" s="260"/>
      <c r="F10" s="260"/>
      <c r="G10" s="260"/>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140</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55"/>
      <c r="B11" s="156"/>
      <c r="C11" s="257"/>
      <c r="D11" s="258"/>
      <c r="E11" s="258"/>
      <c r="F11" s="258"/>
      <c r="G11" s="258"/>
      <c r="H11" s="157"/>
      <c r="I11" s="157"/>
      <c r="J11" s="157"/>
      <c r="K11" s="157"/>
      <c r="L11" s="157"/>
      <c r="M11" s="157"/>
      <c r="N11" s="157"/>
      <c r="O11" s="157"/>
      <c r="P11" s="157"/>
      <c r="Q11" s="157"/>
      <c r="R11" s="157"/>
      <c r="S11" s="157"/>
      <c r="T11" s="157"/>
      <c r="U11" s="157"/>
      <c r="V11" s="157"/>
      <c r="W11" s="157"/>
      <c r="X11" s="148"/>
      <c r="Y11" s="148"/>
      <c r="Z11" s="148"/>
      <c r="AA11" s="148"/>
      <c r="AB11" s="148"/>
      <c r="AC11" s="148"/>
      <c r="AD11" s="148"/>
      <c r="AE11" s="148"/>
      <c r="AF11" s="148"/>
      <c r="AG11" s="148" t="s">
        <v>141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66">
        <v>2</v>
      </c>
      <c r="B12" s="167" t="s">
        <v>142</v>
      </c>
      <c r="C12" s="176" t="s">
        <v>143</v>
      </c>
      <c r="D12" s="168" t="s">
        <v>135</v>
      </c>
      <c r="E12" s="169">
        <v>1</v>
      </c>
      <c r="F12" s="170"/>
      <c r="G12" s="171">
        <f>ROUND(E12*F12,2)</f>
        <v>0</v>
      </c>
      <c r="H12" s="170"/>
      <c r="I12" s="171">
        <f>ROUND(E12*H12,2)</f>
        <v>0</v>
      </c>
      <c r="J12" s="170"/>
      <c r="K12" s="171">
        <f>ROUND(E12*J12,2)</f>
        <v>0</v>
      </c>
      <c r="L12" s="171">
        <v>21</v>
      </c>
      <c r="M12" s="171">
        <f>G12*(1+L12/100)</f>
        <v>0</v>
      </c>
      <c r="N12" s="171">
        <v>0</v>
      </c>
      <c r="O12" s="171">
        <f>ROUND(E12*N12,2)</f>
        <v>0</v>
      </c>
      <c r="P12" s="171">
        <v>0</v>
      </c>
      <c r="Q12" s="171">
        <f>ROUND(E12*P12,2)</f>
        <v>0</v>
      </c>
      <c r="R12" s="171"/>
      <c r="S12" s="171" t="s">
        <v>136</v>
      </c>
      <c r="T12" s="172" t="s">
        <v>137</v>
      </c>
      <c r="U12" s="157">
        <v>0</v>
      </c>
      <c r="V12" s="157">
        <f>ROUND(E12*U12,2)</f>
        <v>0</v>
      </c>
      <c r="W12" s="157"/>
      <c r="X12" s="148"/>
      <c r="Y12" s="148"/>
      <c r="Z12" s="148"/>
      <c r="AA12" s="148"/>
      <c r="AB12" s="148"/>
      <c r="AC12" s="148"/>
      <c r="AD12" s="148"/>
      <c r="AE12" s="148"/>
      <c r="AF12" s="148"/>
      <c r="AG12" s="148" t="s">
        <v>138</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1">
      <c r="A13" s="155"/>
      <c r="B13" s="156"/>
      <c r="C13" s="259" t="s">
        <v>144</v>
      </c>
      <c r="D13" s="260"/>
      <c r="E13" s="260"/>
      <c r="F13" s="260"/>
      <c r="G13" s="260"/>
      <c r="H13" s="157"/>
      <c r="I13" s="157"/>
      <c r="J13" s="157"/>
      <c r="K13" s="157"/>
      <c r="L13" s="157"/>
      <c r="M13" s="157"/>
      <c r="N13" s="157"/>
      <c r="O13" s="157"/>
      <c r="P13" s="157"/>
      <c r="Q13" s="157"/>
      <c r="R13" s="157"/>
      <c r="S13" s="157"/>
      <c r="T13" s="157"/>
      <c r="U13" s="157"/>
      <c r="V13" s="157"/>
      <c r="W13" s="157"/>
      <c r="X13" s="148"/>
      <c r="Y13" s="148"/>
      <c r="Z13" s="148"/>
      <c r="AA13" s="148"/>
      <c r="AB13" s="148"/>
      <c r="AC13" s="148"/>
      <c r="AD13" s="148"/>
      <c r="AE13" s="148"/>
      <c r="AF13" s="148"/>
      <c r="AG13" s="148" t="s">
        <v>140</v>
      </c>
      <c r="AH13" s="148"/>
      <c r="AI13" s="148"/>
      <c r="AJ13" s="148"/>
      <c r="AK13" s="148"/>
      <c r="AL13" s="148"/>
      <c r="AM13" s="148"/>
      <c r="AN13" s="148"/>
      <c r="AO13" s="148"/>
      <c r="AP13" s="148"/>
      <c r="AQ13" s="148"/>
      <c r="AR13" s="148"/>
      <c r="AS13" s="148"/>
      <c r="AT13" s="148"/>
      <c r="AU13" s="148"/>
      <c r="AV13" s="148"/>
      <c r="AW13" s="148"/>
      <c r="AX13" s="148"/>
      <c r="AY13" s="148"/>
      <c r="AZ13" s="148"/>
      <c r="BA13" s="173" t="str">
        <f>C13</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3" s="148"/>
      <c r="BC13" s="148"/>
      <c r="BD13" s="148"/>
      <c r="BE13" s="148"/>
      <c r="BF13" s="148"/>
      <c r="BG13" s="148"/>
      <c r="BH13" s="148"/>
    </row>
    <row r="14" spans="1:60" outlineLevel="1">
      <c r="A14" s="155"/>
      <c r="B14" s="156"/>
      <c r="C14" s="257"/>
      <c r="D14" s="258"/>
      <c r="E14" s="258"/>
      <c r="F14" s="258"/>
      <c r="G14" s="258"/>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3</v>
      </c>
      <c r="B15" s="167" t="s">
        <v>145</v>
      </c>
      <c r="C15" s="176" t="s">
        <v>146</v>
      </c>
      <c r="D15" s="168" t="s">
        <v>135</v>
      </c>
      <c r="E15" s="169">
        <v>1</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136</v>
      </c>
      <c r="T15" s="172" t="s">
        <v>137</v>
      </c>
      <c r="U15" s="157">
        <v>0</v>
      </c>
      <c r="V15" s="157">
        <f>ROUND(E15*U15,2)</f>
        <v>0</v>
      </c>
      <c r="W15" s="157"/>
      <c r="X15" s="148"/>
      <c r="Y15" s="148"/>
      <c r="Z15" s="148"/>
      <c r="AA15" s="148"/>
      <c r="AB15" s="148"/>
      <c r="AC15" s="148"/>
      <c r="AD15" s="148"/>
      <c r="AE15" s="148"/>
      <c r="AF15" s="148"/>
      <c r="AG15" s="148" t="s">
        <v>138</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2.5" outlineLevel="1">
      <c r="A16" s="155"/>
      <c r="B16" s="156"/>
      <c r="C16" s="259" t="s">
        <v>147</v>
      </c>
      <c r="D16" s="260"/>
      <c r="E16" s="260"/>
      <c r="F16" s="260"/>
      <c r="G16" s="260"/>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140</v>
      </c>
      <c r="AH16" s="148"/>
      <c r="AI16" s="148"/>
      <c r="AJ16" s="148"/>
      <c r="AK16" s="148"/>
      <c r="AL16" s="148"/>
      <c r="AM16" s="148"/>
      <c r="AN16" s="148"/>
      <c r="AO16" s="148"/>
      <c r="AP16" s="148"/>
      <c r="AQ16" s="148"/>
      <c r="AR16" s="148"/>
      <c r="AS16" s="148"/>
      <c r="AT16" s="148"/>
      <c r="AU16" s="148"/>
      <c r="AV16" s="148"/>
      <c r="AW16" s="148"/>
      <c r="AX16" s="148"/>
      <c r="AY16" s="148"/>
      <c r="AZ16" s="148"/>
      <c r="BA16" s="173" t="str">
        <f>C16</f>
        <v>Odstranění objektů zařízení staveniště včetně přípojek energií a jejich odvoz. Položka zahrnuje i náklady na úpravu povrchů po odstranění zařízení staveniště a úklid ploch, na kterých bylo zařízení staveniště provozováno.</v>
      </c>
      <c r="BB16" s="148"/>
      <c r="BC16" s="148"/>
      <c r="BD16" s="148"/>
      <c r="BE16" s="148"/>
      <c r="BF16" s="148"/>
      <c r="BG16" s="148"/>
      <c r="BH16" s="148"/>
    </row>
    <row r="17" spans="1:60" outlineLevel="1">
      <c r="A17" s="155"/>
      <c r="B17" s="156"/>
      <c r="C17" s="257"/>
      <c r="D17" s="258"/>
      <c r="E17" s="258"/>
      <c r="F17" s="258"/>
      <c r="G17" s="258"/>
      <c r="H17" s="157"/>
      <c r="I17" s="157"/>
      <c r="J17" s="157"/>
      <c r="K17" s="157"/>
      <c r="L17" s="157"/>
      <c r="M17" s="157"/>
      <c r="N17" s="157"/>
      <c r="O17" s="157"/>
      <c r="P17" s="157"/>
      <c r="Q17" s="157"/>
      <c r="R17" s="157"/>
      <c r="S17" s="157"/>
      <c r="T17" s="157"/>
      <c r="U17" s="157"/>
      <c r="V17" s="157"/>
      <c r="W17" s="157"/>
      <c r="X17" s="148"/>
      <c r="Y17" s="148"/>
      <c r="Z17" s="148"/>
      <c r="AA17" s="148"/>
      <c r="AB17" s="148"/>
      <c r="AC17" s="148"/>
      <c r="AD17" s="148"/>
      <c r="AE17" s="148"/>
      <c r="AF17" s="148"/>
      <c r="AG17" s="148" t="s">
        <v>141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66">
        <v>4</v>
      </c>
      <c r="B18" s="167" t="s">
        <v>148</v>
      </c>
      <c r="C18" s="176" t="s">
        <v>149</v>
      </c>
      <c r="D18" s="168" t="s">
        <v>135</v>
      </c>
      <c r="E18" s="169">
        <v>1</v>
      </c>
      <c r="F18" s="170"/>
      <c r="G18" s="171">
        <f>ROUND(E18*F18,2)</f>
        <v>0</v>
      </c>
      <c r="H18" s="170"/>
      <c r="I18" s="171">
        <f>ROUND(E18*H18,2)</f>
        <v>0</v>
      </c>
      <c r="J18" s="170"/>
      <c r="K18" s="171">
        <f>ROUND(E18*J18,2)</f>
        <v>0</v>
      </c>
      <c r="L18" s="171">
        <v>21</v>
      </c>
      <c r="M18" s="171">
        <f>G18*(1+L18/100)</f>
        <v>0</v>
      </c>
      <c r="N18" s="171">
        <v>0</v>
      </c>
      <c r="O18" s="171">
        <f>ROUND(E18*N18,2)</f>
        <v>0</v>
      </c>
      <c r="P18" s="171">
        <v>0</v>
      </c>
      <c r="Q18" s="171">
        <f>ROUND(E18*P18,2)</f>
        <v>0</v>
      </c>
      <c r="R18" s="171"/>
      <c r="S18" s="171" t="s">
        <v>136</v>
      </c>
      <c r="T18" s="172" t="s">
        <v>137</v>
      </c>
      <c r="U18" s="157">
        <v>0</v>
      </c>
      <c r="V18" s="157">
        <f>ROUND(E18*U18,2)</f>
        <v>0</v>
      </c>
      <c r="W18" s="157"/>
      <c r="X18" s="148"/>
      <c r="Y18" s="148"/>
      <c r="Z18" s="148"/>
      <c r="AA18" s="148"/>
      <c r="AB18" s="148"/>
      <c r="AC18" s="148"/>
      <c r="AD18" s="148"/>
      <c r="AE18" s="148"/>
      <c r="AF18" s="148"/>
      <c r="AG18" s="148" t="s">
        <v>138</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55"/>
      <c r="B19" s="156"/>
      <c r="C19" s="259" t="s">
        <v>150</v>
      </c>
      <c r="D19" s="260"/>
      <c r="E19" s="260"/>
      <c r="F19" s="260"/>
      <c r="G19" s="260"/>
      <c r="H19" s="157"/>
      <c r="I19" s="157"/>
      <c r="J19" s="157"/>
      <c r="K19" s="157"/>
      <c r="L19" s="157"/>
      <c r="M19" s="157"/>
      <c r="N19" s="157"/>
      <c r="O19" s="157"/>
      <c r="P19" s="157"/>
      <c r="Q19" s="157"/>
      <c r="R19" s="157"/>
      <c r="S19" s="157"/>
      <c r="T19" s="157"/>
      <c r="U19" s="157"/>
      <c r="V19" s="157"/>
      <c r="W19" s="157"/>
      <c r="X19" s="148"/>
      <c r="Y19" s="148"/>
      <c r="Z19" s="148"/>
      <c r="AA19" s="148"/>
      <c r="AB19" s="148"/>
      <c r="AC19" s="148"/>
      <c r="AD19" s="148"/>
      <c r="AE19" s="148"/>
      <c r="AF19" s="148"/>
      <c r="AG19" s="148" t="s">
        <v>140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57"/>
      <c r="D20" s="258"/>
      <c r="E20" s="258"/>
      <c r="F20" s="258"/>
      <c r="G20" s="258"/>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c r="A21" s="160" t="s">
        <v>131</v>
      </c>
      <c r="B21" s="161" t="s">
        <v>104</v>
      </c>
      <c r="C21" s="175" t="s">
        <v>28</v>
      </c>
      <c r="D21" s="162"/>
      <c r="E21" s="163"/>
      <c r="F21" s="164"/>
      <c r="G21" s="164">
        <f>SUMIF(AG22:AG33,"&lt;&gt;NOR",G22:G33)</f>
        <v>0</v>
      </c>
      <c r="H21" s="164"/>
      <c r="I21" s="164">
        <f>SUM(I22:I33)</f>
        <v>0</v>
      </c>
      <c r="J21" s="164"/>
      <c r="K21" s="164">
        <f>SUM(K22:K33)</f>
        <v>0</v>
      </c>
      <c r="L21" s="164"/>
      <c r="M21" s="164">
        <f>SUM(M22:M33)</f>
        <v>0</v>
      </c>
      <c r="N21" s="164"/>
      <c r="O21" s="164">
        <f>SUM(O22:O33)</f>
        <v>0</v>
      </c>
      <c r="P21" s="164"/>
      <c r="Q21" s="164">
        <f>SUM(Q22:Q33)</f>
        <v>0</v>
      </c>
      <c r="R21" s="164"/>
      <c r="S21" s="164"/>
      <c r="T21" s="165"/>
      <c r="U21" s="159"/>
      <c r="V21" s="159">
        <f>SUM(V22:V33)</f>
        <v>0</v>
      </c>
      <c r="W21" s="159"/>
      <c r="AG21" t="s">
        <v>132</v>
      </c>
    </row>
    <row r="22" spans="1:60" outlineLevel="1">
      <c r="A22" s="166">
        <v>5</v>
      </c>
      <c r="B22" s="167" t="s">
        <v>151</v>
      </c>
      <c r="C22" s="176" t="s">
        <v>152</v>
      </c>
      <c r="D22" s="168" t="s">
        <v>135</v>
      </c>
      <c r="E22" s="169">
        <v>1</v>
      </c>
      <c r="F22" s="170"/>
      <c r="G22" s="171">
        <f>ROUND(E22*F22,2)</f>
        <v>0</v>
      </c>
      <c r="H22" s="170"/>
      <c r="I22" s="171">
        <f>ROUND(E22*H22,2)</f>
        <v>0</v>
      </c>
      <c r="J22" s="170"/>
      <c r="K22" s="171">
        <f>ROUND(E22*J22,2)</f>
        <v>0</v>
      </c>
      <c r="L22" s="171">
        <v>21</v>
      </c>
      <c r="M22" s="171">
        <f>G22*(1+L22/100)</f>
        <v>0</v>
      </c>
      <c r="N22" s="171">
        <v>0</v>
      </c>
      <c r="O22" s="171">
        <f>ROUND(E22*N22,2)</f>
        <v>0</v>
      </c>
      <c r="P22" s="171">
        <v>0</v>
      </c>
      <c r="Q22" s="171">
        <f>ROUND(E22*P22,2)</f>
        <v>0</v>
      </c>
      <c r="R22" s="171"/>
      <c r="S22" s="171" t="s">
        <v>136</v>
      </c>
      <c r="T22" s="172" t="s">
        <v>137</v>
      </c>
      <c r="U22" s="157">
        <v>0</v>
      </c>
      <c r="V22" s="157">
        <f>ROUND(E22*U22,2)</f>
        <v>0</v>
      </c>
      <c r="W22" s="157"/>
      <c r="X22" s="148"/>
      <c r="Y22" s="148"/>
      <c r="Z22" s="148"/>
      <c r="AA22" s="148"/>
      <c r="AB22" s="148"/>
      <c r="AC22" s="148"/>
      <c r="AD22" s="148"/>
      <c r="AE22" s="148"/>
      <c r="AF22" s="148"/>
      <c r="AG22" s="148" t="s">
        <v>153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3.75" outlineLevel="1">
      <c r="A23" s="155"/>
      <c r="B23" s="156"/>
      <c r="C23" s="259" t="s">
        <v>154</v>
      </c>
      <c r="D23" s="260"/>
      <c r="E23" s="260"/>
      <c r="F23" s="260"/>
      <c r="G23" s="260"/>
      <c r="H23" s="157"/>
      <c r="I23" s="157"/>
      <c r="J23" s="157"/>
      <c r="K23" s="157"/>
      <c r="L23" s="157"/>
      <c r="M23" s="157"/>
      <c r="N23" s="157"/>
      <c r="O23" s="157"/>
      <c r="P23" s="157"/>
      <c r="Q23" s="157"/>
      <c r="R23" s="157"/>
      <c r="S23" s="157"/>
      <c r="T23" s="157"/>
      <c r="U23" s="157"/>
      <c r="V23" s="157"/>
      <c r="W23" s="157"/>
      <c r="X23" s="148"/>
      <c r="Y23" s="148"/>
      <c r="Z23" s="148"/>
      <c r="AA23" s="148"/>
      <c r="AB23" s="148"/>
      <c r="AC23" s="148"/>
      <c r="AD23" s="148"/>
      <c r="AE23" s="148"/>
      <c r="AF23" s="148"/>
      <c r="AG23" s="148" t="s">
        <v>140</v>
      </c>
      <c r="AH23" s="148"/>
      <c r="AI23" s="148"/>
      <c r="AJ23" s="148"/>
      <c r="AK23" s="148"/>
      <c r="AL23" s="148"/>
      <c r="AM23" s="148"/>
      <c r="AN23" s="148"/>
      <c r="AO23" s="148"/>
      <c r="AP23" s="148"/>
      <c r="AQ23" s="148"/>
      <c r="AR23" s="148"/>
      <c r="AS23" s="148"/>
      <c r="AT23" s="148"/>
      <c r="AU23" s="148"/>
      <c r="AV23" s="148"/>
      <c r="AW23" s="148"/>
      <c r="AX23" s="148"/>
      <c r="AY23" s="148"/>
      <c r="AZ23" s="148"/>
      <c r="BA23" s="173" t="str">
        <f>C23</f>
        <v>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v>
      </c>
      <c r="BB23" s="148"/>
      <c r="BC23" s="148"/>
      <c r="BD23" s="148"/>
      <c r="BE23" s="148"/>
      <c r="BF23" s="148"/>
      <c r="BG23" s="148"/>
      <c r="BH23" s="148"/>
    </row>
    <row r="24" spans="1:60" outlineLevel="1">
      <c r="A24" s="155"/>
      <c r="B24" s="156"/>
      <c r="C24" s="257"/>
      <c r="D24" s="258"/>
      <c r="E24" s="258"/>
      <c r="F24" s="258"/>
      <c r="G24" s="258"/>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66">
        <v>6</v>
      </c>
      <c r="B25" s="167" t="s">
        <v>155</v>
      </c>
      <c r="C25" s="176" t="s">
        <v>156</v>
      </c>
      <c r="D25" s="168" t="s">
        <v>135</v>
      </c>
      <c r="E25" s="169">
        <v>1</v>
      </c>
      <c r="F25" s="170"/>
      <c r="G25" s="171">
        <f>ROUND(E25*F25,2)</f>
        <v>0</v>
      </c>
      <c r="H25" s="170"/>
      <c r="I25" s="171">
        <f>ROUND(E25*H25,2)</f>
        <v>0</v>
      </c>
      <c r="J25" s="170"/>
      <c r="K25" s="171">
        <f>ROUND(E25*J25,2)</f>
        <v>0</v>
      </c>
      <c r="L25" s="171">
        <v>21</v>
      </c>
      <c r="M25" s="171">
        <f>G25*(1+L25/100)</f>
        <v>0</v>
      </c>
      <c r="N25" s="171">
        <v>0</v>
      </c>
      <c r="O25" s="171">
        <f>ROUND(E25*N25,2)</f>
        <v>0</v>
      </c>
      <c r="P25" s="171">
        <v>0</v>
      </c>
      <c r="Q25" s="171">
        <f>ROUND(E25*P25,2)</f>
        <v>0</v>
      </c>
      <c r="R25" s="171"/>
      <c r="S25" s="171" t="s">
        <v>136</v>
      </c>
      <c r="T25" s="172" t="s">
        <v>137</v>
      </c>
      <c r="U25" s="157">
        <v>0</v>
      </c>
      <c r="V25" s="157">
        <f>ROUND(E25*U25,2)</f>
        <v>0</v>
      </c>
      <c r="W25" s="157"/>
      <c r="X25" s="148"/>
      <c r="Y25" s="148"/>
      <c r="Z25" s="148"/>
      <c r="AA25" s="148"/>
      <c r="AB25" s="148"/>
      <c r="AC25" s="148"/>
      <c r="AD25" s="148"/>
      <c r="AE25" s="148"/>
      <c r="AF25" s="148"/>
      <c r="AG25" s="148" t="s">
        <v>138</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33.75" outlineLevel="1">
      <c r="A26" s="155"/>
      <c r="B26" s="156"/>
      <c r="C26" s="259" t="s">
        <v>157</v>
      </c>
      <c r="D26" s="260"/>
      <c r="E26" s="260"/>
      <c r="F26" s="260"/>
      <c r="G26" s="260"/>
      <c r="H26" s="157"/>
      <c r="I26" s="157"/>
      <c r="J26" s="157"/>
      <c r="K26" s="157"/>
      <c r="L26" s="157"/>
      <c r="M26" s="157"/>
      <c r="N26" s="157"/>
      <c r="O26" s="157"/>
      <c r="P26" s="157"/>
      <c r="Q26" s="157"/>
      <c r="R26" s="157"/>
      <c r="S26" s="157"/>
      <c r="T26" s="157"/>
      <c r="U26" s="157"/>
      <c r="V26" s="157"/>
      <c r="W26" s="157"/>
      <c r="X26" s="148"/>
      <c r="Y26" s="148"/>
      <c r="Z26" s="148"/>
      <c r="AA26" s="148"/>
      <c r="AB26" s="148"/>
      <c r="AC26" s="148"/>
      <c r="AD26" s="148"/>
      <c r="AE26" s="148"/>
      <c r="AF26" s="148"/>
      <c r="AG26" s="148" t="s">
        <v>140</v>
      </c>
      <c r="AH26" s="148"/>
      <c r="AI26" s="148"/>
      <c r="AJ26" s="148"/>
      <c r="AK26" s="148"/>
      <c r="AL26" s="148"/>
      <c r="AM26" s="148"/>
      <c r="AN26" s="148"/>
      <c r="AO26" s="148"/>
      <c r="AP26" s="148"/>
      <c r="AQ26" s="148"/>
      <c r="AR26" s="148"/>
      <c r="AS26" s="148"/>
      <c r="AT26" s="148"/>
      <c r="AU26" s="148"/>
      <c r="AV26" s="148"/>
      <c r="AW26" s="148"/>
      <c r="AX26" s="148"/>
      <c r="AY26" s="148"/>
      <c r="AZ26" s="148"/>
      <c r="BA26" s="173" t="str">
        <f>C26</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6" s="148"/>
      <c r="BC26" s="148"/>
      <c r="BD26" s="148"/>
      <c r="BE26" s="148"/>
      <c r="BF26" s="148"/>
      <c r="BG26" s="148"/>
      <c r="BH26" s="148"/>
    </row>
    <row r="27" spans="1:60" outlineLevel="1">
      <c r="A27" s="155"/>
      <c r="B27" s="156"/>
      <c r="C27" s="257"/>
      <c r="D27" s="258"/>
      <c r="E27" s="258"/>
      <c r="F27" s="258"/>
      <c r="G27" s="258"/>
      <c r="H27" s="157"/>
      <c r="I27" s="157"/>
      <c r="J27" s="157"/>
      <c r="K27" s="157"/>
      <c r="L27" s="157"/>
      <c r="M27" s="157"/>
      <c r="N27" s="157"/>
      <c r="O27" s="157"/>
      <c r="P27" s="157"/>
      <c r="Q27" s="157"/>
      <c r="R27" s="157"/>
      <c r="S27" s="157"/>
      <c r="T27" s="157"/>
      <c r="U27" s="157"/>
      <c r="V27" s="157"/>
      <c r="W27" s="157"/>
      <c r="X27" s="148"/>
      <c r="Y27" s="148"/>
      <c r="Z27" s="148"/>
      <c r="AA27" s="148"/>
      <c r="AB27" s="148"/>
      <c r="AC27" s="148"/>
      <c r="AD27" s="148"/>
      <c r="AE27" s="148"/>
      <c r="AF27" s="148"/>
      <c r="AG27" s="148" t="s">
        <v>141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66">
        <v>7</v>
      </c>
      <c r="B28" s="167" t="s">
        <v>158</v>
      </c>
      <c r="C28" s="176" t="s">
        <v>159</v>
      </c>
      <c r="D28" s="168" t="s">
        <v>135</v>
      </c>
      <c r="E28" s="169">
        <v>1</v>
      </c>
      <c r="F28" s="170"/>
      <c r="G28" s="171">
        <f>ROUND(E28*F28,2)</f>
        <v>0</v>
      </c>
      <c r="H28" s="170"/>
      <c r="I28" s="171">
        <f>ROUND(E28*H28,2)</f>
        <v>0</v>
      </c>
      <c r="J28" s="170"/>
      <c r="K28" s="171">
        <f>ROUND(E28*J28,2)</f>
        <v>0</v>
      </c>
      <c r="L28" s="171">
        <v>21</v>
      </c>
      <c r="M28" s="171">
        <f>G28*(1+L28/100)</f>
        <v>0</v>
      </c>
      <c r="N28" s="171">
        <v>0</v>
      </c>
      <c r="O28" s="171">
        <f>ROUND(E28*N28,2)</f>
        <v>0</v>
      </c>
      <c r="P28" s="171">
        <v>0</v>
      </c>
      <c r="Q28" s="171">
        <f>ROUND(E28*P28,2)</f>
        <v>0</v>
      </c>
      <c r="R28" s="171"/>
      <c r="S28" s="171" t="s">
        <v>136</v>
      </c>
      <c r="T28" s="172" t="s">
        <v>137</v>
      </c>
      <c r="U28" s="157">
        <v>0</v>
      </c>
      <c r="V28" s="157">
        <f>ROUND(E28*U28,2)</f>
        <v>0</v>
      </c>
      <c r="W28" s="157"/>
      <c r="X28" s="148"/>
      <c r="Y28" s="148"/>
      <c r="Z28" s="148"/>
      <c r="AA28" s="148"/>
      <c r="AB28" s="148"/>
      <c r="AC28" s="148"/>
      <c r="AD28" s="148"/>
      <c r="AE28" s="148"/>
      <c r="AF28" s="148"/>
      <c r="AG28" s="148" t="s">
        <v>138</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3.75" outlineLevel="1">
      <c r="A29" s="155"/>
      <c r="B29" s="156"/>
      <c r="C29" s="259" t="s">
        <v>160</v>
      </c>
      <c r="D29" s="260"/>
      <c r="E29" s="260"/>
      <c r="F29" s="260"/>
      <c r="G29" s="260"/>
      <c r="H29" s="157"/>
      <c r="I29" s="157"/>
      <c r="J29" s="157"/>
      <c r="K29" s="157"/>
      <c r="L29" s="157"/>
      <c r="M29" s="157"/>
      <c r="N29" s="157"/>
      <c r="O29" s="157"/>
      <c r="P29" s="157"/>
      <c r="Q29" s="157"/>
      <c r="R29" s="157"/>
      <c r="S29" s="157"/>
      <c r="T29" s="157"/>
      <c r="U29" s="157"/>
      <c r="V29" s="157"/>
      <c r="W29" s="157"/>
      <c r="X29" s="148"/>
      <c r="Y29" s="148"/>
      <c r="Z29" s="148"/>
      <c r="AA29" s="148"/>
      <c r="AB29" s="148"/>
      <c r="AC29" s="148"/>
      <c r="AD29" s="148"/>
      <c r="AE29" s="148"/>
      <c r="AF29" s="148"/>
      <c r="AG29" s="148" t="s">
        <v>140</v>
      </c>
      <c r="AH29" s="148"/>
      <c r="AI29" s="148"/>
      <c r="AJ29" s="148"/>
      <c r="AK29" s="148"/>
      <c r="AL29" s="148"/>
      <c r="AM29" s="148"/>
      <c r="AN29" s="148"/>
      <c r="AO29" s="148"/>
      <c r="AP29" s="148"/>
      <c r="AQ29" s="148"/>
      <c r="AR29" s="148"/>
      <c r="AS29" s="148"/>
      <c r="AT29" s="148"/>
      <c r="AU29" s="148"/>
      <c r="AV29" s="148"/>
      <c r="AW29" s="148"/>
      <c r="AX29" s="148"/>
      <c r="AY29" s="148"/>
      <c r="AZ29" s="148"/>
      <c r="BA29" s="173" t="str">
        <f>C29</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9" s="148"/>
      <c r="BC29" s="148"/>
      <c r="BD29" s="148"/>
      <c r="BE29" s="148"/>
      <c r="BF29" s="148"/>
      <c r="BG29" s="148"/>
      <c r="BH29" s="148"/>
    </row>
    <row r="30" spans="1:60" outlineLevel="1">
      <c r="A30" s="155"/>
      <c r="B30" s="156"/>
      <c r="C30" s="257"/>
      <c r="D30" s="258"/>
      <c r="E30" s="258"/>
      <c r="F30" s="258"/>
      <c r="G30" s="258"/>
      <c r="H30" s="157"/>
      <c r="I30" s="157"/>
      <c r="J30" s="157"/>
      <c r="K30" s="157"/>
      <c r="L30" s="157"/>
      <c r="M30" s="157"/>
      <c r="N30" s="157"/>
      <c r="O30" s="157"/>
      <c r="P30" s="157"/>
      <c r="Q30" s="157"/>
      <c r="R30" s="157"/>
      <c r="S30" s="157"/>
      <c r="T30" s="157"/>
      <c r="U30" s="157"/>
      <c r="V30" s="157"/>
      <c r="W30" s="157"/>
      <c r="X30" s="148"/>
      <c r="Y30" s="148"/>
      <c r="Z30" s="148"/>
      <c r="AA30" s="148"/>
      <c r="AB30" s="148"/>
      <c r="AC30" s="148"/>
      <c r="AD30" s="148"/>
      <c r="AE30" s="148"/>
      <c r="AF30" s="148"/>
      <c r="AG30" s="148" t="s">
        <v>141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66">
        <v>8</v>
      </c>
      <c r="B31" s="167" t="s">
        <v>161</v>
      </c>
      <c r="C31" s="176" t="s">
        <v>162</v>
      </c>
      <c r="D31" s="168" t="s">
        <v>135</v>
      </c>
      <c r="E31" s="169">
        <v>1</v>
      </c>
      <c r="F31" s="170"/>
      <c r="G31" s="171">
        <f>ROUND(E31*F31,2)</f>
        <v>0</v>
      </c>
      <c r="H31" s="170"/>
      <c r="I31" s="171">
        <f>ROUND(E31*H31,2)</f>
        <v>0</v>
      </c>
      <c r="J31" s="170"/>
      <c r="K31" s="171">
        <f>ROUND(E31*J31,2)</f>
        <v>0</v>
      </c>
      <c r="L31" s="171">
        <v>21</v>
      </c>
      <c r="M31" s="171">
        <f>G31*(1+L31/100)</f>
        <v>0</v>
      </c>
      <c r="N31" s="171">
        <v>0</v>
      </c>
      <c r="O31" s="171">
        <f>ROUND(E31*N31,2)</f>
        <v>0</v>
      </c>
      <c r="P31" s="171">
        <v>0</v>
      </c>
      <c r="Q31" s="171">
        <f>ROUND(E31*P31,2)</f>
        <v>0</v>
      </c>
      <c r="R31" s="171"/>
      <c r="S31" s="171" t="s">
        <v>136</v>
      </c>
      <c r="T31" s="172" t="s">
        <v>137</v>
      </c>
      <c r="U31" s="157">
        <v>0</v>
      </c>
      <c r="V31" s="157">
        <f>ROUND(E31*U31,2)</f>
        <v>0</v>
      </c>
      <c r="W31" s="157"/>
      <c r="X31" s="148"/>
      <c r="Y31" s="148"/>
      <c r="Z31" s="148"/>
      <c r="AA31" s="148"/>
      <c r="AB31" s="148"/>
      <c r="AC31" s="148"/>
      <c r="AD31" s="148"/>
      <c r="AE31" s="148"/>
      <c r="AF31" s="148"/>
      <c r="AG31" s="148" t="s">
        <v>138</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c r="A32" s="155"/>
      <c r="B32" s="156"/>
      <c r="C32" s="259" t="s">
        <v>163</v>
      </c>
      <c r="D32" s="260"/>
      <c r="E32" s="260"/>
      <c r="F32" s="260"/>
      <c r="G32" s="260"/>
      <c r="H32" s="157"/>
      <c r="I32" s="157"/>
      <c r="J32" s="157"/>
      <c r="K32" s="157"/>
      <c r="L32" s="157"/>
      <c r="M32" s="157"/>
      <c r="N32" s="157"/>
      <c r="O32" s="157"/>
      <c r="P32" s="157"/>
      <c r="Q32" s="157"/>
      <c r="R32" s="157"/>
      <c r="S32" s="157"/>
      <c r="T32" s="157"/>
      <c r="U32" s="157"/>
      <c r="V32" s="157"/>
      <c r="W32" s="157"/>
      <c r="X32" s="148"/>
      <c r="Y32" s="148"/>
      <c r="Z32" s="148"/>
      <c r="AA32" s="148"/>
      <c r="AB32" s="148"/>
      <c r="AC32" s="148"/>
      <c r="AD32" s="148"/>
      <c r="AE32" s="148"/>
      <c r="AF32" s="148"/>
      <c r="AG32" s="148" t="s">
        <v>140</v>
      </c>
      <c r="AH32" s="148"/>
      <c r="AI32" s="148"/>
      <c r="AJ32" s="148"/>
      <c r="AK32" s="148"/>
      <c r="AL32" s="148"/>
      <c r="AM32" s="148"/>
      <c r="AN32" s="148"/>
      <c r="AO32" s="148"/>
      <c r="AP32" s="148"/>
      <c r="AQ32" s="148"/>
      <c r="AR32" s="148"/>
      <c r="AS32" s="148"/>
      <c r="AT32" s="148"/>
      <c r="AU32" s="148"/>
      <c r="AV32" s="148"/>
      <c r="AW32" s="148"/>
      <c r="AX32" s="148"/>
      <c r="AY32" s="148"/>
      <c r="AZ32" s="148"/>
      <c r="BA32" s="173" t="str">
        <f>C32</f>
        <v>Náklady zhotovitele, které vzniknou v souvislosti s povinnostmi zhotovitele při předání a převzetí díla.</v>
      </c>
      <c r="BB32" s="148"/>
      <c r="BC32" s="148"/>
      <c r="BD32" s="148"/>
      <c r="BE32" s="148"/>
      <c r="BF32" s="148"/>
      <c r="BG32" s="148"/>
      <c r="BH32" s="148"/>
    </row>
    <row r="33" spans="1:60" outlineLevel="1">
      <c r="A33" s="155"/>
      <c r="B33" s="156"/>
      <c r="C33" s="257"/>
      <c r="D33" s="258"/>
      <c r="E33" s="258"/>
      <c r="F33" s="258"/>
      <c r="G33" s="258"/>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c r="A34" s="160" t="s">
        <v>131</v>
      </c>
      <c r="B34" s="161" t="s">
        <v>103</v>
      </c>
      <c r="C34" s="175" t="s">
        <v>27</v>
      </c>
      <c r="D34" s="162"/>
      <c r="E34" s="163"/>
      <c r="F34" s="164"/>
      <c r="G34" s="164">
        <f>SUMIF(AG35:AG40,"&lt;&gt;NOR",G35:G40)</f>
        <v>0</v>
      </c>
      <c r="H34" s="164"/>
      <c r="I34" s="164">
        <f>SUM(I35:I40)</f>
        <v>0</v>
      </c>
      <c r="J34" s="164"/>
      <c r="K34" s="164">
        <f>SUM(K35:K40)</f>
        <v>0</v>
      </c>
      <c r="L34" s="164"/>
      <c r="M34" s="164">
        <f>SUM(M35:M40)</f>
        <v>0</v>
      </c>
      <c r="N34" s="164"/>
      <c r="O34" s="164">
        <f>SUM(O35:O40)</f>
        <v>0</v>
      </c>
      <c r="P34" s="164"/>
      <c r="Q34" s="164">
        <f>SUM(Q35:Q40)</f>
        <v>0</v>
      </c>
      <c r="R34" s="164"/>
      <c r="S34" s="164"/>
      <c r="T34" s="165"/>
      <c r="U34" s="159"/>
      <c r="V34" s="159">
        <f>SUM(V35:V40)</f>
        <v>0</v>
      </c>
      <c r="W34" s="159"/>
      <c r="AG34" t="s">
        <v>132</v>
      </c>
    </row>
    <row r="35" spans="1:60" outlineLevel="1">
      <c r="A35" s="166">
        <v>9</v>
      </c>
      <c r="B35" s="167" t="s">
        <v>164</v>
      </c>
      <c r="C35" s="176" t="s">
        <v>165</v>
      </c>
      <c r="D35" s="168" t="s">
        <v>166</v>
      </c>
      <c r="E35" s="169">
        <v>20</v>
      </c>
      <c r="F35" s="170"/>
      <c r="G35" s="171">
        <f>ROUND(E35*F35,2)</f>
        <v>0</v>
      </c>
      <c r="H35" s="170"/>
      <c r="I35" s="171">
        <f>ROUND(E35*H35,2)</f>
        <v>0</v>
      </c>
      <c r="J35" s="170"/>
      <c r="K35" s="171">
        <f>ROUND(E35*J35,2)</f>
        <v>0</v>
      </c>
      <c r="L35" s="171">
        <v>21</v>
      </c>
      <c r="M35" s="171">
        <f>G35*(1+L35/100)</f>
        <v>0</v>
      </c>
      <c r="N35" s="171">
        <v>0</v>
      </c>
      <c r="O35" s="171">
        <f>ROUND(E35*N35,2)</f>
        <v>0</v>
      </c>
      <c r="P35" s="171">
        <v>0</v>
      </c>
      <c r="Q35" s="171">
        <f>ROUND(E35*P35,2)</f>
        <v>0</v>
      </c>
      <c r="R35" s="171"/>
      <c r="S35" s="171" t="s">
        <v>167</v>
      </c>
      <c r="T35" s="172" t="s">
        <v>137</v>
      </c>
      <c r="U35" s="157">
        <v>0</v>
      </c>
      <c r="V35" s="157">
        <f>ROUND(E35*U35,2)</f>
        <v>0</v>
      </c>
      <c r="W35" s="157"/>
      <c r="X35" s="148"/>
      <c r="Y35" s="148"/>
      <c r="Z35" s="148"/>
      <c r="AA35" s="148"/>
      <c r="AB35" s="148"/>
      <c r="AC35" s="148"/>
      <c r="AD35" s="148"/>
      <c r="AE35" s="148"/>
      <c r="AF35" s="148"/>
      <c r="AG35" s="148" t="s">
        <v>168</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c r="A36" s="155"/>
      <c r="B36" s="156"/>
      <c r="C36" s="259" t="s">
        <v>169</v>
      </c>
      <c r="D36" s="260"/>
      <c r="E36" s="260"/>
      <c r="F36" s="260"/>
      <c r="G36" s="260"/>
      <c r="H36" s="157"/>
      <c r="I36" s="157"/>
      <c r="J36" s="157"/>
      <c r="K36" s="157"/>
      <c r="L36" s="157"/>
      <c r="M36" s="157"/>
      <c r="N36" s="157"/>
      <c r="O36" s="157"/>
      <c r="P36" s="157"/>
      <c r="Q36" s="157"/>
      <c r="R36" s="157"/>
      <c r="S36" s="157"/>
      <c r="T36" s="157"/>
      <c r="U36" s="157"/>
      <c r="V36" s="157"/>
      <c r="W36" s="157"/>
      <c r="X36" s="148"/>
      <c r="Y36" s="148"/>
      <c r="Z36" s="148"/>
      <c r="AA36" s="148"/>
      <c r="AB36" s="148"/>
      <c r="AC36" s="148"/>
      <c r="AD36" s="148"/>
      <c r="AE36" s="148"/>
      <c r="AF36" s="148"/>
      <c r="AG36" s="148" t="s">
        <v>140</v>
      </c>
      <c r="AH36" s="148"/>
      <c r="AI36" s="148"/>
      <c r="AJ36" s="148"/>
      <c r="AK36" s="148"/>
      <c r="AL36" s="148"/>
      <c r="AM36" s="148"/>
      <c r="AN36" s="148"/>
      <c r="AO36" s="148"/>
      <c r="AP36" s="148"/>
      <c r="AQ36" s="148"/>
      <c r="AR36" s="148"/>
      <c r="AS36" s="148"/>
      <c r="AT36" s="148"/>
      <c r="AU36" s="148"/>
      <c r="AV36" s="148"/>
      <c r="AW36" s="148"/>
      <c r="AX36" s="148"/>
      <c r="AY36" s="148"/>
      <c r="AZ36" s="148"/>
      <c r="BA36" s="173" t="str">
        <f>C36</f>
        <v>Náklady na ztížené provádění stavebních prací v důsledku nepřerušeného provozu na staveništi nebo v případech nepřerušeného provozu v objektech v nichž se stavební práce provádí.</v>
      </c>
      <c r="BB36" s="148"/>
      <c r="BC36" s="148"/>
      <c r="BD36" s="148"/>
      <c r="BE36" s="148"/>
      <c r="BF36" s="148"/>
      <c r="BG36" s="148"/>
      <c r="BH36" s="148"/>
    </row>
    <row r="37" spans="1:60" outlineLevel="1">
      <c r="A37" s="155"/>
      <c r="B37" s="156"/>
      <c r="C37" s="257"/>
      <c r="D37" s="258"/>
      <c r="E37" s="258"/>
      <c r="F37" s="258"/>
      <c r="G37" s="258"/>
      <c r="H37" s="157"/>
      <c r="I37" s="157"/>
      <c r="J37" s="157"/>
      <c r="K37" s="157"/>
      <c r="L37" s="157"/>
      <c r="M37" s="157"/>
      <c r="N37" s="157"/>
      <c r="O37" s="157"/>
      <c r="P37" s="157"/>
      <c r="Q37" s="157"/>
      <c r="R37" s="157"/>
      <c r="S37" s="157"/>
      <c r="T37" s="157"/>
      <c r="U37" s="157"/>
      <c r="V37" s="157"/>
      <c r="W37" s="157"/>
      <c r="X37" s="148"/>
      <c r="Y37" s="148"/>
      <c r="Z37" s="148"/>
      <c r="AA37" s="148"/>
      <c r="AB37" s="148"/>
      <c r="AC37" s="148"/>
      <c r="AD37" s="148"/>
      <c r="AE37" s="148"/>
      <c r="AF37" s="148"/>
      <c r="AG37" s="148" t="s">
        <v>141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66">
        <v>10</v>
      </c>
      <c r="B38" s="167" t="s">
        <v>170</v>
      </c>
      <c r="C38" s="176" t="s">
        <v>171</v>
      </c>
      <c r="D38" s="168" t="s">
        <v>166</v>
      </c>
      <c r="E38" s="169">
        <v>50</v>
      </c>
      <c r="F38" s="170"/>
      <c r="G38" s="171">
        <f>ROUND(E38*F38,2)</f>
        <v>0</v>
      </c>
      <c r="H38" s="170"/>
      <c r="I38" s="171">
        <f>ROUND(E38*H38,2)</f>
        <v>0</v>
      </c>
      <c r="J38" s="170"/>
      <c r="K38" s="171">
        <f>ROUND(E38*J38,2)</f>
        <v>0</v>
      </c>
      <c r="L38" s="171">
        <v>21</v>
      </c>
      <c r="M38" s="171">
        <f>G38*(1+L38/100)</f>
        <v>0</v>
      </c>
      <c r="N38" s="171">
        <v>0</v>
      </c>
      <c r="O38" s="171">
        <f>ROUND(E38*N38,2)</f>
        <v>0</v>
      </c>
      <c r="P38" s="171">
        <v>0</v>
      </c>
      <c r="Q38" s="171">
        <f>ROUND(E38*P38,2)</f>
        <v>0</v>
      </c>
      <c r="R38" s="171"/>
      <c r="S38" s="171" t="s">
        <v>167</v>
      </c>
      <c r="T38" s="172" t="s">
        <v>137</v>
      </c>
      <c r="U38" s="157">
        <v>0</v>
      </c>
      <c r="V38" s="157">
        <f>ROUND(E38*U38,2)</f>
        <v>0</v>
      </c>
      <c r="W38" s="157"/>
      <c r="X38" s="148"/>
      <c r="Y38" s="148"/>
      <c r="Z38" s="148"/>
      <c r="AA38" s="148"/>
      <c r="AB38" s="148"/>
      <c r="AC38" s="148"/>
      <c r="AD38" s="148"/>
      <c r="AE38" s="148"/>
      <c r="AF38" s="148"/>
      <c r="AG38" s="148" t="s">
        <v>168</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1">
      <c r="A39" s="155"/>
      <c r="B39" s="156"/>
      <c r="C39" s="259" t="s">
        <v>169</v>
      </c>
      <c r="D39" s="260"/>
      <c r="E39" s="260"/>
      <c r="F39" s="260"/>
      <c r="G39" s="260"/>
      <c r="H39" s="157"/>
      <c r="I39" s="157"/>
      <c r="J39" s="157"/>
      <c r="K39" s="157"/>
      <c r="L39" s="157"/>
      <c r="M39" s="157"/>
      <c r="N39" s="157"/>
      <c r="O39" s="157"/>
      <c r="P39" s="157"/>
      <c r="Q39" s="157"/>
      <c r="R39" s="157"/>
      <c r="S39" s="157"/>
      <c r="T39" s="157"/>
      <c r="U39" s="157"/>
      <c r="V39" s="157"/>
      <c r="W39" s="157"/>
      <c r="X39" s="148"/>
      <c r="Y39" s="148"/>
      <c r="Z39" s="148"/>
      <c r="AA39" s="148"/>
      <c r="AB39" s="148"/>
      <c r="AC39" s="148"/>
      <c r="AD39" s="148"/>
      <c r="AE39" s="148"/>
      <c r="AF39" s="148"/>
      <c r="AG39" s="148" t="s">
        <v>140</v>
      </c>
      <c r="AH39" s="148"/>
      <c r="AI39" s="148"/>
      <c r="AJ39" s="148"/>
      <c r="AK39" s="148"/>
      <c r="AL39" s="148"/>
      <c r="AM39" s="148"/>
      <c r="AN39" s="148"/>
      <c r="AO39" s="148"/>
      <c r="AP39" s="148"/>
      <c r="AQ39" s="148"/>
      <c r="AR39" s="148"/>
      <c r="AS39" s="148"/>
      <c r="AT39" s="148"/>
      <c r="AU39" s="148"/>
      <c r="AV39" s="148"/>
      <c r="AW39" s="148"/>
      <c r="AX39" s="148"/>
      <c r="AY39" s="148"/>
      <c r="AZ39" s="148"/>
      <c r="BA39" s="173" t="str">
        <f>C39</f>
        <v>Náklady na ztížené provádění stavebních prací v důsledku nepřerušeného provozu na staveništi nebo v případech nepřerušeného provozu v objektech v nichž se stavební práce provádí.</v>
      </c>
      <c r="BB39" s="148"/>
      <c r="BC39" s="148"/>
      <c r="BD39" s="148"/>
      <c r="BE39" s="148"/>
      <c r="BF39" s="148"/>
      <c r="BG39" s="148"/>
      <c r="BH39" s="148"/>
    </row>
    <row r="40" spans="1:60" outlineLevel="1">
      <c r="A40" s="155"/>
      <c r="B40" s="156"/>
      <c r="C40" s="257"/>
      <c r="D40" s="258"/>
      <c r="E40" s="258"/>
      <c r="F40" s="258"/>
      <c r="G40" s="258"/>
      <c r="H40" s="157"/>
      <c r="I40" s="157"/>
      <c r="J40" s="157"/>
      <c r="K40" s="157"/>
      <c r="L40" s="157"/>
      <c r="M40" s="157"/>
      <c r="N40" s="157"/>
      <c r="O40" s="157"/>
      <c r="P40" s="157"/>
      <c r="Q40" s="157"/>
      <c r="R40" s="157"/>
      <c r="S40" s="157"/>
      <c r="T40" s="157"/>
      <c r="U40" s="157"/>
      <c r="V40" s="157"/>
      <c r="W40" s="157"/>
      <c r="X40" s="148"/>
      <c r="Y40" s="148"/>
      <c r="Z40" s="148"/>
      <c r="AA40" s="148"/>
      <c r="AB40" s="148"/>
      <c r="AC40" s="148"/>
      <c r="AD40" s="148"/>
      <c r="AE40" s="148"/>
      <c r="AF40" s="148"/>
      <c r="AG40" s="148" t="s">
        <v>141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c r="A41" s="160" t="s">
        <v>131</v>
      </c>
      <c r="B41" s="161" t="s">
        <v>104</v>
      </c>
      <c r="C41" s="175" t="s">
        <v>28</v>
      </c>
      <c r="D41" s="162"/>
      <c r="E41" s="163"/>
      <c r="F41" s="164"/>
      <c r="G41" s="164">
        <f>SUMIF(AG42:AG44,"&lt;&gt;NOR",G42:G44)</f>
        <v>0</v>
      </c>
      <c r="H41" s="164"/>
      <c r="I41" s="164">
        <f>SUM(I42:I44)</f>
        <v>0</v>
      </c>
      <c r="J41" s="164"/>
      <c r="K41" s="164">
        <f>SUM(K42:K44)</f>
        <v>0</v>
      </c>
      <c r="L41" s="164"/>
      <c r="M41" s="164">
        <f>SUM(M42:M44)</f>
        <v>0</v>
      </c>
      <c r="N41" s="164"/>
      <c r="O41" s="164">
        <f>SUM(O42:O44)</f>
        <v>0</v>
      </c>
      <c r="P41" s="164"/>
      <c r="Q41" s="164">
        <f>SUM(Q42:Q44)</f>
        <v>0</v>
      </c>
      <c r="R41" s="164"/>
      <c r="S41" s="164"/>
      <c r="T41" s="165"/>
      <c r="U41" s="159"/>
      <c r="V41" s="159">
        <f>SUM(V42:V44)</f>
        <v>0</v>
      </c>
      <c r="W41" s="159"/>
      <c r="AG41" t="s">
        <v>132</v>
      </c>
    </row>
    <row r="42" spans="1:60" outlineLevel="1">
      <c r="A42" s="166">
        <v>11</v>
      </c>
      <c r="B42" s="167" t="s">
        <v>172</v>
      </c>
      <c r="C42" s="176" t="s">
        <v>173</v>
      </c>
      <c r="D42" s="168" t="s">
        <v>135</v>
      </c>
      <c r="E42" s="169">
        <v>1</v>
      </c>
      <c r="F42" s="170"/>
      <c r="G42" s="171">
        <f>ROUND(E42*F42,2)</f>
        <v>0</v>
      </c>
      <c r="H42" s="170"/>
      <c r="I42" s="171">
        <f>ROUND(E42*H42,2)</f>
        <v>0</v>
      </c>
      <c r="J42" s="170"/>
      <c r="K42" s="171">
        <f>ROUND(E42*J42,2)</f>
        <v>0</v>
      </c>
      <c r="L42" s="171">
        <v>21</v>
      </c>
      <c r="M42" s="171">
        <f>G42*(1+L42/100)</f>
        <v>0</v>
      </c>
      <c r="N42" s="171">
        <v>0</v>
      </c>
      <c r="O42" s="171">
        <f>ROUND(E42*N42,2)</f>
        <v>0</v>
      </c>
      <c r="P42" s="171">
        <v>0</v>
      </c>
      <c r="Q42" s="171">
        <f>ROUND(E42*P42,2)</f>
        <v>0</v>
      </c>
      <c r="R42" s="171"/>
      <c r="S42" s="171" t="s">
        <v>136</v>
      </c>
      <c r="T42" s="172" t="s">
        <v>137</v>
      </c>
      <c r="U42" s="157">
        <v>0</v>
      </c>
      <c r="V42" s="157">
        <f>ROUND(E42*U42,2)</f>
        <v>0</v>
      </c>
      <c r="W42" s="157"/>
      <c r="X42" s="148"/>
      <c r="Y42" s="148"/>
      <c r="Z42" s="148"/>
      <c r="AA42" s="148"/>
      <c r="AB42" s="148"/>
      <c r="AC42" s="148"/>
      <c r="AD42" s="148"/>
      <c r="AE42" s="148"/>
      <c r="AF42" s="148"/>
      <c r="AG42" s="148" t="s">
        <v>138</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55"/>
      <c r="B43" s="156"/>
      <c r="C43" s="259" t="s">
        <v>174</v>
      </c>
      <c r="D43" s="260"/>
      <c r="E43" s="260"/>
      <c r="F43" s="260"/>
      <c r="G43" s="260"/>
      <c r="H43" s="157"/>
      <c r="I43" s="157"/>
      <c r="J43" s="157"/>
      <c r="K43" s="157"/>
      <c r="L43" s="157"/>
      <c r="M43" s="157"/>
      <c r="N43" s="157"/>
      <c r="O43" s="157"/>
      <c r="P43" s="157"/>
      <c r="Q43" s="157"/>
      <c r="R43" s="157"/>
      <c r="S43" s="157"/>
      <c r="T43" s="157"/>
      <c r="U43" s="157"/>
      <c r="V43" s="157"/>
      <c r="W43" s="157"/>
      <c r="X43" s="148"/>
      <c r="Y43" s="148"/>
      <c r="Z43" s="148"/>
      <c r="AA43" s="148"/>
      <c r="AB43" s="148"/>
      <c r="AC43" s="148"/>
      <c r="AD43" s="148"/>
      <c r="AE43" s="148"/>
      <c r="AF43" s="148"/>
      <c r="AG43" s="148" t="s">
        <v>140</v>
      </c>
      <c r="AH43" s="148"/>
      <c r="AI43" s="148"/>
      <c r="AJ43" s="148"/>
      <c r="AK43" s="148"/>
      <c r="AL43" s="148"/>
      <c r="AM43" s="148"/>
      <c r="AN43" s="148"/>
      <c r="AO43" s="148"/>
      <c r="AP43" s="148"/>
      <c r="AQ43" s="148"/>
      <c r="AR43" s="148"/>
      <c r="AS43" s="148"/>
      <c r="AT43" s="148"/>
      <c r="AU43" s="148"/>
      <c r="AV43" s="148"/>
      <c r="AW43" s="148"/>
      <c r="AX43" s="148"/>
      <c r="AY43" s="148"/>
      <c r="AZ43" s="148"/>
      <c r="BA43" s="173" t="str">
        <f>C43</f>
        <v>Náklady na vyhotovení dokumentace skutečného provedení stavby a její předání objednateli v požadované formě a požadovaném počtu.</v>
      </c>
      <c r="BB43" s="148"/>
      <c r="BC43" s="148"/>
      <c r="BD43" s="148"/>
      <c r="BE43" s="148"/>
      <c r="BF43" s="148"/>
      <c r="BG43" s="148"/>
      <c r="BH43" s="148"/>
    </row>
    <row r="44" spans="1:60" outlineLevel="1">
      <c r="A44" s="155"/>
      <c r="B44" s="156"/>
      <c r="C44" s="257"/>
      <c r="D44" s="258"/>
      <c r="E44" s="258"/>
      <c r="F44" s="258"/>
      <c r="G44" s="258"/>
      <c r="H44" s="157"/>
      <c r="I44" s="157"/>
      <c r="J44" s="157"/>
      <c r="K44" s="157"/>
      <c r="L44" s="157"/>
      <c r="M44" s="157"/>
      <c r="N44" s="157"/>
      <c r="O44" s="157"/>
      <c r="P44" s="157"/>
      <c r="Q44" s="157"/>
      <c r="R44" s="157"/>
      <c r="S44" s="157"/>
      <c r="T44" s="157"/>
      <c r="U44" s="157"/>
      <c r="V44" s="157"/>
      <c r="W44" s="157"/>
      <c r="X44" s="148"/>
      <c r="Y44" s="148"/>
      <c r="Z44" s="148"/>
      <c r="AA44" s="148"/>
      <c r="AB44" s="148"/>
      <c r="AC44" s="148"/>
      <c r="AD44" s="148"/>
      <c r="AE44" s="148"/>
      <c r="AF44" s="148"/>
      <c r="AG44" s="148" t="s">
        <v>141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c r="A45" s="5"/>
      <c r="B45" s="6"/>
      <c r="C45" s="177"/>
      <c r="D45" s="8"/>
      <c r="E45" s="5"/>
      <c r="F45" s="5"/>
      <c r="G45" s="5"/>
      <c r="H45" s="5"/>
      <c r="I45" s="5"/>
      <c r="J45" s="5"/>
      <c r="K45" s="5"/>
      <c r="L45" s="5"/>
      <c r="M45" s="5"/>
      <c r="N45" s="5"/>
      <c r="O45" s="5"/>
      <c r="P45" s="5"/>
      <c r="Q45" s="5"/>
      <c r="R45" s="5"/>
      <c r="S45" s="5"/>
      <c r="T45" s="5"/>
      <c r="U45" s="5"/>
      <c r="V45" s="5"/>
      <c r="W45" s="5"/>
      <c r="AE45">
        <v>15</v>
      </c>
      <c r="AF45">
        <v>21</v>
      </c>
    </row>
    <row r="46" spans="1:60">
      <c r="A46" s="151"/>
      <c r="B46" s="152" t="s">
        <v>29</v>
      </c>
      <c r="C46" s="178"/>
      <c r="D46" s="153"/>
      <c r="E46" s="154"/>
      <c r="F46" s="154"/>
      <c r="G46" s="174">
        <f>G8+G21+G34+G41</f>
        <v>0</v>
      </c>
      <c r="H46" s="5"/>
      <c r="I46" s="5"/>
      <c r="J46" s="5"/>
      <c r="K46" s="5"/>
      <c r="L46" s="5"/>
      <c r="M46" s="5"/>
      <c r="N46" s="5"/>
      <c r="O46" s="5"/>
      <c r="P46" s="5"/>
      <c r="Q46" s="5"/>
      <c r="R46" s="5"/>
      <c r="S46" s="5"/>
      <c r="T46" s="5"/>
      <c r="U46" s="5"/>
      <c r="V46" s="5"/>
      <c r="W46" s="5"/>
      <c r="AE46">
        <f>SUMIF(L7:L44,AE45,G7:G44)</f>
        <v>0</v>
      </c>
      <c r="AF46">
        <f>SUMIF(L7:L44,AF45,G7:G44)</f>
        <v>0</v>
      </c>
      <c r="AG46" t="s">
        <v>175</v>
      </c>
    </row>
    <row r="47" spans="1:60">
      <c r="C47" s="179"/>
      <c r="D47" s="139"/>
      <c r="AG47" t="s">
        <v>176</v>
      </c>
    </row>
    <row r="48" spans="1:60">
      <c r="D48" s="139"/>
    </row>
    <row r="49" spans="4:4">
      <c r="D49" s="139"/>
    </row>
    <row r="50" spans="4:4">
      <c r="D50" s="139"/>
    </row>
    <row r="51" spans="4:4">
      <c r="D51" s="139"/>
    </row>
    <row r="52" spans="4:4">
      <c r="D52" s="139"/>
    </row>
    <row r="53" spans="4:4">
      <c r="D53" s="139"/>
    </row>
    <row r="54" spans="4:4">
      <c r="D54" s="139"/>
    </row>
    <row r="55" spans="4:4">
      <c r="D55" s="139"/>
    </row>
    <row r="56" spans="4:4">
      <c r="D56" s="139"/>
    </row>
    <row r="57" spans="4:4">
      <c r="D57" s="139"/>
    </row>
    <row r="58" spans="4:4">
      <c r="D58" s="139"/>
    </row>
    <row r="59" spans="4:4">
      <c r="D59" s="139"/>
    </row>
    <row r="60" spans="4:4">
      <c r="D60" s="139"/>
    </row>
    <row r="61" spans="4:4">
      <c r="D61" s="139"/>
    </row>
    <row r="62" spans="4:4">
      <c r="D62" s="139"/>
    </row>
    <row r="63" spans="4:4">
      <c r="D63" s="139"/>
    </row>
    <row r="64" spans="4:4">
      <c r="D64" s="139"/>
    </row>
    <row r="65" spans="4:4">
      <c r="D65" s="139"/>
    </row>
    <row r="66" spans="4:4">
      <c r="D66" s="139"/>
    </row>
    <row r="67" spans="4:4">
      <c r="D67" s="139"/>
    </row>
    <row r="68" spans="4:4">
      <c r="D68" s="139"/>
    </row>
    <row r="69" spans="4:4">
      <c r="D69" s="139"/>
    </row>
    <row r="70" spans="4:4">
      <c r="D70" s="139"/>
    </row>
    <row r="71" spans="4:4">
      <c r="D71" s="139"/>
    </row>
    <row r="72" spans="4:4">
      <c r="D72" s="139"/>
    </row>
    <row r="73" spans="4:4">
      <c r="D73" s="139"/>
    </row>
    <row r="74" spans="4:4">
      <c r="D74" s="139"/>
    </row>
    <row r="75" spans="4:4">
      <c r="D75" s="139"/>
    </row>
    <row r="76" spans="4:4">
      <c r="D76" s="139"/>
    </row>
    <row r="77" spans="4:4">
      <c r="D77" s="139"/>
    </row>
    <row r="78" spans="4:4">
      <c r="D78" s="139"/>
    </row>
    <row r="79" spans="4:4">
      <c r="D79" s="139"/>
    </row>
    <row r="80" spans="4:4">
      <c r="D80" s="139"/>
    </row>
    <row r="81" spans="4:4">
      <c r="D81" s="139"/>
    </row>
    <row r="82" spans="4:4">
      <c r="D82" s="139"/>
    </row>
    <row r="83" spans="4:4">
      <c r="D83" s="139"/>
    </row>
    <row r="84" spans="4:4">
      <c r="D84" s="139"/>
    </row>
    <row r="85" spans="4:4">
      <c r="D85" s="139"/>
    </row>
    <row r="86" spans="4:4">
      <c r="D86" s="139"/>
    </row>
    <row r="87" spans="4:4">
      <c r="D87" s="139"/>
    </row>
    <row r="88" spans="4:4">
      <c r="D88" s="139"/>
    </row>
    <row r="89" spans="4:4">
      <c r="D89" s="139"/>
    </row>
    <row r="90" spans="4:4">
      <c r="D90" s="139"/>
    </row>
    <row r="91" spans="4:4">
      <c r="D91" s="139"/>
    </row>
    <row r="92" spans="4:4">
      <c r="D92" s="139"/>
    </row>
    <row r="93" spans="4:4">
      <c r="D93" s="139"/>
    </row>
    <row r="94" spans="4:4">
      <c r="D94" s="139"/>
    </row>
    <row r="95" spans="4:4">
      <c r="D95" s="139"/>
    </row>
    <row r="96" spans="4:4">
      <c r="D96" s="139"/>
    </row>
    <row r="97" spans="4:4">
      <c r="D97" s="139"/>
    </row>
    <row r="98" spans="4:4">
      <c r="D98" s="139"/>
    </row>
    <row r="99" spans="4:4">
      <c r="D99" s="139"/>
    </row>
    <row r="100" spans="4:4">
      <c r="D100" s="139"/>
    </row>
    <row r="101" spans="4:4">
      <c r="D101" s="139"/>
    </row>
    <row r="102" spans="4:4">
      <c r="D102" s="139"/>
    </row>
    <row r="103" spans="4:4">
      <c r="D103" s="139"/>
    </row>
    <row r="104" spans="4:4">
      <c r="D104" s="139"/>
    </row>
    <row r="105" spans="4:4">
      <c r="D105" s="139"/>
    </row>
    <row r="106" spans="4:4">
      <c r="D106" s="139"/>
    </row>
    <row r="107" spans="4:4">
      <c r="D107" s="139"/>
    </row>
    <row r="108" spans="4:4">
      <c r="D108" s="139"/>
    </row>
    <row r="109" spans="4:4">
      <c r="D109" s="139"/>
    </row>
    <row r="110" spans="4:4">
      <c r="D110" s="139"/>
    </row>
    <row r="111" spans="4:4">
      <c r="D111" s="139"/>
    </row>
    <row r="112" spans="4:4">
      <c r="D112" s="139"/>
    </row>
    <row r="113" spans="4:4">
      <c r="D113" s="139"/>
    </row>
    <row r="114" spans="4:4">
      <c r="D114" s="139"/>
    </row>
    <row r="115" spans="4:4">
      <c r="D115" s="139"/>
    </row>
    <row r="116" spans="4:4">
      <c r="D116" s="139"/>
    </row>
    <row r="117" spans="4:4">
      <c r="D117" s="139"/>
    </row>
    <row r="118" spans="4:4">
      <c r="D118" s="139"/>
    </row>
    <row r="119" spans="4:4">
      <c r="D119" s="139"/>
    </row>
    <row r="120" spans="4:4">
      <c r="D120" s="139"/>
    </row>
    <row r="121" spans="4:4">
      <c r="D121" s="139"/>
    </row>
    <row r="122" spans="4:4">
      <c r="D122" s="139"/>
    </row>
    <row r="123" spans="4:4">
      <c r="D123" s="139"/>
    </row>
    <row r="124" spans="4:4">
      <c r="D124" s="139"/>
    </row>
    <row r="125" spans="4:4">
      <c r="D125" s="139"/>
    </row>
    <row r="126" spans="4:4">
      <c r="D126" s="139"/>
    </row>
    <row r="127" spans="4:4">
      <c r="D127" s="139"/>
    </row>
    <row r="128" spans="4:4">
      <c r="D128" s="139"/>
    </row>
    <row r="129" spans="4:4">
      <c r="D129" s="139"/>
    </row>
    <row r="130" spans="4:4">
      <c r="D130" s="139"/>
    </row>
    <row r="131" spans="4:4">
      <c r="D131" s="139"/>
    </row>
    <row r="132" spans="4:4">
      <c r="D132" s="139"/>
    </row>
    <row r="133" spans="4:4">
      <c r="D133" s="139"/>
    </row>
    <row r="134" spans="4:4">
      <c r="D134" s="139"/>
    </row>
    <row r="135" spans="4:4">
      <c r="D135" s="139"/>
    </row>
    <row r="136" spans="4:4">
      <c r="D136" s="139"/>
    </row>
    <row r="137" spans="4:4">
      <c r="D137" s="139"/>
    </row>
    <row r="138" spans="4:4">
      <c r="D138" s="139"/>
    </row>
    <row r="139" spans="4:4">
      <c r="D139" s="139"/>
    </row>
    <row r="140" spans="4:4">
      <c r="D140" s="139"/>
    </row>
    <row r="141" spans="4:4">
      <c r="D141" s="139"/>
    </row>
    <row r="142" spans="4:4">
      <c r="D142" s="139"/>
    </row>
    <row r="143" spans="4:4">
      <c r="D143" s="139"/>
    </row>
    <row r="144" spans="4:4">
      <c r="D144" s="139"/>
    </row>
    <row r="145" spans="4:4">
      <c r="D145" s="139"/>
    </row>
    <row r="146" spans="4:4">
      <c r="D146" s="139"/>
    </row>
    <row r="147" spans="4:4">
      <c r="D147" s="139"/>
    </row>
    <row r="148" spans="4:4">
      <c r="D148" s="139"/>
    </row>
    <row r="149" spans="4:4">
      <c r="D149" s="139"/>
    </row>
    <row r="150" spans="4:4">
      <c r="D150" s="139"/>
    </row>
    <row r="151" spans="4:4">
      <c r="D151" s="139"/>
    </row>
    <row r="152" spans="4:4">
      <c r="D152" s="139"/>
    </row>
    <row r="153" spans="4:4">
      <c r="D153" s="139"/>
    </row>
    <row r="154" spans="4:4">
      <c r="D154" s="139"/>
    </row>
    <row r="155" spans="4:4">
      <c r="D155" s="139"/>
    </row>
    <row r="156" spans="4:4">
      <c r="D156" s="139"/>
    </row>
    <row r="157" spans="4:4">
      <c r="D157" s="139"/>
    </row>
    <row r="158" spans="4:4">
      <c r="D158" s="139"/>
    </row>
    <row r="159" spans="4:4">
      <c r="D159" s="139"/>
    </row>
    <row r="160" spans="4:4">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sheetProtection sheet="1"/>
  <mergeCells count="26">
    <mergeCell ref="C11:G11"/>
    <mergeCell ref="A1:G1"/>
    <mergeCell ref="C2:G2"/>
    <mergeCell ref="C3:G3"/>
    <mergeCell ref="C4:G4"/>
    <mergeCell ref="C10:G10"/>
    <mergeCell ref="C30:G30"/>
    <mergeCell ref="C13:G13"/>
    <mergeCell ref="C14:G14"/>
    <mergeCell ref="C16:G16"/>
    <mergeCell ref="C17:G17"/>
    <mergeCell ref="C19:G19"/>
    <mergeCell ref="C20:G20"/>
    <mergeCell ref="C23:G23"/>
    <mergeCell ref="C24:G24"/>
    <mergeCell ref="C26:G26"/>
    <mergeCell ref="C27:G27"/>
    <mergeCell ref="C29:G29"/>
    <mergeCell ref="C43:G43"/>
    <mergeCell ref="C44:G44"/>
    <mergeCell ref="C32:G32"/>
    <mergeCell ref="C33:G33"/>
    <mergeCell ref="C36:G36"/>
    <mergeCell ref="C37:G37"/>
    <mergeCell ref="C39:G39"/>
    <mergeCell ref="C40:G40"/>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sheetPr>
    <outlinePr summaryBelow="0"/>
  </sheetPr>
  <dimension ref="A1:BH5000"/>
  <sheetViews>
    <sheetView tabSelected="1" workbookViewId="0">
      <pane ySplit="7" topLeftCell="A152" activePane="bottomLeft" state="frozen"/>
      <selection pane="bottomLeft" activeCell="AP308" sqref="AP308"/>
    </sheetView>
  </sheetViews>
  <sheetFormatPr defaultRowHeight="12.75" outlineLevelRow="1"/>
  <cols>
    <col min="1" max="1" width="3.42578125" customWidth="1"/>
    <col min="2" max="2" width="12.7109375" style="87" customWidth="1"/>
    <col min="3" max="3" width="50.7109375" style="87" customWidth="1"/>
    <col min="4" max="4" width="4.85546875" customWidth="1"/>
    <col min="5" max="5" width="7.85546875" customWidth="1"/>
    <col min="6" max="6" width="9.85546875" customWidth="1"/>
    <col min="7" max="7" width="12.7109375" customWidth="1"/>
    <col min="8" max="11" width="0" hidden="1" customWidth="1"/>
    <col min="12" max="12" width="4.85546875" customWidth="1"/>
    <col min="14" max="17" width="0" hidden="1" customWidth="1"/>
    <col min="18" max="18" width="6.85546875" customWidth="1"/>
    <col min="20" max="23" width="0" hidden="1" customWidth="1"/>
    <col min="29" max="29" width="0" hidden="1" customWidth="1"/>
    <col min="31" max="41" width="0" hidden="1" customWidth="1"/>
    <col min="53" max="53" width="98.7109375" customWidth="1"/>
  </cols>
  <sheetData>
    <row r="1" spans="1:60" ht="15.75" customHeight="1">
      <c r="A1" s="261" t="s">
        <v>177</v>
      </c>
      <c r="B1" s="261"/>
      <c r="C1" s="261"/>
      <c r="D1" s="261"/>
      <c r="E1" s="261"/>
      <c r="F1" s="261"/>
      <c r="G1" s="261"/>
      <c r="AG1" t="s">
        <v>106</v>
      </c>
    </row>
    <row r="2" spans="1:60" ht="25.15" customHeight="1">
      <c r="A2" s="140" t="s">
        <v>7</v>
      </c>
      <c r="B2" s="74" t="s">
        <v>43</v>
      </c>
      <c r="C2" s="262" t="s">
        <v>44</v>
      </c>
      <c r="D2" s="263"/>
      <c r="E2" s="263"/>
      <c r="F2" s="263"/>
      <c r="G2" s="264"/>
      <c r="AG2" t="s">
        <v>107</v>
      </c>
    </row>
    <row r="3" spans="1:60" ht="25.15" customHeight="1">
      <c r="A3" s="140" t="s">
        <v>8</v>
      </c>
      <c r="B3" s="74" t="s">
        <v>46</v>
      </c>
      <c r="C3" s="262" t="s">
        <v>47</v>
      </c>
      <c r="D3" s="263"/>
      <c r="E3" s="263"/>
      <c r="F3" s="263"/>
      <c r="G3" s="264"/>
      <c r="AC3" s="87" t="s">
        <v>107</v>
      </c>
      <c r="AG3" t="s">
        <v>109</v>
      </c>
    </row>
    <row r="4" spans="1:60" ht="25.15" customHeight="1">
      <c r="A4" s="141" t="s">
        <v>9</v>
      </c>
      <c r="B4" s="142" t="s">
        <v>46</v>
      </c>
      <c r="C4" s="265" t="s">
        <v>47</v>
      </c>
      <c r="D4" s="266"/>
      <c r="E4" s="266"/>
      <c r="F4" s="266"/>
      <c r="G4" s="267"/>
      <c r="AG4" t="s">
        <v>110</v>
      </c>
    </row>
    <row r="5" spans="1:60">
      <c r="D5" s="139"/>
    </row>
    <row r="6" spans="1:60" ht="38.25">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c r="A8" s="160" t="s">
        <v>131</v>
      </c>
      <c r="B8" s="161" t="s">
        <v>76</v>
      </c>
      <c r="C8" s="182" t="s">
        <v>77</v>
      </c>
      <c r="D8" s="183"/>
      <c r="E8" s="164"/>
      <c r="F8" s="164"/>
      <c r="G8" s="164">
        <f>SUMIF(AG9:AG15,"&lt;&gt;NOR",G9:G15)</f>
        <v>0</v>
      </c>
      <c r="H8" s="164"/>
      <c r="I8" s="164">
        <f>SUM(I9:I15)</f>
        <v>0</v>
      </c>
      <c r="J8" s="164"/>
      <c r="K8" s="164">
        <f>SUM(K9:K15)</f>
        <v>0</v>
      </c>
      <c r="L8" s="164"/>
      <c r="M8" s="164">
        <f>SUM(M9:M15)</f>
        <v>0</v>
      </c>
      <c r="N8" s="164"/>
      <c r="O8" s="164">
        <f>SUM(O9:O15)</f>
        <v>0.05</v>
      </c>
      <c r="P8" s="164"/>
      <c r="Q8" s="164">
        <f>SUM(Q9:Q15)</f>
        <v>3.31</v>
      </c>
      <c r="R8" s="164"/>
      <c r="S8" s="164"/>
      <c r="T8" s="165"/>
      <c r="U8" s="159"/>
      <c r="V8" s="159">
        <f>SUM(V9:V15)</f>
        <v>0</v>
      </c>
      <c r="W8" s="159"/>
      <c r="AG8" t="s">
        <v>132</v>
      </c>
    </row>
    <row r="9" spans="1:60" outlineLevel="1">
      <c r="A9" s="166">
        <v>1</v>
      </c>
      <c r="B9" s="167" t="s">
        <v>178</v>
      </c>
      <c r="C9" s="180" t="s">
        <v>179</v>
      </c>
      <c r="D9" s="181" t="s">
        <v>180</v>
      </c>
      <c r="E9" s="171">
        <v>62</v>
      </c>
      <c r="F9" s="170"/>
      <c r="G9" s="171">
        <f>ROUND(E9*F9,2)</f>
        <v>0</v>
      </c>
      <c r="H9" s="170"/>
      <c r="I9" s="171">
        <f>ROUND(E9*H9,2)</f>
        <v>0</v>
      </c>
      <c r="J9" s="170"/>
      <c r="K9" s="171">
        <f>ROUND(E9*J9,2)</f>
        <v>0</v>
      </c>
      <c r="L9" s="171">
        <v>21</v>
      </c>
      <c r="M9" s="171">
        <f>G9*(1+L9/100)</f>
        <v>0</v>
      </c>
      <c r="N9" s="171">
        <v>7.400000000000001E-4</v>
      </c>
      <c r="O9" s="171">
        <f>ROUND(E9*N9,2)</f>
        <v>0.05</v>
      </c>
      <c r="P9" s="171">
        <v>3.9000000000000007E-2</v>
      </c>
      <c r="Q9" s="171">
        <f>ROUND(E9*P9,2)</f>
        <v>2.42</v>
      </c>
      <c r="R9" s="171" t="s">
        <v>181</v>
      </c>
      <c r="S9" s="171" t="s">
        <v>136</v>
      </c>
      <c r="T9" s="172" t="s">
        <v>182</v>
      </c>
      <c r="U9" s="157">
        <v>0</v>
      </c>
      <c r="V9" s="157">
        <f>ROUND(E9*U9,2)</f>
        <v>0</v>
      </c>
      <c r="W9" s="157"/>
      <c r="X9" s="148"/>
      <c r="Y9" s="148"/>
      <c r="Z9" s="148"/>
      <c r="AA9" s="148"/>
      <c r="AB9" s="148"/>
      <c r="AC9" s="148"/>
      <c r="AD9" s="148"/>
      <c r="AE9" s="148"/>
      <c r="AF9" s="148"/>
      <c r="AG9" s="148" t="s">
        <v>183</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72" t="s">
        <v>184</v>
      </c>
      <c r="D10" s="273"/>
      <c r="E10" s="273"/>
      <c r="F10" s="273"/>
      <c r="G10" s="273"/>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185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55"/>
      <c r="B11" s="156"/>
      <c r="C11" s="276"/>
      <c r="D11" s="277"/>
      <c r="E11" s="277"/>
      <c r="F11" s="277"/>
      <c r="G11" s="277"/>
      <c r="H11" s="157"/>
      <c r="I11" s="157"/>
      <c r="J11" s="157"/>
      <c r="K11" s="157"/>
      <c r="L11" s="157"/>
      <c r="M11" s="157"/>
      <c r="N11" s="157"/>
      <c r="O11" s="157"/>
      <c r="P11" s="157"/>
      <c r="Q11" s="157"/>
      <c r="R11" s="157"/>
      <c r="S11" s="157"/>
      <c r="T11" s="157"/>
      <c r="U11" s="157"/>
      <c r="V11" s="157"/>
      <c r="W11" s="157"/>
      <c r="X11" s="148"/>
      <c r="Y11" s="148"/>
      <c r="Z11" s="148"/>
      <c r="AA11" s="148"/>
      <c r="AB11" s="148"/>
      <c r="AC11" s="148"/>
      <c r="AD11" s="148"/>
      <c r="AE11" s="148"/>
      <c r="AF11" s="148"/>
      <c r="AG11" s="148" t="s">
        <v>141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66">
        <v>2</v>
      </c>
      <c r="B12" s="167" t="s">
        <v>186</v>
      </c>
      <c r="C12" s="180" t="s">
        <v>187</v>
      </c>
      <c r="D12" s="181" t="s">
        <v>188</v>
      </c>
      <c r="E12" s="171">
        <v>50.440000000000005</v>
      </c>
      <c r="F12" s="170"/>
      <c r="G12" s="171">
        <f>ROUND(E12*F12,2)</f>
        <v>0</v>
      </c>
      <c r="H12" s="170"/>
      <c r="I12" s="171">
        <f>ROUND(E12*H12,2)</f>
        <v>0</v>
      </c>
      <c r="J12" s="170"/>
      <c r="K12" s="171">
        <f>ROUND(E12*J12,2)</f>
        <v>0</v>
      </c>
      <c r="L12" s="171">
        <v>21</v>
      </c>
      <c r="M12" s="171">
        <f>G12*(1+L12/100)</f>
        <v>0</v>
      </c>
      <c r="N12" s="171">
        <v>0</v>
      </c>
      <c r="O12" s="171">
        <f>ROUND(E12*N12,2)</f>
        <v>0</v>
      </c>
      <c r="P12" s="171">
        <v>1.7600000000000001E-2</v>
      </c>
      <c r="Q12" s="171">
        <f>ROUND(E12*P12,2)</f>
        <v>0.89</v>
      </c>
      <c r="R12" s="171" t="s">
        <v>189</v>
      </c>
      <c r="S12" s="171" t="s">
        <v>136</v>
      </c>
      <c r="T12" s="172" t="s">
        <v>182</v>
      </c>
      <c r="U12" s="157">
        <v>0</v>
      </c>
      <c r="V12" s="157">
        <f>ROUND(E12*U12,2)</f>
        <v>0</v>
      </c>
      <c r="W12" s="157"/>
      <c r="X12" s="148"/>
      <c r="Y12" s="148"/>
      <c r="Z12" s="148"/>
      <c r="AA12" s="148"/>
      <c r="AB12" s="148"/>
      <c r="AC12" s="148"/>
      <c r="AD12" s="148"/>
      <c r="AE12" s="148"/>
      <c r="AF12" s="148"/>
      <c r="AG12" s="148" t="s">
        <v>183</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55"/>
      <c r="B13" s="156"/>
      <c r="C13" s="278" t="s">
        <v>190</v>
      </c>
      <c r="D13" s="279"/>
      <c r="E13" s="279"/>
      <c r="F13" s="279"/>
      <c r="G13" s="279"/>
      <c r="H13" s="157"/>
      <c r="I13" s="157"/>
      <c r="J13" s="157"/>
      <c r="K13" s="157"/>
      <c r="L13" s="157"/>
      <c r="M13" s="157"/>
      <c r="N13" s="157"/>
      <c r="O13" s="157"/>
      <c r="P13" s="157"/>
      <c r="Q13" s="157"/>
      <c r="R13" s="157"/>
      <c r="S13" s="157"/>
      <c r="T13" s="157"/>
      <c r="U13" s="157"/>
      <c r="V13" s="157"/>
      <c r="W13" s="157"/>
      <c r="X13" s="148"/>
      <c r="Y13" s="148"/>
      <c r="Z13" s="148"/>
      <c r="AA13" s="148"/>
      <c r="AB13" s="148"/>
      <c r="AC13" s="148"/>
      <c r="AD13" s="148"/>
      <c r="AE13" s="148"/>
      <c r="AF13" s="148"/>
      <c r="AG13" s="148" t="s">
        <v>140</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2.5" outlineLevel="1">
      <c r="A14" s="155"/>
      <c r="B14" s="156"/>
      <c r="C14" s="274" t="s">
        <v>191</v>
      </c>
      <c r="D14" s="275"/>
      <c r="E14" s="275"/>
      <c r="F14" s="275"/>
      <c r="G14" s="275"/>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140</v>
      </c>
      <c r="AH14" s="148"/>
      <c r="AI14" s="148"/>
      <c r="AJ14" s="148"/>
      <c r="AK14" s="148"/>
      <c r="AL14" s="148"/>
      <c r="AM14" s="148"/>
      <c r="AN14" s="148"/>
      <c r="AO14" s="148"/>
      <c r="AP14" s="148"/>
      <c r="AQ14" s="148"/>
      <c r="AR14" s="148"/>
      <c r="AS14" s="148"/>
      <c r="AT14" s="148"/>
      <c r="AU14" s="148"/>
      <c r="AV14" s="148"/>
      <c r="AW14" s="148"/>
      <c r="AX14" s="148"/>
      <c r="AY14" s="148"/>
      <c r="AZ14" s="148"/>
      <c r="BA14" s="173" t="str">
        <f>C14</f>
        <v>Svislé přemístění ze 2. NP, nebo 1. PP, vodorovné vnitrostaveništní přemístění do 30 m, odvoz na skládku do 10 km. Bez poplatku za skládku.</v>
      </c>
      <c r="BB14" s="148"/>
      <c r="BC14" s="148"/>
      <c r="BD14" s="148"/>
      <c r="BE14" s="148"/>
      <c r="BF14" s="148"/>
      <c r="BG14" s="148"/>
      <c r="BH14" s="148"/>
    </row>
    <row r="15" spans="1:60" outlineLevel="1">
      <c r="A15" s="155"/>
      <c r="B15" s="156"/>
      <c r="C15" s="276"/>
      <c r="D15" s="277"/>
      <c r="E15" s="277"/>
      <c r="F15" s="277"/>
      <c r="G15" s="277"/>
      <c r="H15" s="157"/>
      <c r="I15" s="157"/>
      <c r="J15" s="157"/>
      <c r="K15" s="157"/>
      <c r="L15" s="157"/>
      <c r="M15" s="157"/>
      <c r="N15" s="157"/>
      <c r="O15" s="157"/>
      <c r="P15" s="157"/>
      <c r="Q15" s="157"/>
      <c r="R15" s="157"/>
      <c r="S15" s="157"/>
      <c r="T15" s="157"/>
      <c r="U15" s="157"/>
      <c r="V15" s="157"/>
      <c r="W15" s="157"/>
      <c r="X15" s="148"/>
      <c r="Y15" s="148"/>
      <c r="Z15" s="148"/>
      <c r="AA15" s="148"/>
      <c r="AB15" s="148"/>
      <c r="AC15" s="148"/>
      <c r="AD15" s="148"/>
      <c r="AE15" s="148"/>
      <c r="AF15" s="148"/>
      <c r="AG15" s="148" t="s">
        <v>141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c r="A16" s="160" t="s">
        <v>131</v>
      </c>
      <c r="B16" s="161" t="s">
        <v>74</v>
      </c>
      <c r="C16" s="182" t="s">
        <v>75</v>
      </c>
      <c r="D16" s="183"/>
      <c r="E16" s="164"/>
      <c r="F16" s="164"/>
      <c r="G16" s="164">
        <f>SUMIF(AG17:AG44,"&lt;&gt;NOR",G17:G44)</f>
        <v>0</v>
      </c>
      <c r="H16" s="164"/>
      <c r="I16" s="164">
        <f>SUM(I17:I44)</f>
        <v>0</v>
      </c>
      <c r="J16" s="164"/>
      <c r="K16" s="164">
        <f>SUM(K17:K44)</f>
        <v>0</v>
      </c>
      <c r="L16" s="164"/>
      <c r="M16" s="164">
        <f>SUM(M17:M44)</f>
        <v>0</v>
      </c>
      <c r="N16" s="164"/>
      <c r="O16" s="164">
        <f>SUM(O17:O44)</f>
        <v>0</v>
      </c>
      <c r="P16" s="164"/>
      <c r="Q16" s="164">
        <f>SUM(Q17:Q44)</f>
        <v>0</v>
      </c>
      <c r="R16" s="164"/>
      <c r="S16" s="164"/>
      <c r="T16" s="165"/>
      <c r="U16" s="159"/>
      <c r="V16" s="159">
        <f>SUM(V17:V44)</f>
        <v>0</v>
      </c>
      <c r="W16" s="159"/>
      <c r="AG16" t="s">
        <v>132</v>
      </c>
    </row>
    <row r="17" spans="1:60" outlineLevel="1">
      <c r="A17" s="166">
        <v>3</v>
      </c>
      <c r="B17" s="167" t="s">
        <v>192</v>
      </c>
      <c r="C17" s="180" t="s">
        <v>193</v>
      </c>
      <c r="D17" s="181" t="s">
        <v>194</v>
      </c>
      <c r="E17" s="171">
        <v>9</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183</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78" t="s">
        <v>195</v>
      </c>
      <c r="D18" s="279"/>
      <c r="E18" s="279"/>
      <c r="F18" s="279"/>
      <c r="G18" s="279"/>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140</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55"/>
      <c r="B19" s="156"/>
      <c r="C19" s="274" t="s">
        <v>196</v>
      </c>
      <c r="D19" s="275"/>
      <c r="E19" s="275"/>
      <c r="F19" s="275"/>
      <c r="G19" s="275"/>
      <c r="H19" s="157"/>
      <c r="I19" s="157"/>
      <c r="J19" s="157"/>
      <c r="K19" s="157"/>
      <c r="L19" s="157"/>
      <c r="M19" s="157"/>
      <c r="N19" s="157"/>
      <c r="O19" s="157"/>
      <c r="P19" s="157"/>
      <c r="Q19" s="157"/>
      <c r="R19" s="157"/>
      <c r="S19" s="157"/>
      <c r="T19" s="157"/>
      <c r="U19" s="157"/>
      <c r="V19" s="157"/>
      <c r="W19" s="157"/>
      <c r="X19" s="148"/>
      <c r="Y19" s="148"/>
      <c r="Z19" s="148"/>
      <c r="AA19" s="148"/>
      <c r="AB19" s="148"/>
      <c r="AC19" s="148"/>
      <c r="AD19" s="148"/>
      <c r="AE19" s="148"/>
      <c r="AF19" s="148"/>
      <c r="AG19" s="148" t="s">
        <v>140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33.75" outlineLevel="1">
      <c r="A20" s="155"/>
      <c r="B20" s="156"/>
      <c r="C20" s="274" t="s">
        <v>197</v>
      </c>
      <c r="D20" s="275"/>
      <c r="E20" s="275"/>
      <c r="F20" s="275"/>
      <c r="G20" s="275"/>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140</v>
      </c>
      <c r="AH20" s="148"/>
      <c r="AI20" s="148"/>
      <c r="AJ20" s="148"/>
      <c r="AK20" s="148"/>
      <c r="AL20" s="148"/>
      <c r="AM20" s="148"/>
      <c r="AN20" s="148"/>
      <c r="AO20" s="148"/>
      <c r="AP20" s="148"/>
      <c r="AQ20" s="148"/>
      <c r="AR20" s="148"/>
      <c r="AS20" s="148"/>
      <c r="AT20" s="148"/>
      <c r="AU20" s="148"/>
      <c r="AV20" s="148"/>
      <c r="AW20" s="148"/>
      <c r="AX20" s="148"/>
      <c r="AY20" s="148"/>
      <c r="AZ20" s="148"/>
      <c r="BA20" s="173" t="str">
        <f>C20</f>
        <v>lavička z ocelových a dřevěných prvků, konstrukce z ocelových jeklů 30x60mm a pásové oceli (žárově zinkováno), sedák - dřevěné lamely 30x60mm (dřevo dub), ošetřené olejovou lazurou, chemické kotvení do kamenné zídky pomocí kotevního materiálu (M12x140), rozměry 400x1600mm</v>
      </c>
      <c r="BB20" s="148"/>
      <c r="BC20" s="148"/>
      <c r="BD20" s="148"/>
      <c r="BE20" s="148"/>
      <c r="BF20" s="148"/>
      <c r="BG20" s="148"/>
      <c r="BH20" s="148"/>
    </row>
    <row r="21" spans="1:60" outlineLevel="1">
      <c r="A21" s="155"/>
      <c r="B21" s="156"/>
      <c r="C21" s="276"/>
      <c r="D21" s="277"/>
      <c r="E21" s="277"/>
      <c r="F21" s="277"/>
      <c r="G21" s="277"/>
      <c r="H21" s="157"/>
      <c r="I21" s="157"/>
      <c r="J21" s="157"/>
      <c r="K21" s="157"/>
      <c r="L21" s="157"/>
      <c r="M21" s="157"/>
      <c r="N21" s="157"/>
      <c r="O21" s="157"/>
      <c r="P21" s="157"/>
      <c r="Q21" s="157"/>
      <c r="R21" s="157"/>
      <c r="S21" s="157"/>
      <c r="T21" s="157"/>
      <c r="U21" s="157"/>
      <c r="V21" s="157"/>
      <c r="W21" s="157"/>
      <c r="X21" s="148"/>
      <c r="Y21" s="148"/>
      <c r="Z21" s="148"/>
      <c r="AA21" s="148"/>
      <c r="AB21" s="148"/>
      <c r="AC21" s="148"/>
      <c r="AD21" s="148"/>
      <c r="AE21" s="148"/>
      <c r="AF21" s="148"/>
      <c r="AG21" s="148" t="s">
        <v>141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c r="A22" s="166">
        <v>4</v>
      </c>
      <c r="B22" s="167" t="s">
        <v>198</v>
      </c>
      <c r="C22" s="180" t="s">
        <v>199</v>
      </c>
      <c r="D22" s="181" t="s">
        <v>194</v>
      </c>
      <c r="E22" s="171">
        <v>1</v>
      </c>
      <c r="F22" s="170"/>
      <c r="G22" s="171">
        <f>ROUND(E22*F22,2)</f>
        <v>0</v>
      </c>
      <c r="H22" s="170"/>
      <c r="I22" s="171">
        <f>ROUND(E22*H22,2)</f>
        <v>0</v>
      </c>
      <c r="J22" s="170"/>
      <c r="K22" s="171">
        <f>ROUND(E22*J22,2)</f>
        <v>0</v>
      </c>
      <c r="L22" s="171">
        <v>21</v>
      </c>
      <c r="M22" s="171">
        <f>G22*(1+L22/100)</f>
        <v>0</v>
      </c>
      <c r="N22" s="171">
        <v>0</v>
      </c>
      <c r="O22" s="171">
        <f>ROUND(E22*N22,2)</f>
        <v>0</v>
      </c>
      <c r="P22" s="171">
        <v>0</v>
      </c>
      <c r="Q22" s="171">
        <f>ROUND(E22*P22,2)</f>
        <v>0</v>
      </c>
      <c r="R22" s="171"/>
      <c r="S22" s="171" t="s">
        <v>167</v>
      </c>
      <c r="T22" s="172" t="s">
        <v>137</v>
      </c>
      <c r="U22" s="157">
        <v>0</v>
      </c>
      <c r="V22" s="157">
        <f>ROUND(E22*U22,2)</f>
        <v>0</v>
      </c>
      <c r="W22" s="157"/>
      <c r="X22" s="148"/>
      <c r="Y22" s="148"/>
      <c r="Z22" s="148"/>
      <c r="AA22" s="148"/>
      <c r="AB22" s="148"/>
      <c r="AC22" s="148"/>
      <c r="AD22" s="148"/>
      <c r="AE22" s="148"/>
      <c r="AF22" s="148"/>
      <c r="AG22" s="148" t="s">
        <v>183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c r="A23" s="155"/>
      <c r="B23" s="156"/>
      <c r="C23" s="278" t="s">
        <v>200</v>
      </c>
      <c r="D23" s="279"/>
      <c r="E23" s="279"/>
      <c r="F23" s="279"/>
      <c r="G23" s="279"/>
      <c r="H23" s="157"/>
      <c r="I23" s="157"/>
      <c r="J23" s="157"/>
      <c r="K23" s="157"/>
      <c r="L23" s="157"/>
      <c r="M23" s="157"/>
      <c r="N23" s="157"/>
      <c r="O23" s="157"/>
      <c r="P23" s="157"/>
      <c r="Q23" s="157"/>
      <c r="R23" s="157"/>
      <c r="S23" s="157"/>
      <c r="T23" s="157"/>
      <c r="U23" s="157"/>
      <c r="V23" s="157"/>
      <c r="W23" s="157"/>
      <c r="X23" s="148"/>
      <c r="Y23" s="148"/>
      <c r="Z23" s="148"/>
      <c r="AA23" s="148"/>
      <c r="AB23" s="148"/>
      <c r="AC23" s="148"/>
      <c r="AD23" s="148"/>
      <c r="AE23" s="148"/>
      <c r="AF23" s="148"/>
      <c r="AG23" s="148" t="s">
        <v>140</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3.75" outlineLevel="1">
      <c r="A24" s="155"/>
      <c r="B24" s="156"/>
      <c r="C24" s="274" t="s">
        <v>201</v>
      </c>
      <c r="D24" s="275"/>
      <c r="E24" s="275"/>
      <c r="F24" s="275"/>
      <c r="G24" s="275"/>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140</v>
      </c>
      <c r="AH24" s="148"/>
      <c r="AI24" s="148"/>
      <c r="AJ24" s="148"/>
      <c r="AK24" s="148"/>
      <c r="AL24" s="148"/>
      <c r="AM24" s="148"/>
      <c r="AN24" s="148"/>
      <c r="AO24" s="148"/>
      <c r="AP24" s="148"/>
      <c r="AQ24" s="148"/>
      <c r="AR24" s="148"/>
      <c r="AS24" s="148"/>
      <c r="AT24" s="148"/>
      <c r="AU24" s="148"/>
      <c r="AV24" s="148"/>
      <c r="AW24" s="148"/>
      <c r="AX24" s="148"/>
      <c r="AY24" s="148"/>
      <c r="AZ24" s="148"/>
      <c r="BA24" s="173" t="str">
        <f>C24</f>
        <v>lehátko z ocelových a dřevěných prvků, konstrukce z ocelových jeklů 30x60mm a pásové oceli (žárově zinkováno), lehátko tvoří dřevěné lamely 30x60mm (dřevo dub), ošetřené olejovou lazurou, chemické kotvení do kamenné zídky pomocí kotevního materiálu (M12x140), rozměry sedáku 800x1300mm, opěrátko 800x800mm pod úhlem 45°</v>
      </c>
      <c r="BB24" s="148"/>
      <c r="BC24" s="148"/>
      <c r="BD24" s="148"/>
      <c r="BE24" s="148"/>
      <c r="BF24" s="148"/>
      <c r="BG24" s="148"/>
      <c r="BH24" s="148"/>
    </row>
    <row r="25" spans="1:60" outlineLevel="1">
      <c r="A25" s="155"/>
      <c r="B25" s="156"/>
      <c r="C25" s="276"/>
      <c r="D25" s="277"/>
      <c r="E25" s="277"/>
      <c r="F25" s="277"/>
      <c r="G25" s="277"/>
      <c r="H25" s="157"/>
      <c r="I25" s="157"/>
      <c r="J25" s="157"/>
      <c r="K25" s="157"/>
      <c r="L25" s="157"/>
      <c r="M25" s="157"/>
      <c r="N25" s="157"/>
      <c r="O25" s="157"/>
      <c r="P25" s="157"/>
      <c r="Q25" s="157"/>
      <c r="R25" s="157"/>
      <c r="S25" s="157"/>
      <c r="T25" s="157"/>
      <c r="U25" s="157"/>
      <c r="V25" s="157"/>
      <c r="W25" s="157"/>
      <c r="X25" s="148"/>
      <c r="Y25" s="148"/>
      <c r="Z25" s="148"/>
      <c r="AA25" s="148"/>
      <c r="AB25" s="148"/>
      <c r="AC25" s="148"/>
      <c r="AD25" s="148"/>
      <c r="AE25" s="148"/>
      <c r="AF25" s="148"/>
      <c r="AG25" s="148" t="s">
        <v>141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66">
        <v>5</v>
      </c>
      <c r="B26" s="167" t="s">
        <v>202</v>
      </c>
      <c r="C26" s="180" t="s">
        <v>203</v>
      </c>
      <c r="D26" s="181" t="s">
        <v>194</v>
      </c>
      <c r="E26" s="171">
        <v>1</v>
      </c>
      <c r="F26" s="170"/>
      <c r="G26" s="171">
        <f>ROUND(E26*F26,2)</f>
        <v>0</v>
      </c>
      <c r="H26" s="170"/>
      <c r="I26" s="171">
        <f>ROUND(E26*H26,2)</f>
        <v>0</v>
      </c>
      <c r="J26" s="170"/>
      <c r="K26" s="171">
        <f>ROUND(E26*J26,2)</f>
        <v>0</v>
      </c>
      <c r="L26" s="171">
        <v>21</v>
      </c>
      <c r="M26" s="171">
        <f>G26*(1+L26/100)</f>
        <v>0</v>
      </c>
      <c r="N26" s="171">
        <v>0</v>
      </c>
      <c r="O26" s="171">
        <f>ROUND(E26*N26,2)</f>
        <v>0</v>
      </c>
      <c r="P26" s="171">
        <v>0</v>
      </c>
      <c r="Q26" s="171">
        <f>ROUND(E26*P26,2)</f>
        <v>0</v>
      </c>
      <c r="R26" s="171"/>
      <c r="S26" s="171" t="s">
        <v>167</v>
      </c>
      <c r="T26" s="172" t="s">
        <v>137</v>
      </c>
      <c r="U26" s="157">
        <v>0</v>
      </c>
      <c r="V26" s="157">
        <f>ROUND(E26*U26,2)</f>
        <v>0</v>
      </c>
      <c r="W26" s="157"/>
      <c r="X26" s="148"/>
      <c r="Y26" s="148"/>
      <c r="Z26" s="148"/>
      <c r="AA26" s="148"/>
      <c r="AB26" s="148"/>
      <c r="AC26" s="148"/>
      <c r="AD26" s="148"/>
      <c r="AE26" s="148"/>
      <c r="AF26" s="148"/>
      <c r="AG26" s="148" t="s">
        <v>183</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55"/>
      <c r="B27" s="156"/>
      <c r="C27" s="278" t="s">
        <v>204</v>
      </c>
      <c r="D27" s="279"/>
      <c r="E27" s="279"/>
      <c r="F27" s="279"/>
      <c r="G27" s="279"/>
      <c r="H27" s="157"/>
      <c r="I27" s="157"/>
      <c r="J27" s="157"/>
      <c r="K27" s="157"/>
      <c r="L27" s="157"/>
      <c r="M27" s="157"/>
      <c r="N27" s="157"/>
      <c r="O27" s="157"/>
      <c r="P27" s="157"/>
      <c r="Q27" s="157"/>
      <c r="R27" s="157"/>
      <c r="S27" s="157"/>
      <c r="T27" s="157"/>
      <c r="U27" s="157"/>
      <c r="V27" s="157"/>
      <c r="W27" s="157"/>
      <c r="X27" s="148"/>
      <c r="Y27" s="148"/>
      <c r="Z27" s="148"/>
      <c r="AA27" s="148"/>
      <c r="AB27" s="148"/>
      <c r="AC27" s="148"/>
      <c r="AD27" s="148"/>
      <c r="AE27" s="148"/>
      <c r="AF27" s="148"/>
      <c r="AG27" s="148" t="s">
        <v>140</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2.5" outlineLevel="1">
      <c r="A28" s="155"/>
      <c r="B28" s="156"/>
      <c r="C28" s="274" t="s">
        <v>205</v>
      </c>
      <c r="D28" s="275"/>
      <c r="E28" s="275"/>
      <c r="F28" s="275"/>
      <c r="G28" s="275"/>
      <c r="H28" s="157"/>
      <c r="I28" s="157"/>
      <c r="J28" s="157"/>
      <c r="K28" s="157"/>
      <c r="L28" s="157"/>
      <c r="M28" s="157"/>
      <c r="N28" s="157"/>
      <c r="O28" s="157"/>
      <c r="P28" s="157"/>
      <c r="Q28" s="157"/>
      <c r="R28" s="157"/>
      <c r="S28" s="157"/>
      <c r="T28" s="157"/>
      <c r="U28" s="157"/>
      <c r="V28" s="157"/>
      <c r="W28" s="157"/>
      <c r="X28" s="148"/>
      <c r="Y28" s="148"/>
      <c r="Z28" s="148"/>
      <c r="AA28" s="148"/>
      <c r="AB28" s="148"/>
      <c r="AC28" s="148"/>
      <c r="AD28" s="148"/>
      <c r="AE28" s="148"/>
      <c r="AF28" s="148"/>
      <c r="AG28" s="148" t="s">
        <v>140</v>
      </c>
      <c r="AH28" s="148"/>
      <c r="AI28" s="148"/>
      <c r="AJ28" s="148"/>
      <c r="AK28" s="148"/>
      <c r="AL28" s="148"/>
      <c r="AM28" s="148"/>
      <c r="AN28" s="148"/>
      <c r="AO28" s="148"/>
      <c r="AP28" s="148"/>
      <c r="AQ28" s="148"/>
      <c r="AR28" s="148"/>
      <c r="AS28" s="148"/>
      <c r="AT28" s="148"/>
      <c r="AU28" s="148"/>
      <c r="AV28" s="148"/>
      <c r="AW28" s="148"/>
      <c r="AX28" s="148"/>
      <c r="AY28" s="148"/>
      <c r="AZ28" s="148"/>
      <c r="BA28" s="173" t="str">
        <f>C28</f>
        <v>sedák z dřevěných lamel 30x60mm (dřevo dub), ošetřené olejovou lazurou,, chemické kotvení přes pásovou ocel do kamenné zídky rozměry sedáku 400x1600mm</v>
      </c>
      <c r="BB28" s="148"/>
      <c r="BC28" s="148"/>
      <c r="BD28" s="148"/>
      <c r="BE28" s="148"/>
      <c r="BF28" s="148"/>
      <c r="BG28" s="148"/>
      <c r="BH28" s="148"/>
    </row>
    <row r="29" spans="1:60" outlineLevel="1">
      <c r="A29" s="155"/>
      <c r="B29" s="156"/>
      <c r="C29" s="276"/>
      <c r="D29" s="277"/>
      <c r="E29" s="277"/>
      <c r="F29" s="277"/>
      <c r="G29" s="277"/>
      <c r="H29" s="157"/>
      <c r="I29" s="157"/>
      <c r="J29" s="157"/>
      <c r="K29" s="157"/>
      <c r="L29" s="157"/>
      <c r="M29" s="157"/>
      <c r="N29" s="157"/>
      <c r="O29" s="157"/>
      <c r="P29" s="157"/>
      <c r="Q29" s="157"/>
      <c r="R29" s="157"/>
      <c r="S29" s="157"/>
      <c r="T29" s="157"/>
      <c r="U29" s="157"/>
      <c r="V29" s="157"/>
      <c r="W29" s="157"/>
      <c r="X29" s="148"/>
      <c r="Y29" s="148"/>
      <c r="Z29" s="148"/>
      <c r="AA29" s="148"/>
      <c r="AB29" s="148"/>
      <c r="AC29" s="148"/>
      <c r="AD29" s="148"/>
      <c r="AE29" s="148"/>
      <c r="AF29" s="148"/>
      <c r="AG29" s="148" t="s">
        <v>141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c r="A30" s="166">
        <v>6</v>
      </c>
      <c r="B30" s="167" t="s">
        <v>206</v>
      </c>
      <c r="C30" s="180" t="s">
        <v>207</v>
      </c>
      <c r="D30" s="181" t="s">
        <v>194</v>
      </c>
      <c r="E30" s="171">
        <v>4</v>
      </c>
      <c r="F30" s="170"/>
      <c r="G30" s="171">
        <f>ROUND(E30*F30,2)</f>
        <v>0</v>
      </c>
      <c r="H30" s="170"/>
      <c r="I30" s="171">
        <f>ROUND(E30*H30,2)</f>
        <v>0</v>
      </c>
      <c r="J30" s="170"/>
      <c r="K30" s="171">
        <f>ROUND(E30*J30,2)</f>
        <v>0</v>
      </c>
      <c r="L30" s="171">
        <v>21</v>
      </c>
      <c r="M30" s="171">
        <f>G30*(1+L30/100)</f>
        <v>0</v>
      </c>
      <c r="N30" s="171">
        <v>0</v>
      </c>
      <c r="O30" s="171">
        <f>ROUND(E30*N30,2)</f>
        <v>0</v>
      </c>
      <c r="P30" s="171">
        <v>0</v>
      </c>
      <c r="Q30" s="171">
        <f>ROUND(E30*P30,2)</f>
        <v>0</v>
      </c>
      <c r="R30" s="171"/>
      <c r="S30" s="171" t="s">
        <v>136</v>
      </c>
      <c r="T30" s="172" t="s">
        <v>137</v>
      </c>
      <c r="U30" s="157">
        <v>0</v>
      </c>
      <c r="V30" s="157">
        <f>ROUND(E30*U30,2)</f>
        <v>0</v>
      </c>
      <c r="W30" s="157"/>
      <c r="X30" s="148"/>
      <c r="Y30" s="148"/>
      <c r="Z30" s="148"/>
      <c r="AA30" s="148"/>
      <c r="AB30" s="148"/>
      <c r="AC30" s="148"/>
      <c r="AD30" s="148"/>
      <c r="AE30" s="148"/>
      <c r="AF30" s="148"/>
      <c r="AG30" s="148" t="s">
        <v>183</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55"/>
      <c r="B31" s="156"/>
      <c r="C31" s="278" t="s">
        <v>208</v>
      </c>
      <c r="D31" s="279"/>
      <c r="E31" s="279"/>
      <c r="F31" s="279"/>
      <c r="G31" s="279"/>
      <c r="H31" s="157"/>
      <c r="I31" s="157"/>
      <c r="J31" s="157"/>
      <c r="K31" s="157"/>
      <c r="L31" s="157"/>
      <c r="M31" s="157"/>
      <c r="N31" s="157"/>
      <c r="O31" s="157"/>
      <c r="P31" s="157"/>
      <c r="Q31" s="157"/>
      <c r="R31" s="157"/>
      <c r="S31" s="157"/>
      <c r="T31" s="157"/>
      <c r="U31" s="157"/>
      <c r="V31" s="157"/>
      <c r="W31" s="157"/>
      <c r="X31" s="148"/>
      <c r="Y31" s="148"/>
      <c r="Z31" s="148"/>
      <c r="AA31" s="148"/>
      <c r="AB31" s="148"/>
      <c r="AC31" s="148"/>
      <c r="AD31" s="148"/>
      <c r="AE31" s="148"/>
      <c r="AF31" s="148"/>
      <c r="AG31" s="148" t="s">
        <v>140</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ht="33.75" outlineLevel="1">
      <c r="A32" s="155"/>
      <c r="B32" s="156"/>
      <c r="C32" s="274" t="s">
        <v>209</v>
      </c>
      <c r="D32" s="275"/>
      <c r="E32" s="275"/>
      <c r="F32" s="275"/>
      <c r="G32" s="275"/>
      <c r="H32" s="157"/>
      <c r="I32" s="157"/>
      <c r="J32" s="157"/>
      <c r="K32" s="157"/>
      <c r="L32" s="157"/>
      <c r="M32" s="157"/>
      <c r="N32" s="157"/>
      <c r="O32" s="157"/>
      <c r="P32" s="157"/>
      <c r="Q32" s="157"/>
      <c r="R32" s="157"/>
      <c r="S32" s="157"/>
      <c r="T32" s="157"/>
      <c r="U32" s="157"/>
      <c r="V32" s="157"/>
      <c r="W32" s="157"/>
      <c r="X32" s="148"/>
      <c r="Y32" s="148"/>
      <c r="Z32" s="148"/>
      <c r="AA32" s="148"/>
      <c r="AB32" s="148"/>
      <c r="AC32" s="148"/>
      <c r="AD32" s="148"/>
      <c r="AE32" s="148"/>
      <c r="AF32" s="148"/>
      <c r="AG32" s="148" t="s">
        <v>140</v>
      </c>
      <c r="AH32" s="148"/>
      <c r="AI32" s="148"/>
      <c r="AJ32" s="148"/>
      <c r="AK32" s="148"/>
      <c r="AL32" s="148"/>
      <c r="AM32" s="148"/>
      <c r="AN32" s="148"/>
      <c r="AO32" s="148"/>
      <c r="AP32" s="148"/>
      <c r="AQ32" s="148"/>
      <c r="AR32" s="148"/>
      <c r="AS32" s="148"/>
      <c r="AT32" s="148"/>
      <c r="AU32" s="148"/>
      <c r="AV32" s="148"/>
      <c r="AW32" s="148"/>
      <c r="AX32" s="148"/>
      <c r="AY32" s="148"/>
      <c r="AZ32" s="148"/>
      <c r="BA32" s="173" t="str">
        <f>C32</f>
        <v>stolek z ocelových a dřevěných prvků, konstrukce z ocelových jeklů 30x60mm a pásové oceli (žárově zinkováno), deska stolku dřevěné lamely 30x60mm (dřevo dub), ošetřené olejovou lazurou, chemické kotvení do kamenné zídky pomocí kotevního materiálu (M12x140), rozměry 400x800mm</v>
      </c>
      <c r="BB32" s="148"/>
      <c r="BC32" s="148"/>
      <c r="BD32" s="148"/>
      <c r="BE32" s="148"/>
      <c r="BF32" s="148"/>
      <c r="BG32" s="148"/>
      <c r="BH32" s="148"/>
    </row>
    <row r="33" spans="1:60" outlineLevel="1">
      <c r="A33" s="155"/>
      <c r="B33" s="156"/>
      <c r="C33" s="276"/>
      <c r="D33" s="277"/>
      <c r="E33" s="277"/>
      <c r="F33" s="277"/>
      <c r="G33" s="277"/>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c r="A34" s="166">
        <v>7</v>
      </c>
      <c r="B34" s="167" t="s">
        <v>210</v>
      </c>
      <c r="C34" s="180" t="s">
        <v>211</v>
      </c>
      <c r="D34" s="181" t="s">
        <v>194</v>
      </c>
      <c r="E34" s="171">
        <v>2</v>
      </c>
      <c r="F34" s="170"/>
      <c r="G34" s="171">
        <f>ROUND(E34*F34,2)</f>
        <v>0</v>
      </c>
      <c r="H34" s="170"/>
      <c r="I34" s="171">
        <f>ROUND(E34*H34,2)</f>
        <v>0</v>
      </c>
      <c r="J34" s="170"/>
      <c r="K34" s="171">
        <f>ROUND(E34*J34,2)</f>
        <v>0</v>
      </c>
      <c r="L34" s="171">
        <v>21</v>
      </c>
      <c r="M34" s="171">
        <f>G34*(1+L34/100)</f>
        <v>0</v>
      </c>
      <c r="N34" s="171">
        <v>0</v>
      </c>
      <c r="O34" s="171">
        <f>ROUND(E34*N34,2)</f>
        <v>0</v>
      </c>
      <c r="P34" s="171">
        <v>0</v>
      </c>
      <c r="Q34" s="171">
        <f>ROUND(E34*P34,2)</f>
        <v>0</v>
      </c>
      <c r="R34" s="171"/>
      <c r="S34" s="171" t="s">
        <v>136</v>
      </c>
      <c r="T34" s="172" t="s">
        <v>137</v>
      </c>
      <c r="U34" s="157">
        <v>0</v>
      </c>
      <c r="V34" s="157">
        <f>ROUND(E34*U34,2)</f>
        <v>0</v>
      </c>
      <c r="W34" s="157"/>
      <c r="X34" s="148"/>
      <c r="Y34" s="148"/>
      <c r="Z34" s="148"/>
      <c r="AA34" s="148"/>
      <c r="AB34" s="148"/>
      <c r="AC34" s="148"/>
      <c r="AD34" s="148"/>
      <c r="AE34" s="148"/>
      <c r="AF34" s="148"/>
      <c r="AG34" s="148" t="s">
        <v>183</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c r="A35" s="155"/>
      <c r="B35" s="156"/>
      <c r="C35" s="278" t="s">
        <v>212</v>
      </c>
      <c r="D35" s="279"/>
      <c r="E35" s="279"/>
      <c r="F35" s="279"/>
      <c r="G35" s="279"/>
      <c r="H35" s="157"/>
      <c r="I35" s="157"/>
      <c r="J35" s="157"/>
      <c r="K35" s="157"/>
      <c r="L35" s="157"/>
      <c r="M35" s="157"/>
      <c r="N35" s="157"/>
      <c r="O35" s="157"/>
      <c r="P35" s="157"/>
      <c r="Q35" s="157"/>
      <c r="R35" s="157"/>
      <c r="S35" s="157"/>
      <c r="T35" s="157"/>
      <c r="U35" s="157"/>
      <c r="V35" s="157"/>
      <c r="W35" s="157"/>
      <c r="X35" s="148"/>
      <c r="Y35" s="148"/>
      <c r="Z35" s="148"/>
      <c r="AA35" s="148"/>
      <c r="AB35" s="148"/>
      <c r="AC35" s="148"/>
      <c r="AD35" s="148"/>
      <c r="AE35" s="148"/>
      <c r="AF35" s="148"/>
      <c r="AG35" s="148" t="s">
        <v>140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c r="A36" s="155"/>
      <c r="B36" s="156"/>
      <c r="C36" s="274" t="s">
        <v>213</v>
      </c>
      <c r="D36" s="275"/>
      <c r="E36" s="275"/>
      <c r="F36" s="275"/>
      <c r="G36" s="275"/>
      <c r="H36" s="157"/>
      <c r="I36" s="157"/>
      <c r="J36" s="157"/>
      <c r="K36" s="157"/>
      <c r="L36" s="157"/>
      <c r="M36" s="157"/>
      <c r="N36" s="157"/>
      <c r="O36" s="157"/>
      <c r="P36" s="157"/>
      <c r="Q36" s="157"/>
      <c r="R36" s="157"/>
      <c r="S36" s="157"/>
      <c r="T36" s="157"/>
      <c r="U36" s="157"/>
      <c r="V36" s="157"/>
      <c r="W36" s="157"/>
      <c r="X36" s="148"/>
      <c r="Y36" s="148"/>
      <c r="Z36" s="148"/>
      <c r="AA36" s="148"/>
      <c r="AB36" s="148"/>
      <c r="AC36" s="148"/>
      <c r="AD36" s="148"/>
      <c r="AE36" s="148"/>
      <c r="AF36" s="148"/>
      <c r="AG36" s="148" t="s">
        <v>140</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c r="A37" s="155"/>
      <c r="B37" s="156"/>
      <c r="C37" s="274" t="s">
        <v>214</v>
      </c>
      <c r="D37" s="275"/>
      <c r="E37" s="275"/>
      <c r="F37" s="275"/>
      <c r="G37" s="275"/>
      <c r="H37" s="157"/>
      <c r="I37" s="157"/>
      <c r="J37" s="157"/>
      <c r="K37" s="157"/>
      <c r="L37" s="157"/>
      <c r="M37" s="157"/>
      <c r="N37" s="157"/>
      <c r="O37" s="157"/>
      <c r="P37" s="157"/>
      <c r="Q37" s="157"/>
      <c r="R37" s="157"/>
      <c r="S37" s="157"/>
      <c r="T37" s="157"/>
      <c r="U37" s="157"/>
      <c r="V37" s="157"/>
      <c r="W37" s="157"/>
      <c r="X37" s="148"/>
      <c r="Y37" s="148"/>
      <c r="Z37" s="148"/>
      <c r="AA37" s="148"/>
      <c r="AB37" s="148"/>
      <c r="AC37" s="148"/>
      <c r="AD37" s="148"/>
      <c r="AE37" s="148"/>
      <c r="AF37" s="148"/>
      <c r="AG37" s="148" t="s">
        <v>140</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55"/>
      <c r="B38" s="156"/>
      <c r="C38" s="274" t="s">
        <v>215</v>
      </c>
      <c r="D38" s="275"/>
      <c r="E38" s="275"/>
      <c r="F38" s="275"/>
      <c r="G38" s="275"/>
      <c r="H38" s="157"/>
      <c r="I38" s="157"/>
      <c r="J38" s="157"/>
      <c r="K38" s="157"/>
      <c r="L38" s="157"/>
      <c r="M38" s="157"/>
      <c r="N38" s="157"/>
      <c r="O38" s="157"/>
      <c r="P38" s="157"/>
      <c r="Q38" s="157"/>
      <c r="R38" s="157"/>
      <c r="S38" s="157"/>
      <c r="T38" s="157"/>
      <c r="U38" s="157"/>
      <c r="V38" s="157"/>
      <c r="W38" s="157"/>
      <c r="X38" s="148"/>
      <c r="Y38" s="148"/>
      <c r="Z38" s="148"/>
      <c r="AA38" s="148"/>
      <c r="AB38" s="148"/>
      <c r="AC38" s="148"/>
      <c r="AD38" s="148"/>
      <c r="AE38" s="148"/>
      <c r="AF38" s="148"/>
      <c r="AG38" s="148" t="s">
        <v>140</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55"/>
      <c r="B39" s="156"/>
      <c r="C39" s="274" t="s">
        <v>216</v>
      </c>
      <c r="D39" s="275"/>
      <c r="E39" s="275"/>
      <c r="F39" s="275"/>
      <c r="G39" s="275"/>
      <c r="H39" s="157"/>
      <c r="I39" s="157"/>
      <c r="J39" s="157"/>
      <c r="K39" s="157"/>
      <c r="L39" s="157"/>
      <c r="M39" s="157"/>
      <c r="N39" s="157"/>
      <c r="O39" s="157"/>
      <c r="P39" s="157"/>
      <c r="Q39" s="157"/>
      <c r="R39" s="157"/>
      <c r="S39" s="157"/>
      <c r="T39" s="157"/>
      <c r="U39" s="157"/>
      <c r="V39" s="157"/>
      <c r="W39" s="157"/>
      <c r="X39" s="148"/>
      <c r="Y39" s="148"/>
      <c r="Z39" s="148"/>
      <c r="AA39" s="148"/>
      <c r="AB39" s="148"/>
      <c r="AC39" s="148"/>
      <c r="AD39" s="148"/>
      <c r="AE39" s="148"/>
      <c r="AF39" s="148"/>
      <c r="AG39" s="148" t="s">
        <v>140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55"/>
      <c r="B40" s="156"/>
      <c r="C40" s="274" t="s">
        <v>217</v>
      </c>
      <c r="D40" s="275"/>
      <c r="E40" s="275"/>
      <c r="F40" s="275"/>
      <c r="G40" s="275"/>
      <c r="H40" s="157"/>
      <c r="I40" s="157"/>
      <c r="J40" s="157"/>
      <c r="K40" s="157"/>
      <c r="L40" s="157"/>
      <c r="M40" s="157"/>
      <c r="N40" s="157"/>
      <c r="O40" s="157"/>
      <c r="P40" s="157"/>
      <c r="Q40" s="157"/>
      <c r="R40" s="157"/>
      <c r="S40" s="157"/>
      <c r="T40" s="157"/>
      <c r="U40" s="157"/>
      <c r="V40" s="157"/>
      <c r="W40" s="157"/>
      <c r="X40" s="148"/>
      <c r="Y40" s="148"/>
      <c r="Z40" s="148"/>
      <c r="AA40" s="148"/>
      <c r="AB40" s="148"/>
      <c r="AC40" s="148"/>
      <c r="AD40" s="148"/>
      <c r="AE40" s="148"/>
      <c r="AF40" s="148"/>
      <c r="AG40" s="148" t="s">
        <v>140</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c r="A41" s="155"/>
      <c r="B41" s="156"/>
      <c r="C41" s="274" t="s">
        <v>218</v>
      </c>
      <c r="D41" s="275"/>
      <c r="E41" s="275"/>
      <c r="F41" s="275"/>
      <c r="G41" s="275"/>
      <c r="H41" s="157"/>
      <c r="I41" s="157"/>
      <c r="J41" s="157"/>
      <c r="K41" s="157"/>
      <c r="L41" s="157"/>
      <c r="M41" s="157"/>
      <c r="N41" s="157"/>
      <c r="O41" s="157"/>
      <c r="P41" s="157"/>
      <c r="Q41" s="157"/>
      <c r="R41" s="157"/>
      <c r="S41" s="157"/>
      <c r="T41" s="157"/>
      <c r="U41" s="157"/>
      <c r="V41" s="157"/>
      <c r="W41" s="157"/>
      <c r="X41" s="148"/>
      <c r="Y41" s="148"/>
      <c r="Z41" s="148"/>
      <c r="AA41" s="148"/>
      <c r="AB41" s="148"/>
      <c r="AC41" s="148"/>
      <c r="AD41" s="148"/>
      <c r="AE41" s="148"/>
      <c r="AF41" s="148"/>
      <c r="AG41" s="148" t="s">
        <v>140</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c r="A42" s="155"/>
      <c r="B42" s="156"/>
      <c r="C42" s="276"/>
      <c r="D42" s="277"/>
      <c r="E42" s="277"/>
      <c r="F42" s="277"/>
      <c r="G42" s="277"/>
      <c r="H42" s="157"/>
      <c r="I42" s="157"/>
      <c r="J42" s="157"/>
      <c r="K42" s="157"/>
      <c r="L42" s="157"/>
      <c r="M42" s="157"/>
      <c r="N42" s="157"/>
      <c r="O42" s="157"/>
      <c r="P42" s="157"/>
      <c r="Q42" s="157"/>
      <c r="R42" s="157"/>
      <c r="S42" s="157"/>
      <c r="T42" s="157"/>
      <c r="U42" s="157"/>
      <c r="V42" s="157"/>
      <c r="W42" s="157"/>
      <c r="X42" s="148"/>
      <c r="Y42" s="148"/>
      <c r="Z42" s="148"/>
      <c r="AA42" s="148"/>
      <c r="AB42" s="148"/>
      <c r="AC42" s="148"/>
      <c r="AD42" s="148"/>
      <c r="AE42" s="148"/>
      <c r="AF42" s="148"/>
      <c r="AG42" s="148" t="s">
        <v>141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66">
        <v>8</v>
      </c>
      <c r="B43" s="167" t="s">
        <v>219</v>
      </c>
      <c r="C43" s="180" t="s">
        <v>220</v>
      </c>
      <c r="D43" s="181" t="s">
        <v>194</v>
      </c>
      <c r="E43" s="171">
        <v>2</v>
      </c>
      <c r="F43" s="170"/>
      <c r="G43" s="171">
        <f>ROUND(E43*F43,2)</f>
        <v>0</v>
      </c>
      <c r="H43" s="170"/>
      <c r="I43" s="171">
        <f>ROUND(E43*H43,2)</f>
        <v>0</v>
      </c>
      <c r="J43" s="170"/>
      <c r="K43" s="171">
        <f>ROUND(E43*J43,2)</f>
        <v>0</v>
      </c>
      <c r="L43" s="171">
        <v>21</v>
      </c>
      <c r="M43" s="171">
        <f>G43*(1+L43/100)</f>
        <v>0</v>
      </c>
      <c r="N43" s="171">
        <v>0</v>
      </c>
      <c r="O43" s="171">
        <f>ROUND(E43*N43,2)</f>
        <v>0</v>
      </c>
      <c r="P43" s="171">
        <v>0</v>
      </c>
      <c r="Q43" s="171">
        <f>ROUND(E43*P43,2)</f>
        <v>0</v>
      </c>
      <c r="R43" s="171"/>
      <c r="S43" s="171" t="s">
        <v>167</v>
      </c>
      <c r="T43" s="172" t="s">
        <v>137</v>
      </c>
      <c r="U43" s="157">
        <v>0</v>
      </c>
      <c r="V43" s="157">
        <f>ROUND(E43*U43,2)</f>
        <v>0</v>
      </c>
      <c r="W43" s="157"/>
      <c r="X43" s="148"/>
      <c r="Y43" s="148"/>
      <c r="Z43" s="148"/>
      <c r="AA43" s="148"/>
      <c r="AB43" s="148"/>
      <c r="AC43" s="148"/>
      <c r="AD43" s="148"/>
      <c r="AE43" s="148"/>
      <c r="AF43" s="148"/>
      <c r="AG43" s="148" t="s">
        <v>221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c r="A44" s="155"/>
      <c r="B44" s="156"/>
      <c r="C44" s="268"/>
      <c r="D44" s="269"/>
      <c r="E44" s="269"/>
      <c r="F44" s="269"/>
      <c r="G44" s="269"/>
      <c r="H44" s="157"/>
      <c r="I44" s="157"/>
      <c r="J44" s="157"/>
      <c r="K44" s="157"/>
      <c r="L44" s="157"/>
      <c r="M44" s="157"/>
      <c r="N44" s="157"/>
      <c r="O44" s="157"/>
      <c r="P44" s="157"/>
      <c r="Q44" s="157"/>
      <c r="R44" s="157"/>
      <c r="S44" s="157"/>
      <c r="T44" s="157"/>
      <c r="U44" s="157"/>
      <c r="V44" s="157"/>
      <c r="W44" s="157"/>
      <c r="X44" s="148"/>
      <c r="Y44" s="148"/>
      <c r="Z44" s="148"/>
      <c r="AA44" s="148"/>
      <c r="AB44" s="148"/>
      <c r="AC44" s="148"/>
      <c r="AD44" s="148"/>
      <c r="AE44" s="148"/>
      <c r="AF44" s="148"/>
      <c r="AG44" s="148" t="s">
        <v>141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c r="A45" s="160" t="s">
        <v>131</v>
      </c>
      <c r="B45" s="161" t="s">
        <v>92</v>
      </c>
      <c r="C45" s="182" t="s">
        <v>93</v>
      </c>
      <c r="D45" s="183"/>
      <c r="E45" s="164"/>
      <c r="F45" s="164"/>
      <c r="G45" s="164">
        <f>SUMIF(AG46:AG58,"&lt;&gt;NOR",G46:G58)</f>
        <v>0</v>
      </c>
      <c r="H45" s="164"/>
      <c r="I45" s="164">
        <f>SUM(I46:I58)</f>
        <v>0</v>
      </c>
      <c r="J45" s="164"/>
      <c r="K45" s="164">
        <f>SUM(K46:K58)</f>
        <v>0</v>
      </c>
      <c r="L45" s="164"/>
      <c r="M45" s="164">
        <f>SUM(M46:M58)</f>
        <v>0</v>
      </c>
      <c r="N45" s="164"/>
      <c r="O45" s="164">
        <f>SUM(O46:O58)</f>
        <v>27.5</v>
      </c>
      <c r="P45" s="164"/>
      <c r="Q45" s="164">
        <f>SUM(Q46:Q58)</f>
        <v>0</v>
      </c>
      <c r="R45" s="164"/>
      <c r="S45" s="164"/>
      <c r="T45" s="165"/>
      <c r="U45" s="159"/>
      <c r="V45" s="159">
        <f>SUM(V46:V58)</f>
        <v>0</v>
      </c>
      <c r="W45" s="159"/>
      <c r="AG45" t="s">
        <v>132</v>
      </c>
    </row>
    <row r="46" spans="1:60" ht="22.5" outlineLevel="1">
      <c r="A46" s="166">
        <v>9</v>
      </c>
      <c r="B46" s="167" t="s">
        <v>222</v>
      </c>
      <c r="C46" s="180" t="s">
        <v>223</v>
      </c>
      <c r="D46" s="181" t="s">
        <v>188</v>
      </c>
      <c r="E46" s="171">
        <v>106.4</v>
      </c>
      <c r="F46" s="170"/>
      <c r="G46" s="171">
        <f>ROUND(E46*F46,2)</f>
        <v>0</v>
      </c>
      <c r="H46" s="170"/>
      <c r="I46" s="171">
        <f>ROUND(E46*H46,2)</f>
        <v>0</v>
      </c>
      <c r="J46" s="170"/>
      <c r="K46" s="171">
        <f>ROUND(E46*J46,2)</f>
        <v>0</v>
      </c>
      <c r="L46" s="171">
        <v>21</v>
      </c>
      <c r="M46" s="171">
        <f>G46*(1+L46/100)</f>
        <v>0</v>
      </c>
      <c r="N46" s="171">
        <v>0.12053000000000001</v>
      </c>
      <c r="O46" s="171">
        <f>ROUND(E46*N46,2)</f>
        <v>12.82</v>
      </c>
      <c r="P46" s="171">
        <v>0</v>
      </c>
      <c r="Q46" s="171">
        <f>ROUND(E46*P46,2)</f>
        <v>0</v>
      </c>
      <c r="R46" s="171" t="s">
        <v>189</v>
      </c>
      <c r="S46" s="171" t="s">
        <v>136</v>
      </c>
      <c r="T46" s="172" t="s">
        <v>137</v>
      </c>
      <c r="U46" s="157">
        <v>0</v>
      </c>
      <c r="V46" s="157">
        <f>ROUND(E46*U46,2)</f>
        <v>0</v>
      </c>
      <c r="W46" s="157"/>
      <c r="X46" s="148"/>
      <c r="Y46" s="148"/>
      <c r="Z46" s="148"/>
      <c r="AA46" s="148"/>
      <c r="AB46" s="148"/>
      <c r="AC46" s="148"/>
      <c r="AD46" s="148"/>
      <c r="AE46" s="148"/>
      <c r="AF46" s="148"/>
      <c r="AG46" s="148" t="s">
        <v>183</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c r="A47" s="155"/>
      <c r="B47" s="156"/>
      <c r="C47" s="272" t="s">
        <v>224</v>
      </c>
      <c r="D47" s="273"/>
      <c r="E47" s="273"/>
      <c r="F47" s="273"/>
      <c r="G47" s="273"/>
      <c r="H47" s="157"/>
      <c r="I47" s="157"/>
      <c r="J47" s="157"/>
      <c r="K47" s="157"/>
      <c r="L47" s="157"/>
      <c r="M47" s="157"/>
      <c r="N47" s="157"/>
      <c r="O47" s="157"/>
      <c r="P47" s="157"/>
      <c r="Q47" s="157"/>
      <c r="R47" s="157"/>
      <c r="S47" s="157"/>
      <c r="T47" s="157"/>
      <c r="U47" s="157"/>
      <c r="V47" s="157"/>
      <c r="W47" s="157"/>
      <c r="X47" s="148"/>
      <c r="Y47" s="148"/>
      <c r="Z47" s="148"/>
      <c r="AA47" s="148"/>
      <c r="AB47" s="148"/>
      <c r="AC47" s="148"/>
      <c r="AD47" s="148"/>
      <c r="AE47" s="148"/>
      <c r="AF47" s="148"/>
      <c r="AG47" s="148" t="s">
        <v>185</v>
      </c>
      <c r="AH47" s="148"/>
      <c r="AI47" s="148"/>
      <c r="AJ47" s="148"/>
      <c r="AK47" s="148"/>
      <c r="AL47" s="148"/>
      <c r="AM47" s="148"/>
      <c r="AN47" s="148"/>
      <c r="AO47" s="148"/>
      <c r="AP47" s="148"/>
      <c r="AQ47" s="148"/>
      <c r="AR47" s="148"/>
      <c r="AS47" s="148"/>
      <c r="AT47" s="148"/>
      <c r="AU47" s="148"/>
      <c r="AV47" s="148"/>
      <c r="AW47" s="148"/>
      <c r="AX47" s="148"/>
      <c r="AY47" s="148"/>
      <c r="AZ47" s="148"/>
      <c r="BA47" s="173" t="str">
        <f>C47</f>
        <v>z pravoúhlých desek nebo dlaždic, kladené nejvýše ze dvou rozdílných druhů desek, které se ve skladbě pravidelně opakují.</v>
      </c>
      <c r="BB47" s="148"/>
      <c r="BC47" s="148"/>
      <c r="BD47" s="148"/>
      <c r="BE47" s="148"/>
      <c r="BF47" s="148"/>
      <c r="BG47" s="148"/>
      <c r="BH47" s="148"/>
    </row>
    <row r="48" spans="1:60" outlineLevel="1">
      <c r="A48" s="155"/>
      <c r="B48" s="156"/>
      <c r="C48" s="274" t="s">
        <v>225</v>
      </c>
      <c r="D48" s="275"/>
      <c r="E48" s="275"/>
      <c r="F48" s="275"/>
      <c r="G48" s="275"/>
      <c r="H48" s="157"/>
      <c r="I48" s="157"/>
      <c r="J48" s="157"/>
      <c r="K48" s="157"/>
      <c r="L48" s="157"/>
      <c r="M48" s="157"/>
      <c r="N48" s="157"/>
      <c r="O48" s="157"/>
      <c r="P48" s="157"/>
      <c r="Q48" s="157"/>
      <c r="R48" s="157"/>
      <c r="S48" s="157"/>
      <c r="T48" s="157"/>
      <c r="U48" s="157"/>
      <c r="V48" s="157"/>
      <c r="W48" s="157"/>
      <c r="X48" s="148"/>
      <c r="Y48" s="148"/>
      <c r="Z48" s="148"/>
      <c r="AA48" s="148"/>
      <c r="AB48" s="148"/>
      <c r="AC48" s="148"/>
      <c r="AD48" s="148"/>
      <c r="AE48" s="148"/>
      <c r="AF48" s="148"/>
      <c r="AG48" s="148" t="s">
        <v>140</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c r="A49" s="155"/>
      <c r="B49" s="156"/>
      <c r="C49" s="194" t="s">
        <v>226</v>
      </c>
      <c r="D49" s="195"/>
      <c r="E49" s="196">
        <v>92.95</v>
      </c>
      <c r="F49" s="157"/>
      <c r="G49" s="157"/>
      <c r="H49" s="157"/>
      <c r="I49" s="157"/>
      <c r="J49" s="157"/>
      <c r="K49" s="157"/>
      <c r="L49" s="157"/>
      <c r="M49" s="157"/>
      <c r="N49" s="157"/>
      <c r="O49" s="157"/>
      <c r="P49" s="157"/>
      <c r="Q49" s="157"/>
      <c r="R49" s="157"/>
      <c r="S49" s="157"/>
      <c r="T49" s="157"/>
      <c r="U49" s="157"/>
      <c r="V49" s="157"/>
      <c r="W49" s="157"/>
      <c r="X49" s="148"/>
      <c r="Y49" s="148"/>
      <c r="Z49" s="148"/>
      <c r="AA49" s="148"/>
      <c r="AB49" s="148"/>
      <c r="AC49" s="148"/>
      <c r="AD49" s="148"/>
      <c r="AE49" s="148"/>
      <c r="AF49" s="148"/>
      <c r="AG49" s="148" t="s">
        <v>227</v>
      </c>
      <c r="AH49" s="148">
        <v>0</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c r="A50" s="155"/>
      <c r="B50" s="156"/>
      <c r="C50" s="194" t="s">
        <v>228</v>
      </c>
      <c r="D50" s="195"/>
      <c r="E50" s="196">
        <v>13.450000000000001</v>
      </c>
      <c r="F50" s="157"/>
      <c r="G50" s="157"/>
      <c r="H50" s="157"/>
      <c r="I50" s="157"/>
      <c r="J50" s="157"/>
      <c r="K50" s="157"/>
      <c r="L50" s="157"/>
      <c r="M50" s="157"/>
      <c r="N50" s="157"/>
      <c r="O50" s="157"/>
      <c r="P50" s="157"/>
      <c r="Q50" s="157"/>
      <c r="R50" s="157"/>
      <c r="S50" s="157"/>
      <c r="T50" s="157"/>
      <c r="U50" s="157"/>
      <c r="V50" s="157"/>
      <c r="W50" s="157"/>
      <c r="X50" s="148"/>
      <c r="Y50" s="148"/>
      <c r="Z50" s="148"/>
      <c r="AA50" s="148"/>
      <c r="AB50" s="148"/>
      <c r="AC50" s="148"/>
      <c r="AD50" s="148"/>
      <c r="AE50" s="148"/>
      <c r="AF50" s="148"/>
      <c r="AG50" s="148" t="s">
        <v>227</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c r="A51" s="155"/>
      <c r="B51" s="156"/>
      <c r="C51" s="276"/>
      <c r="D51" s="277"/>
      <c r="E51" s="277"/>
      <c r="F51" s="277"/>
      <c r="G51" s="277"/>
      <c r="H51" s="157"/>
      <c r="I51" s="157"/>
      <c r="J51" s="157"/>
      <c r="K51" s="157"/>
      <c r="L51" s="157"/>
      <c r="M51" s="157"/>
      <c r="N51" s="157"/>
      <c r="O51" s="157"/>
      <c r="P51" s="157"/>
      <c r="Q51" s="157"/>
      <c r="R51" s="157"/>
      <c r="S51" s="157"/>
      <c r="T51" s="157"/>
      <c r="U51" s="157"/>
      <c r="V51" s="157"/>
      <c r="W51" s="157"/>
      <c r="X51" s="148"/>
      <c r="Y51" s="148"/>
      <c r="Z51" s="148"/>
      <c r="AA51" s="148"/>
      <c r="AB51" s="148"/>
      <c r="AC51" s="148"/>
      <c r="AD51" s="148"/>
      <c r="AE51" s="148"/>
      <c r="AF51" s="148"/>
      <c r="AG51" s="148" t="s">
        <v>141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22.5" outlineLevel="1">
      <c r="A52" s="166">
        <v>10</v>
      </c>
      <c r="B52" s="167" t="s">
        <v>229</v>
      </c>
      <c r="C52" s="180" t="s">
        <v>230</v>
      </c>
      <c r="D52" s="181" t="s">
        <v>188</v>
      </c>
      <c r="E52" s="171">
        <v>122.36000000000001</v>
      </c>
      <c r="F52" s="170"/>
      <c r="G52" s="171">
        <f>ROUND(E52*F52,2)</f>
        <v>0</v>
      </c>
      <c r="H52" s="170"/>
      <c r="I52" s="171">
        <f>ROUND(E52*H52,2)</f>
        <v>0</v>
      </c>
      <c r="J52" s="170"/>
      <c r="K52" s="171">
        <f>ROUND(E52*J52,2)</f>
        <v>0</v>
      </c>
      <c r="L52" s="171">
        <v>21</v>
      </c>
      <c r="M52" s="171">
        <f>G52*(1+L52/100)</f>
        <v>0</v>
      </c>
      <c r="N52" s="171">
        <v>0.12000000000000001</v>
      </c>
      <c r="O52" s="171">
        <f>ROUND(E52*N52,2)</f>
        <v>14.68</v>
      </c>
      <c r="P52" s="171">
        <v>0</v>
      </c>
      <c r="Q52" s="171">
        <f>ROUND(E52*P52,2)</f>
        <v>0</v>
      </c>
      <c r="R52" s="171"/>
      <c r="S52" s="171" t="s">
        <v>167</v>
      </c>
      <c r="T52" s="172" t="s">
        <v>182</v>
      </c>
      <c r="U52" s="157">
        <v>0</v>
      </c>
      <c r="V52" s="157">
        <f>ROUND(E52*U52,2)</f>
        <v>0</v>
      </c>
      <c r="W52" s="157"/>
      <c r="X52" s="148"/>
      <c r="Y52" s="148"/>
      <c r="Z52" s="148"/>
      <c r="AA52" s="148"/>
      <c r="AB52" s="148"/>
      <c r="AC52" s="148"/>
      <c r="AD52" s="148"/>
      <c r="AE52" s="148"/>
      <c r="AF52" s="148"/>
      <c r="AG52" s="148" t="s">
        <v>231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c r="A53" s="155"/>
      <c r="B53" s="156"/>
      <c r="C53" s="194" t="s">
        <v>232</v>
      </c>
      <c r="D53" s="195"/>
      <c r="E53" s="196">
        <v>106.89250000000001</v>
      </c>
      <c r="F53" s="157"/>
      <c r="G53" s="157"/>
      <c r="H53" s="157"/>
      <c r="I53" s="157"/>
      <c r="J53" s="157"/>
      <c r="K53" s="157"/>
      <c r="L53" s="157"/>
      <c r="M53" s="157"/>
      <c r="N53" s="157"/>
      <c r="O53" s="157"/>
      <c r="P53" s="157"/>
      <c r="Q53" s="157"/>
      <c r="R53" s="157"/>
      <c r="S53" s="157"/>
      <c r="T53" s="157"/>
      <c r="U53" s="157"/>
      <c r="V53" s="157"/>
      <c r="W53" s="157"/>
      <c r="X53" s="148"/>
      <c r="Y53" s="148"/>
      <c r="Z53" s="148"/>
      <c r="AA53" s="148"/>
      <c r="AB53" s="148"/>
      <c r="AC53" s="148"/>
      <c r="AD53" s="148"/>
      <c r="AE53" s="148"/>
      <c r="AF53" s="148"/>
      <c r="AG53" s="148" t="s">
        <v>227</v>
      </c>
      <c r="AH53" s="148">
        <v>0</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c r="A54" s="155"/>
      <c r="B54" s="156"/>
      <c r="C54" s="194" t="s">
        <v>233</v>
      </c>
      <c r="D54" s="195"/>
      <c r="E54" s="196">
        <v>15.467500000000001</v>
      </c>
      <c r="F54" s="157"/>
      <c r="G54" s="157"/>
      <c r="H54" s="157"/>
      <c r="I54" s="157"/>
      <c r="J54" s="157"/>
      <c r="K54" s="157"/>
      <c r="L54" s="157"/>
      <c r="M54" s="157"/>
      <c r="N54" s="157"/>
      <c r="O54" s="157"/>
      <c r="P54" s="157"/>
      <c r="Q54" s="157"/>
      <c r="R54" s="157"/>
      <c r="S54" s="157"/>
      <c r="T54" s="157"/>
      <c r="U54" s="157"/>
      <c r="V54" s="157"/>
      <c r="W54" s="157"/>
      <c r="X54" s="148"/>
      <c r="Y54" s="148"/>
      <c r="Z54" s="148"/>
      <c r="AA54" s="148"/>
      <c r="AB54" s="148"/>
      <c r="AC54" s="148"/>
      <c r="AD54" s="148"/>
      <c r="AE54" s="148"/>
      <c r="AF54" s="148"/>
      <c r="AG54" s="148" t="s">
        <v>227</v>
      </c>
      <c r="AH54" s="148">
        <v>0</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c r="A55" s="155"/>
      <c r="B55" s="156"/>
      <c r="C55" s="276"/>
      <c r="D55" s="277"/>
      <c r="E55" s="277"/>
      <c r="F55" s="277"/>
      <c r="G55" s="277"/>
      <c r="H55" s="157"/>
      <c r="I55" s="157"/>
      <c r="J55" s="157"/>
      <c r="K55" s="157"/>
      <c r="L55" s="157"/>
      <c r="M55" s="157"/>
      <c r="N55" s="157"/>
      <c r="O55" s="157"/>
      <c r="P55" s="157"/>
      <c r="Q55" s="157"/>
      <c r="R55" s="157"/>
      <c r="S55" s="157"/>
      <c r="T55" s="157"/>
      <c r="U55" s="157"/>
      <c r="V55" s="157"/>
      <c r="W55" s="157"/>
      <c r="X55" s="148"/>
      <c r="Y55" s="148"/>
      <c r="Z55" s="148"/>
      <c r="AA55" s="148"/>
      <c r="AB55" s="148"/>
      <c r="AC55" s="148"/>
      <c r="AD55" s="148"/>
      <c r="AE55" s="148"/>
      <c r="AF55" s="148"/>
      <c r="AG55" s="148" t="s">
        <v>141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2.5" outlineLevel="1">
      <c r="A56" s="155">
        <v>11</v>
      </c>
      <c r="B56" s="156" t="s">
        <v>234</v>
      </c>
      <c r="C56" s="197" t="s">
        <v>235</v>
      </c>
      <c r="D56" s="198" t="s">
        <v>0</v>
      </c>
      <c r="E56" s="158"/>
      <c r="F56" s="158"/>
      <c r="G56" s="157">
        <f>ROUND(E56*F56,2)</f>
        <v>0</v>
      </c>
      <c r="H56" s="158"/>
      <c r="I56" s="157">
        <f>ROUND(E56*H56,2)</f>
        <v>0</v>
      </c>
      <c r="J56" s="158"/>
      <c r="K56" s="157">
        <f>ROUND(E56*J56,2)</f>
        <v>0</v>
      </c>
      <c r="L56" s="157">
        <v>21</v>
      </c>
      <c r="M56" s="157">
        <f>G56*(1+L56/100)</f>
        <v>0</v>
      </c>
      <c r="N56" s="157">
        <v>0</v>
      </c>
      <c r="O56" s="157">
        <f>ROUND(E56*N56,2)</f>
        <v>0</v>
      </c>
      <c r="P56" s="157">
        <v>0</v>
      </c>
      <c r="Q56" s="157">
        <f>ROUND(E56*P56,2)</f>
        <v>0</v>
      </c>
      <c r="R56" s="157" t="s">
        <v>236</v>
      </c>
      <c r="S56" s="157" t="s">
        <v>136</v>
      </c>
      <c r="T56" s="157" t="s">
        <v>182</v>
      </c>
      <c r="U56" s="157">
        <v>0</v>
      </c>
      <c r="V56" s="157">
        <f>ROUND(E56*U56,2)</f>
        <v>0</v>
      </c>
      <c r="W56" s="157"/>
      <c r="X56" s="148"/>
      <c r="Y56" s="148"/>
      <c r="Z56" s="148"/>
      <c r="AA56" s="148"/>
      <c r="AB56" s="148"/>
      <c r="AC56" s="148"/>
      <c r="AD56" s="148"/>
      <c r="AE56" s="148"/>
      <c r="AF56" s="148"/>
      <c r="AG56" s="148" t="s">
        <v>237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c r="A57" s="155"/>
      <c r="B57" s="156"/>
      <c r="C57" s="270" t="s">
        <v>238</v>
      </c>
      <c r="D57" s="271"/>
      <c r="E57" s="271"/>
      <c r="F57" s="271"/>
      <c r="G57" s="271"/>
      <c r="H57" s="157"/>
      <c r="I57" s="157"/>
      <c r="J57" s="157"/>
      <c r="K57" s="157"/>
      <c r="L57" s="157"/>
      <c r="M57" s="157"/>
      <c r="N57" s="157"/>
      <c r="O57" s="157"/>
      <c r="P57" s="157"/>
      <c r="Q57" s="157"/>
      <c r="R57" s="157"/>
      <c r="S57" s="157"/>
      <c r="T57" s="157"/>
      <c r="U57" s="157"/>
      <c r="V57" s="157"/>
      <c r="W57" s="157"/>
      <c r="X57" s="148"/>
      <c r="Y57" s="148"/>
      <c r="Z57" s="148"/>
      <c r="AA57" s="148"/>
      <c r="AB57" s="148"/>
      <c r="AC57" s="148"/>
      <c r="AD57" s="148"/>
      <c r="AE57" s="148"/>
      <c r="AF57" s="148"/>
      <c r="AG57" s="148" t="s">
        <v>185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c r="A58" s="155"/>
      <c r="B58" s="156"/>
      <c r="C58" s="276"/>
      <c r="D58" s="277"/>
      <c r="E58" s="277"/>
      <c r="F58" s="277"/>
      <c r="G58" s="277"/>
      <c r="H58" s="157"/>
      <c r="I58" s="157"/>
      <c r="J58" s="157"/>
      <c r="K58" s="157"/>
      <c r="L58" s="157"/>
      <c r="M58" s="157"/>
      <c r="N58" s="157"/>
      <c r="O58" s="157"/>
      <c r="P58" s="157"/>
      <c r="Q58" s="157"/>
      <c r="R58" s="157"/>
      <c r="S58" s="157"/>
      <c r="T58" s="157"/>
      <c r="U58" s="157"/>
      <c r="V58" s="157"/>
      <c r="W58" s="157"/>
      <c r="X58" s="148"/>
      <c r="Y58" s="148"/>
      <c r="Z58" s="148"/>
      <c r="AA58" s="148"/>
      <c r="AB58" s="148"/>
      <c r="AC58" s="148"/>
      <c r="AD58" s="148"/>
      <c r="AE58" s="148"/>
      <c r="AF58" s="148"/>
      <c r="AG58" s="148" t="s">
        <v>141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c r="A59" s="160" t="s">
        <v>131</v>
      </c>
      <c r="B59" s="161" t="s">
        <v>84</v>
      </c>
      <c r="C59" s="182" t="s">
        <v>85</v>
      </c>
      <c r="D59" s="183"/>
      <c r="E59" s="164"/>
      <c r="F59" s="164"/>
      <c r="G59" s="164">
        <f>SUMIF(AG60:AG67,"&lt;&gt;NOR",G60:G67)</f>
        <v>0</v>
      </c>
      <c r="H59" s="164"/>
      <c r="I59" s="164">
        <f>SUM(I60:I67)</f>
        <v>0</v>
      </c>
      <c r="J59" s="164"/>
      <c r="K59" s="164">
        <f>SUM(K60:K67)</f>
        <v>0</v>
      </c>
      <c r="L59" s="164"/>
      <c r="M59" s="164">
        <f>SUM(M60:M67)</f>
        <v>0</v>
      </c>
      <c r="N59" s="164"/>
      <c r="O59" s="164">
        <f>SUM(O60:O67)</f>
        <v>0.01</v>
      </c>
      <c r="P59" s="164"/>
      <c r="Q59" s="164">
        <f>SUM(Q60:Q67)</f>
        <v>0</v>
      </c>
      <c r="R59" s="164"/>
      <c r="S59" s="164"/>
      <c r="T59" s="165"/>
      <c r="U59" s="159"/>
      <c r="V59" s="159">
        <f>SUM(V60:V67)</f>
        <v>0.24</v>
      </c>
      <c r="W59" s="159"/>
      <c r="AG59" t="s">
        <v>132</v>
      </c>
    </row>
    <row r="60" spans="1:60" ht="22.5" outlineLevel="1">
      <c r="A60" s="166">
        <v>12</v>
      </c>
      <c r="B60" s="167" t="s">
        <v>239</v>
      </c>
      <c r="C60" s="180" t="s">
        <v>240</v>
      </c>
      <c r="D60" s="181" t="s">
        <v>194</v>
      </c>
      <c r="E60" s="171">
        <v>1</v>
      </c>
      <c r="F60" s="170"/>
      <c r="G60" s="171">
        <f>ROUND(E60*F60,2)</f>
        <v>0</v>
      </c>
      <c r="H60" s="170"/>
      <c r="I60" s="171">
        <f>ROUND(E60*H60,2)</f>
        <v>0</v>
      </c>
      <c r="J60" s="170"/>
      <c r="K60" s="171">
        <f>ROUND(E60*J60,2)</f>
        <v>0</v>
      </c>
      <c r="L60" s="171">
        <v>21</v>
      </c>
      <c r="M60" s="171">
        <f>G60*(1+L60/100)</f>
        <v>0</v>
      </c>
      <c r="N60" s="171">
        <v>4.8000000000000001E-4</v>
      </c>
      <c r="O60" s="171">
        <f>ROUND(E60*N60,2)</f>
        <v>0</v>
      </c>
      <c r="P60" s="171">
        <v>0</v>
      </c>
      <c r="Q60" s="171">
        <f>ROUND(E60*P60,2)</f>
        <v>0</v>
      </c>
      <c r="R60" s="171" t="s">
        <v>241</v>
      </c>
      <c r="S60" s="171" t="s">
        <v>136</v>
      </c>
      <c r="T60" s="172" t="s">
        <v>182</v>
      </c>
      <c r="U60" s="157">
        <v>0.23800000000000002</v>
      </c>
      <c r="V60" s="157">
        <f>ROUND(E60*U60,2)</f>
        <v>0.24</v>
      </c>
      <c r="W60" s="157"/>
      <c r="X60" s="148"/>
      <c r="Y60" s="148"/>
      <c r="Z60" s="148"/>
      <c r="AA60" s="148"/>
      <c r="AB60" s="148"/>
      <c r="AC60" s="148"/>
      <c r="AD60" s="148"/>
      <c r="AE60" s="148"/>
      <c r="AF60" s="148"/>
      <c r="AG60" s="148" t="s">
        <v>221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c r="A61" s="155"/>
      <c r="B61" s="156"/>
      <c r="C61" s="268"/>
      <c r="D61" s="269"/>
      <c r="E61" s="269"/>
      <c r="F61" s="269"/>
      <c r="G61" s="269"/>
      <c r="H61" s="157"/>
      <c r="I61" s="157"/>
      <c r="J61" s="157"/>
      <c r="K61" s="157"/>
      <c r="L61" s="157"/>
      <c r="M61" s="157"/>
      <c r="N61" s="157"/>
      <c r="O61" s="157"/>
      <c r="P61" s="157"/>
      <c r="Q61" s="157"/>
      <c r="R61" s="157"/>
      <c r="S61" s="157"/>
      <c r="T61" s="157"/>
      <c r="U61" s="157"/>
      <c r="V61" s="157"/>
      <c r="W61" s="157"/>
      <c r="X61" s="148"/>
      <c r="Y61" s="148"/>
      <c r="Z61" s="148"/>
      <c r="AA61" s="148"/>
      <c r="AB61" s="148"/>
      <c r="AC61" s="148"/>
      <c r="AD61" s="148"/>
      <c r="AE61" s="148"/>
      <c r="AF61" s="148"/>
      <c r="AG61" s="148" t="s">
        <v>141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2.5" outlineLevel="1">
      <c r="A62" s="166">
        <v>13</v>
      </c>
      <c r="B62" s="167" t="s">
        <v>242</v>
      </c>
      <c r="C62" s="180" t="s">
        <v>243</v>
      </c>
      <c r="D62" s="181" t="s">
        <v>244</v>
      </c>
      <c r="E62" s="171">
        <v>1.3</v>
      </c>
      <c r="F62" s="170"/>
      <c r="G62" s="171">
        <f>ROUND(E62*F62,2)</f>
        <v>0</v>
      </c>
      <c r="H62" s="170"/>
      <c r="I62" s="171">
        <f>ROUND(E62*H62,2)</f>
        <v>0</v>
      </c>
      <c r="J62" s="170"/>
      <c r="K62" s="171">
        <f>ROUND(E62*J62,2)</f>
        <v>0</v>
      </c>
      <c r="L62" s="171">
        <v>21</v>
      </c>
      <c r="M62" s="171">
        <f>G62*(1+L62/100)</f>
        <v>0</v>
      </c>
      <c r="N62" s="171">
        <v>1.5900000000000001E-3</v>
      </c>
      <c r="O62" s="171">
        <f>ROUND(E62*N62,2)</f>
        <v>0</v>
      </c>
      <c r="P62" s="171">
        <v>0</v>
      </c>
      <c r="Q62" s="171">
        <f>ROUND(E62*P62,2)</f>
        <v>0</v>
      </c>
      <c r="R62" s="171" t="s">
        <v>189</v>
      </c>
      <c r="S62" s="171" t="s">
        <v>136</v>
      </c>
      <c r="T62" s="172" t="s">
        <v>182</v>
      </c>
      <c r="U62" s="157">
        <v>0</v>
      </c>
      <c r="V62" s="157">
        <f>ROUND(E62*U62,2)</f>
        <v>0</v>
      </c>
      <c r="W62" s="157"/>
      <c r="X62" s="148"/>
      <c r="Y62" s="148"/>
      <c r="Z62" s="148"/>
      <c r="AA62" s="148"/>
      <c r="AB62" s="148"/>
      <c r="AC62" s="148"/>
      <c r="AD62" s="148"/>
      <c r="AE62" s="148"/>
      <c r="AF62" s="148"/>
      <c r="AG62" s="148" t="s">
        <v>183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c r="A63" s="155"/>
      <c r="B63" s="156"/>
      <c r="C63" s="272" t="s">
        <v>245</v>
      </c>
      <c r="D63" s="273"/>
      <c r="E63" s="273"/>
      <c r="F63" s="273"/>
      <c r="G63" s="273"/>
      <c r="H63" s="157"/>
      <c r="I63" s="157"/>
      <c r="J63" s="157"/>
      <c r="K63" s="157"/>
      <c r="L63" s="157"/>
      <c r="M63" s="157"/>
      <c r="N63" s="157"/>
      <c r="O63" s="157"/>
      <c r="P63" s="157"/>
      <c r="Q63" s="157"/>
      <c r="R63" s="157"/>
      <c r="S63" s="157"/>
      <c r="T63" s="157"/>
      <c r="U63" s="157"/>
      <c r="V63" s="157"/>
      <c r="W63" s="157"/>
      <c r="X63" s="148"/>
      <c r="Y63" s="148"/>
      <c r="Z63" s="148"/>
      <c r="AA63" s="148"/>
      <c r="AB63" s="148"/>
      <c r="AC63" s="148"/>
      <c r="AD63" s="148"/>
      <c r="AE63" s="148"/>
      <c r="AF63" s="148"/>
      <c r="AG63" s="148" t="s">
        <v>185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c r="A64" s="155"/>
      <c r="B64" s="156"/>
      <c r="C64" s="276"/>
      <c r="D64" s="277"/>
      <c r="E64" s="277"/>
      <c r="F64" s="277"/>
      <c r="G64" s="277"/>
      <c r="H64" s="157"/>
      <c r="I64" s="157"/>
      <c r="J64" s="157"/>
      <c r="K64" s="157"/>
      <c r="L64" s="157"/>
      <c r="M64" s="157"/>
      <c r="N64" s="157"/>
      <c r="O64" s="157"/>
      <c r="P64" s="157"/>
      <c r="Q64" s="157"/>
      <c r="R64" s="157"/>
      <c r="S64" s="157"/>
      <c r="T64" s="157"/>
      <c r="U64" s="157"/>
      <c r="V64" s="157"/>
      <c r="W64" s="157"/>
      <c r="X64" s="148"/>
      <c r="Y64" s="148"/>
      <c r="Z64" s="148"/>
      <c r="AA64" s="148"/>
      <c r="AB64" s="148"/>
      <c r="AC64" s="148"/>
      <c r="AD64" s="148"/>
      <c r="AE64" s="148"/>
      <c r="AF64" s="148"/>
      <c r="AG64" s="148" t="s">
        <v>141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22.5" outlineLevel="1">
      <c r="A65" s="166">
        <v>14</v>
      </c>
      <c r="B65" s="167" t="s">
        <v>246</v>
      </c>
      <c r="C65" s="180" t="s">
        <v>247</v>
      </c>
      <c r="D65" s="181" t="s">
        <v>244</v>
      </c>
      <c r="E65" s="171">
        <v>3.25</v>
      </c>
      <c r="F65" s="170"/>
      <c r="G65" s="171">
        <f>ROUND(E65*F65,2)</f>
        <v>0</v>
      </c>
      <c r="H65" s="170"/>
      <c r="I65" s="171">
        <f>ROUND(E65*H65,2)</f>
        <v>0</v>
      </c>
      <c r="J65" s="170"/>
      <c r="K65" s="171">
        <f>ROUND(E65*J65,2)</f>
        <v>0</v>
      </c>
      <c r="L65" s="171">
        <v>21</v>
      </c>
      <c r="M65" s="171">
        <f>G65*(1+L65/100)</f>
        <v>0</v>
      </c>
      <c r="N65" s="171">
        <v>2.66E-3</v>
      </c>
      <c r="O65" s="171">
        <f>ROUND(E65*N65,2)</f>
        <v>0.01</v>
      </c>
      <c r="P65" s="171">
        <v>0</v>
      </c>
      <c r="Q65" s="171">
        <f>ROUND(E65*P65,2)</f>
        <v>0</v>
      </c>
      <c r="R65" s="171" t="s">
        <v>189</v>
      </c>
      <c r="S65" s="171" t="s">
        <v>136</v>
      </c>
      <c r="T65" s="172" t="s">
        <v>182</v>
      </c>
      <c r="U65" s="157">
        <v>0</v>
      </c>
      <c r="V65" s="157">
        <f>ROUND(E65*U65,2)</f>
        <v>0</v>
      </c>
      <c r="W65" s="157"/>
      <c r="X65" s="148"/>
      <c r="Y65" s="148"/>
      <c r="Z65" s="148"/>
      <c r="AA65" s="148"/>
      <c r="AB65" s="148"/>
      <c r="AC65" s="148"/>
      <c r="AD65" s="148"/>
      <c r="AE65" s="148"/>
      <c r="AF65" s="148"/>
      <c r="AG65" s="148" t="s">
        <v>183</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c r="A66" s="155"/>
      <c r="B66" s="156"/>
      <c r="C66" s="272" t="s">
        <v>248</v>
      </c>
      <c r="D66" s="273"/>
      <c r="E66" s="273"/>
      <c r="F66" s="273"/>
      <c r="G66" s="273"/>
      <c r="H66" s="157"/>
      <c r="I66" s="157"/>
      <c r="J66" s="157"/>
      <c r="K66" s="157"/>
      <c r="L66" s="157"/>
      <c r="M66" s="157"/>
      <c r="N66" s="157"/>
      <c r="O66" s="157"/>
      <c r="P66" s="157"/>
      <c r="Q66" s="157"/>
      <c r="R66" s="157"/>
      <c r="S66" s="157"/>
      <c r="T66" s="157"/>
      <c r="U66" s="157"/>
      <c r="V66" s="157"/>
      <c r="W66" s="157"/>
      <c r="X66" s="148"/>
      <c r="Y66" s="148"/>
      <c r="Z66" s="148"/>
      <c r="AA66" s="148"/>
      <c r="AB66" s="148"/>
      <c r="AC66" s="148"/>
      <c r="AD66" s="148"/>
      <c r="AE66" s="148"/>
      <c r="AF66" s="148"/>
      <c r="AG66" s="148" t="s">
        <v>185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c r="A67" s="155"/>
      <c r="B67" s="156"/>
      <c r="C67" s="276"/>
      <c r="D67" s="277"/>
      <c r="E67" s="277"/>
      <c r="F67" s="277"/>
      <c r="G67" s="277"/>
      <c r="H67" s="157"/>
      <c r="I67" s="157"/>
      <c r="J67" s="157"/>
      <c r="K67" s="157"/>
      <c r="L67" s="157"/>
      <c r="M67" s="157"/>
      <c r="N67" s="157"/>
      <c r="O67" s="157"/>
      <c r="P67" s="157"/>
      <c r="Q67" s="157"/>
      <c r="R67" s="157"/>
      <c r="S67" s="157"/>
      <c r="T67" s="157"/>
      <c r="U67" s="157"/>
      <c r="V67" s="157"/>
      <c r="W67" s="157"/>
      <c r="X67" s="148"/>
      <c r="Y67" s="148"/>
      <c r="Z67" s="148"/>
      <c r="AA67" s="148"/>
      <c r="AB67" s="148"/>
      <c r="AC67" s="148"/>
      <c r="AD67" s="148"/>
      <c r="AE67" s="148"/>
      <c r="AF67" s="148"/>
      <c r="AG67" s="148" t="s">
        <v>141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c r="A68" s="160" t="s">
        <v>131</v>
      </c>
      <c r="B68" s="161" t="s">
        <v>82</v>
      </c>
      <c r="C68" s="182" t="s">
        <v>83</v>
      </c>
      <c r="D68" s="183"/>
      <c r="E68" s="164"/>
      <c r="F68" s="164"/>
      <c r="G68" s="164">
        <f>SUMIF(AG69:AG85,"&lt;&gt;NOR",G69:G85)</f>
        <v>0</v>
      </c>
      <c r="H68" s="164"/>
      <c r="I68" s="164">
        <f>SUM(I69:I85)</f>
        <v>0</v>
      </c>
      <c r="J68" s="164"/>
      <c r="K68" s="164">
        <f>SUM(K69:K85)</f>
        <v>0</v>
      </c>
      <c r="L68" s="164"/>
      <c r="M68" s="164">
        <f>SUM(M69:M85)</f>
        <v>0</v>
      </c>
      <c r="N68" s="164"/>
      <c r="O68" s="164">
        <f>SUM(O69:O85)</f>
        <v>0.97</v>
      </c>
      <c r="P68" s="164"/>
      <c r="Q68" s="164">
        <f>SUM(Q69:Q85)</f>
        <v>0</v>
      </c>
      <c r="R68" s="164"/>
      <c r="S68" s="164"/>
      <c r="T68" s="165"/>
      <c r="U68" s="159"/>
      <c r="V68" s="159">
        <f>SUM(V69:V85)</f>
        <v>10</v>
      </c>
      <c r="W68" s="159"/>
      <c r="AG68" t="s">
        <v>132</v>
      </c>
    </row>
    <row r="69" spans="1:60" outlineLevel="1">
      <c r="A69" s="166">
        <v>15</v>
      </c>
      <c r="B69" s="167" t="s">
        <v>249</v>
      </c>
      <c r="C69" s="180" t="s">
        <v>250</v>
      </c>
      <c r="D69" s="181" t="s">
        <v>251</v>
      </c>
      <c r="E69" s="171">
        <v>10</v>
      </c>
      <c r="F69" s="170"/>
      <c r="G69" s="171">
        <f>ROUND(E69*F69,2)</f>
        <v>0</v>
      </c>
      <c r="H69" s="170"/>
      <c r="I69" s="171">
        <f>ROUND(E69*H69,2)</f>
        <v>0</v>
      </c>
      <c r="J69" s="170"/>
      <c r="K69" s="171">
        <f>ROUND(E69*J69,2)</f>
        <v>0</v>
      </c>
      <c r="L69" s="171">
        <v>21</v>
      </c>
      <c r="M69" s="171">
        <f>G69*(1+L69/100)</f>
        <v>0</v>
      </c>
      <c r="N69" s="171">
        <v>0</v>
      </c>
      <c r="O69" s="171">
        <f>ROUND(E69*N69,2)</f>
        <v>0</v>
      </c>
      <c r="P69" s="171">
        <v>0</v>
      </c>
      <c r="Q69" s="171">
        <f>ROUND(E69*P69,2)</f>
        <v>0</v>
      </c>
      <c r="R69" s="171" t="s">
        <v>252</v>
      </c>
      <c r="S69" s="171" t="s">
        <v>136</v>
      </c>
      <c r="T69" s="172" t="s">
        <v>137</v>
      </c>
      <c r="U69" s="157">
        <v>1</v>
      </c>
      <c r="V69" s="157">
        <f>ROUND(E69*U69,2)</f>
        <v>10</v>
      </c>
      <c r="W69" s="157"/>
      <c r="X69" s="148"/>
      <c r="Y69" s="148"/>
      <c r="Z69" s="148"/>
      <c r="AA69" s="148"/>
      <c r="AB69" s="148"/>
      <c r="AC69" s="148"/>
      <c r="AD69" s="148"/>
      <c r="AE69" s="148"/>
      <c r="AF69" s="148"/>
      <c r="AG69" s="148" t="s">
        <v>253</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c r="A70" s="155"/>
      <c r="B70" s="156"/>
      <c r="C70" s="278" t="s">
        <v>254</v>
      </c>
      <c r="D70" s="279"/>
      <c r="E70" s="279"/>
      <c r="F70" s="279"/>
      <c r="G70" s="279"/>
      <c r="H70" s="157"/>
      <c r="I70" s="157"/>
      <c r="J70" s="157"/>
      <c r="K70" s="157"/>
      <c r="L70" s="157"/>
      <c r="M70" s="157"/>
      <c r="N70" s="157"/>
      <c r="O70" s="157"/>
      <c r="P70" s="157"/>
      <c r="Q70" s="157"/>
      <c r="R70" s="157"/>
      <c r="S70" s="157"/>
      <c r="T70" s="157"/>
      <c r="U70" s="157"/>
      <c r="V70" s="157"/>
      <c r="W70" s="157"/>
      <c r="X70" s="148"/>
      <c r="Y70" s="148"/>
      <c r="Z70" s="148"/>
      <c r="AA70" s="148"/>
      <c r="AB70" s="148"/>
      <c r="AC70" s="148"/>
      <c r="AD70" s="148"/>
      <c r="AE70" s="148"/>
      <c r="AF70" s="148"/>
      <c r="AG70" s="148" t="s">
        <v>140</v>
      </c>
      <c r="AH70" s="148"/>
      <c r="AI70" s="148"/>
      <c r="AJ70" s="148"/>
      <c r="AK70" s="148"/>
      <c r="AL70" s="148"/>
      <c r="AM70" s="148"/>
      <c r="AN70" s="148"/>
      <c r="AO70" s="148"/>
      <c r="AP70" s="148"/>
      <c r="AQ70" s="148"/>
      <c r="AR70" s="148"/>
      <c r="AS70" s="148"/>
      <c r="AT70" s="148"/>
      <c r="AU70" s="148"/>
      <c r="AV70" s="148"/>
      <c r="AW70" s="148"/>
      <c r="AX70" s="148"/>
      <c r="AY70" s="148"/>
      <c r="AZ70" s="148"/>
      <c r="BA70" s="173" t="str">
        <f>C70</f>
        <v>Montáž a příprava ocelových roštů teras a montáž roštu u vchodu - včetně přípravy materiálu a svařování</v>
      </c>
      <c r="BB70" s="148"/>
      <c r="BC70" s="148"/>
      <c r="BD70" s="148"/>
      <c r="BE70" s="148"/>
      <c r="BF70" s="148"/>
      <c r="BG70" s="148"/>
      <c r="BH70" s="148"/>
    </row>
    <row r="71" spans="1:60" outlineLevel="1">
      <c r="A71" s="155"/>
      <c r="B71" s="156"/>
      <c r="C71" s="276"/>
      <c r="D71" s="277"/>
      <c r="E71" s="277"/>
      <c r="F71" s="277"/>
      <c r="G71" s="277"/>
      <c r="H71" s="157"/>
      <c r="I71" s="157"/>
      <c r="J71" s="157"/>
      <c r="K71" s="157"/>
      <c r="L71" s="157"/>
      <c r="M71" s="157"/>
      <c r="N71" s="157"/>
      <c r="O71" s="157"/>
      <c r="P71" s="157"/>
      <c r="Q71" s="157"/>
      <c r="R71" s="157"/>
      <c r="S71" s="157"/>
      <c r="T71" s="157"/>
      <c r="U71" s="157"/>
      <c r="V71" s="157"/>
      <c r="W71" s="157"/>
      <c r="X71" s="148"/>
      <c r="Y71" s="148"/>
      <c r="Z71" s="148"/>
      <c r="AA71" s="148"/>
      <c r="AB71" s="148"/>
      <c r="AC71" s="148"/>
      <c r="AD71" s="148"/>
      <c r="AE71" s="148"/>
      <c r="AF71" s="148"/>
      <c r="AG71" s="148" t="s">
        <v>141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c r="A72" s="166">
        <v>16</v>
      </c>
      <c r="B72" s="167" t="s">
        <v>255</v>
      </c>
      <c r="C72" s="180" t="s">
        <v>256</v>
      </c>
      <c r="D72" s="181" t="s">
        <v>257</v>
      </c>
      <c r="E72" s="171">
        <v>81</v>
      </c>
      <c r="F72" s="170"/>
      <c r="G72" s="171">
        <f>ROUND(E72*F72,2)</f>
        <v>0</v>
      </c>
      <c r="H72" s="170"/>
      <c r="I72" s="171">
        <f>ROUND(E72*H72,2)</f>
        <v>0</v>
      </c>
      <c r="J72" s="170"/>
      <c r="K72" s="171">
        <f>ROUND(E72*J72,2)</f>
        <v>0</v>
      </c>
      <c r="L72" s="171">
        <v>21</v>
      </c>
      <c r="M72" s="171">
        <f>G72*(1+L72/100)</f>
        <v>0</v>
      </c>
      <c r="N72" s="171">
        <v>1E-3</v>
      </c>
      <c r="O72" s="171">
        <f>ROUND(E72*N72,2)</f>
        <v>0.08</v>
      </c>
      <c r="P72" s="171">
        <v>0</v>
      </c>
      <c r="Q72" s="171">
        <f>ROUND(E72*P72,2)</f>
        <v>0</v>
      </c>
      <c r="R72" s="171" t="s">
        <v>258</v>
      </c>
      <c r="S72" s="171" t="s">
        <v>136</v>
      </c>
      <c r="T72" s="172" t="s">
        <v>182</v>
      </c>
      <c r="U72" s="157">
        <v>0</v>
      </c>
      <c r="V72" s="157">
        <f>ROUND(E72*U72,2)</f>
        <v>0</v>
      </c>
      <c r="W72" s="157"/>
      <c r="X72" s="148"/>
      <c r="Y72" s="148"/>
      <c r="Z72" s="148"/>
      <c r="AA72" s="148"/>
      <c r="AB72" s="148"/>
      <c r="AC72" s="148"/>
      <c r="AD72" s="148"/>
      <c r="AE72" s="148"/>
      <c r="AF72" s="148"/>
      <c r="AG72" s="148" t="s">
        <v>231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c r="A73" s="155"/>
      <c r="B73" s="156"/>
      <c r="C73" s="194" t="s">
        <v>259</v>
      </c>
      <c r="D73" s="195"/>
      <c r="E73" s="196">
        <v>81</v>
      </c>
      <c r="F73" s="157"/>
      <c r="G73" s="157"/>
      <c r="H73" s="157"/>
      <c r="I73" s="157"/>
      <c r="J73" s="157"/>
      <c r="K73" s="157"/>
      <c r="L73" s="157"/>
      <c r="M73" s="157"/>
      <c r="N73" s="157"/>
      <c r="O73" s="157"/>
      <c r="P73" s="157"/>
      <c r="Q73" s="157"/>
      <c r="R73" s="157"/>
      <c r="S73" s="157"/>
      <c r="T73" s="157"/>
      <c r="U73" s="157"/>
      <c r="V73" s="157"/>
      <c r="W73" s="157"/>
      <c r="X73" s="148"/>
      <c r="Y73" s="148"/>
      <c r="Z73" s="148"/>
      <c r="AA73" s="148"/>
      <c r="AB73" s="148"/>
      <c r="AC73" s="148"/>
      <c r="AD73" s="148"/>
      <c r="AE73" s="148"/>
      <c r="AF73" s="148"/>
      <c r="AG73" s="148" t="s">
        <v>227</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c r="A74" s="155"/>
      <c r="B74" s="156"/>
      <c r="C74" s="276"/>
      <c r="D74" s="277"/>
      <c r="E74" s="277"/>
      <c r="F74" s="277"/>
      <c r="G74" s="277"/>
      <c r="H74" s="157"/>
      <c r="I74" s="157"/>
      <c r="J74" s="157"/>
      <c r="K74" s="157"/>
      <c r="L74" s="157"/>
      <c r="M74" s="157"/>
      <c r="N74" s="157"/>
      <c r="O74" s="157"/>
      <c r="P74" s="157"/>
      <c r="Q74" s="157"/>
      <c r="R74" s="157"/>
      <c r="S74" s="157"/>
      <c r="T74" s="157"/>
      <c r="U74" s="157"/>
      <c r="V74" s="157"/>
      <c r="W74" s="157"/>
      <c r="X74" s="148"/>
      <c r="Y74" s="148"/>
      <c r="Z74" s="148"/>
      <c r="AA74" s="148"/>
      <c r="AB74" s="148"/>
      <c r="AC74" s="148"/>
      <c r="AD74" s="148"/>
      <c r="AE74" s="148"/>
      <c r="AF74" s="148"/>
      <c r="AG74" s="148" t="s">
        <v>141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2.5" outlineLevel="1">
      <c r="A75" s="166">
        <v>17</v>
      </c>
      <c r="B75" s="167" t="s">
        <v>260</v>
      </c>
      <c r="C75" s="180" t="s">
        <v>261</v>
      </c>
      <c r="D75" s="181" t="s">
        <v>188</v>
      </c>
      <c r="E75" s="171">
        <v>21.680000000000003</v>
      </c>
      <c r="F75" s="170"/>
      <c r="G75" s="171">
        <f>ROUND(E75*F75,2)</f>
        <v>0</v>
      </c>
      <c r="H75" s="170"/>
      <c r="I75" s="171">
        <f>ROUND(E75*H75,2)</f>
        <v>0</v>
      </c>
      <c r="J75" s="170"/>
      <c r="K75" s="171">
        <f>ROUND(E75*J75,2)</f>
        <v>0</v>
      </c>
      <c r="L75" s="171">
        <v>21</v>
      </c>
      <c r="M75" s="171">
        <f>G75*(1+L75/100)</f>
        <v>0</v>
      </c>
      <c r="N75" s="171">
        <v>2.0290000000000002E-2</v>
      </c>
      <c r="O75" s="171">
        <f>ROUND(E75*N75,2)</f>
        <v>0.44</v>
      </c>
      <c r="P75" s="171">
        <v>0</v>
      </c>
      <c r="Q75" s="171">
        <f>ROUND(E75*P75,2)</f>
        <v>0</v>
      </c>
      <c r="R75" s="171" t="s">
        <v>189</v>
      </c>
      <c r="S75" s="171" t="s">
        <v>136</v>
      </c>
      <c r="T75" s="172" t="s">
        <v>137</v>
      </c>
      <c r="U75" s="157">
        <v>0</v>
      </c>
      <c r="V75" s="157">
        <f>ROUND(E75*U75,2)</f>
        <v>0</v>
      </c>
      <c r="W75" s="157"/>
      <c r="X75" s="148"/>
      <c r="Y75" s="148"/>
      <c r="Z75" s="148"/>
      <c r="AA75" s="148"/>
      <c r="AB75" s="148"/>
      <c r="AC75" s="148"/>
      <c r="AD75" s="148"/>
      <c r="AE75" s="148"/>
      <c r="AF75" s="148"/>
      <c r="AG75" s="148" t="s">
        <v>183</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ht="22.5" outlineLevel="1">
      <c r="A76" s="155"/>
      <c r="B76" s="156"/>
      <c r="C76" s="278" t="s">
        <v>262</v>
      </c>
      <c r="D76" s="279"/>
      <c r="E76" s="279"/>
      <c r="F76" s="279"/>
      <c r="G76" s="279"/>
      <c r="H76" s="157"/>
      <c r="I76" s="157"/>
      <c r="J76" s="157"/>
      <c r="K76" s="157"/>
      <c r="L76" s="157"/>
      <c r="M76" s="157"/>
      <c r="N76" s="157"/>
      <c r="O76" s="157"/>
      <c r="P76" s="157"/>
      <c r="Q76" s="157"/>
      <c r="R76" s="157"/>
      <c r="S76" s="157"/>
      <c r="T76" s="157"/>
      <c r="U76" s="157"/>
      <c r="V76" s="157"/>
      <c r="W76" s="157"/>
      <c r="X76" s="148"/>
      <c r="Y76" s="148"/>
      <c r="Z76" s="148"/>
      <c r="AA76" s="148"/>
      <c r="AB76" s="148"/>
      <c r="AC76" s="148"/>
      <c r="AD76" s="148"/>
      <c r="AE76" s="148"/>
      <c r="AF76" s="148"/>
      <c r="AG76" s="148" t="s">
        <v>140</v>
      </c>
      <c r="AH76" s="148"/>
      <c r="AI76" s="148"/>
      <c r="AJ76" s="148"/>
      <c r="AK76" s="148"/>
      <c r="AL76" s="148"/>
      <c r="AM76" s="148"/>
      <c r="AN76" s="148"/>
      <c r="AO76" s="148"/>
      <c r="AP76" s="148"/>
      <c r="AQ76" s="148"/>
      <c r="AR76" s="148"/>
      <c r="AS76" s="148"/>
      <c r="AT76" s="148"/>
      <c r="AU76" s="148"/>
      <c r="AV76" s="148"/>
      <c r="AW76" s="148"/>
      <c r="AX76" s="148"/>
      <c r="AY76" s="148"/>
      <c r="AZ76" s="148"/>
      <c r="BA76" s="173" t="str">
        <f>C76</f>
        <v>Položení polštářů pod podlahy o osové vzdálenosti do 1 m, položení a přibití hoblovaných prken, spojovací a ochranné prostředky, dodávka materiálu.</v>
      </c>
      <c r="BB76" s="148"/>
      <c r="BC76" s="148"/>
      <c r="BD76" s="148"/>
      <c r="BE76" s="148"/>
      <c r="BF76" s="148"/>
      <c r="BG76" s="148"/>
      <c r="BH76" s="148"/>
    </row>
    <row r="77" spans="1:60" outlineLevel="1">
      <c r="A77" s="155"/>
      <c r="B77" s="156"/>
      <c r="C77" s="274" t="s">
        <v>263</v>
      </c>
      <c r="D77" s="275"/>
      <c r="E77" s="275"/>
      <c r="F77" s="275"/>
      <c r="G77" s="275"/>
      <c r="H77" s="157"/>
      <c r="I77" s="157"/>
      <c r="J77" s="157"/>
      <c r="K77" s="157"/>
      <c r="L77" s="157"/>
      <c r="M77" s="157"/>
      <c r="N77" s="157"/>
      <c r="O77" s="157"/>
      <c r="P77" s="157"/>
      <c r="Q77" s="157"/>
      <c r="R77" s="157"/>
      <c r="S77" s="157"/>
      <c r="T77" s="157"/>
      <c r="U77" s="157"/>
      <c r="V77" s="157"/>
      <c r="W77" s="157"/>
      <c r="X77" s="148"/>
      <c r="Y77" s="148"/>
      <c r="Z77" s="148"/>
      <c r="AA77" s="148"/>
      <c r="AB77" s="148"/>
      <c r="AC77" s="148"/>
      <c r="AD77" s="148"/>
      <c r="AE77" s="148"/>
      <c r="AF77" s="148"/>
      <c r="AG77" s="148" t="s">
        <v>140</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c r="A78" s="155"/>
      <c r="B78" s="156"/>
      <c r="C78" s="274" t="s">
        <v>264</v>
      </c>
      <c r="D78" s="275"/>
      <c r="E78" s="275"/>
      <c r="F78" s="275"/>
      <c r="G78" s="275"/>
      <c r="H78" s="157"/>
      <c r="I78" s="157"/>
      <c r="J78" s="157"/>
      <c r="K78" s="157"/>
      <c r="L78" s="157"/>
      <c r="M78" s="157"/>
      <c r="N78" s="157"/>
      <c r="O78" s="157"/>
      <c r="P78" s="157"/>
      <c r="Q78" s="157"/>
      <c r="R78" s="157"/>
      <c r="S78" s="157"/>
      <c r="T78" s="157"/>
      <c r="U78" s="157"/>
      <c r="V78" s="157"/>
      <c r="W78" s="157"/>
      <c r="X78" s="148"/>
      <c r="Y78" s="148"/>
      <c r="Z78" s="148"/>
      <c r="AA78" s="148"/>
      <c r="AB78" s="148"/>
      <c r="AC78" s="148"/>
      <c r="AD78" s="148"/>
      <c r="AE78" s="148"/>
      <c r="AF78" s="148"/>
      <c r="AG78" s="148" t="s">
        <v>140</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c r="A79" s="155"/>
      <c r="B79" s="156"/>
      <c r="C79" s="276"/>
      <c r="D79" s="277"/>
      <c r="E79" s="277"/>
      <c r="F79" s="277"/>
      <c r="G79" s="277"/>
      <c r="H79" s="157"/>
      <c r="I79" s="157"/>
      <c r="J79" s="157"/>
      <c r="K79" s="157"/>
      <c r="L79" s="157"/>
      <c r="M79" s="157"/>
      <c r="N79" s="157"/>
      <c r="O79" s="157"/>
      <c r="P79" s="157"/>
      <c r="Q79" s="157"/>
      <c r="R79" s="157"/>
      <c r="S79" s="157"/>
      <c r="T79" s="157"/>
      <c r="U79" s="157"/>
      <c r="V79" s="157"/>
      <c r="W79" s="157"/>
      <c r="X79" s="148"/>
      <c r="Y79" s="148"/>
      <c r="Z79" s="148"/>
      <c r="AA79" s="148"/>
      <c r="AB79" s="148"/>
      <c r="AC79" s="148"/>
      <c r="AD79" s="148"/>
      <c r="AE79" s="148"/>
      <c r="AF79" s="148"/>
      <c r="AG79" s="148" t="s">
        <v>141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2.5" outlineLevel="1">
      <c r="A80" s="166">
        <v>18</v>
      </c>
      <c r="B80" s="167" t="s">
        <v>265</v>
      </c>
      <c r="C80" s="180" t="s">
        <v>266</v>
      </c>
      <c r="D80" s="181" t="s">
        <v>188</v>
      </c>
      <c r="E80" s="171">
        <v>24.932000000000002</v>
      </c>
      <c r="F80" s="170"/>
      <c r="G80" s="171">
        <f>ROUND(E80*F80,2)</f>
        <v>0</v>
      </c>
      <c r="H80" s="170"/>
      <c r="I80" s="171">
        <f>ROUND(E80*H80,2)</f>
        <v>0</v>
      </c>
      <c r="J80" s="170"/>
      <c r="K80" s="171">
        <f>ROUND(E80*J80,2)</f>
        <v>0</v>
      </c>
      <c r="L80" s="171">
        <v>21</v>
      </c>
      <c r="M80" s="171">
        <f>G80*(1+L80/100)</f>
        <v>0</v>
      </c>
      <c r="N80" s="171">
        <v>1.8000000000000002E-2</v>
      </c>
      <c r="O80" s="171">
        <f>ROUND(E80*N80,2)</f>
        <v>0.45</v>
      </c>
      <c r="P80" s="171">
        <v>0</v>
      </c>
      <c r="Q80" s="171">
        <f>ROUND(E80*P80,2)</f>
        <v>0</v>
      </c>
      <c r="R80" s="171" t="s">
        <v>258</v>
      </c>
      <c r="S80" s="171" t="s">
        <v>136</v>
      </c>
      <c r="T80" s="172" t="s">
        <v>137</v>
      </c>
      <c r="U80" s="157">
        <v>0</v>
      </c>
      <c r="V80" s="157">
        <f>ROUND(E80*U80,2)</f>
        <v>0</v>
      </c>
      <c r="W80" s="157"/>
      <c r="X80" s="148"/>
      <c r="Y80" s="148"/>
      <c r="Z80" s="148"/>
      <c r="AA80" s="148"/>
      <c r="AB80" s="148"/>
      <c r="AC80" s="148"/>
      <c r="AD80" s="148"/>
      <c r="AE80" s="148"/>
      <c r="AF80" s="148"/>
      <c r="AG80" s="148" t="s">
        <v>231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c r="A81" s="155"/>
      <c r="B81" s="156"/>
      <c r="C81" s="194" t="s">
        <v>267</v>
      </c>
      <c r="D81" s="195"/>
      <c r="E81" s="196">
        <v>24.932000000000002</v>
      </c>
      <c r="F81" s="157"/>
      <c r="G81" s="157"/>
      <c r="H81" s="157"/>
      <c r="I81" s="157"/>
      <c r="J81" s="157"/>
      <c r="K81" s="157"/>
      <c r="L81" s="157"/>
      <c r="M81" s="157"/>
      <c r="N81" s="157"/>
      <c r="O81" s="157"/>
      <c r="P81" s="157"/>
      <c r="Q81" s="157"/>
      <c r="R81" s="157"/>
      <c r="S81" s="157"/>
      <c r="T81" s="157"/>
      <c r="U81" s="157"/>
      <c r="V81" s="157"/>
      <c r="W81" s="157"/>
      <c r="X81" s="148"/>
      <c r="Y81" s="148"/>
      <c r="Z81" s="148"/>
      <c r="AA81" s="148"/>
      <c r="AB81" s="148"/>
      <c r="AC81" s="148"/>
      <c r="AD81" s="148"/>
      <c r="AE81" s="148"/>
      <c r="AF81" s="148"/>
      <c r="AG81" s="148" t="s">
        <v>227</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c r="A82" s="155"/>
      <c r="B82" s="156"/>
      <c r="C82" s="276"/>
      <c r="D82" s="277"/>
      <c r="E82" s="277"/>
      <c r="F82" s="277"/>
      <c r="G82" s="277"/>
      <c r="H82" s="157"/>
      <c r="I82" s="157"/>
      <c r="J82" s="157"/>
      <c r="K82" s="157"/>
      <c r="L82" s="157"/>
      <c r="M82" s="157"/>
      <c r="N82" s="157"/>
      <c r="O82" s="157"/>
      <c r="P82" s="157"/>
      <c r="Q82" s="157"/>
      <c r="R82" s="157"/>
      <c r="S82" s="157"/>
      <c r="T82" s="157"/>
      <c r="U82" s="157"/>
      <c r="V82" s="157"/>
      <c r="W82" s="157"/>
      <c r="X82" s="148"/>
      <c r="Y82" s="148"/>
      <c r="Z82" s="148"/>
      <c r="AA82" s="148"/>
      <c r="AB82" s="148"/>
      <c r="AC82" s="148"/>
      <c r="AD82" s="148"/>
      <c r="AE82" s="148"/>
      <c r="AF82" s="148"/>
      <c r="AG82" s="148" t="s">
        <v>141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c r="A83" s="155">
        <v>19</v>
      </c>
      <c r="B83" s="156" t="s">
        <v>268</v>
      </c>
      <c r="C83" s="197" t="s">
        <v>269</v>
      </c>
      <c r="D83" s="198" t="s">
        <v>0</v>
      </c>
      <c r="E83" s="158"/>
      <c r="F83" s="158"/>
      <c r="G83" s="157">
        <f>ROUND(E83*F83,2)</f>
        <v>0</v>
      </c>
      <c r="H83" s="158"/>
      <c r="I83" s="157">
        <f>ROUND(E83*H83,2)</f>
        <v>0</v>
      </c>
      <c r="J83" s="158"/>
      <c r="K83" s="157">
        <f>ROUND(E83*J83,2)</f>
        <v>0</v>
      </c>
      <c r="L83" s="157">
        <v>21</v>
      </c>
      <c r="M83" s="157">
        <f>G83*(1+L83/100)</f>
        <v>0</v>
      </c>
      <c r="N83" s="157">
        <v>0</v>
      </c>
      <c r="O83" s="157">
        <f>ROUND(E83*N83,2)</f>
        <v>0</v>
      </c>
      <c r="P83" s="157">
        <v>0</v>
      </c>
      <c r="Q83" s="157">
        <f>ROUND(E83*P83,2)</f>
        <v>0</v>
      </c>
      <c r="R83" s="157" t="s">
        <v>270</v>
      </c>
      <c r="S83" s="157" t="s">
        <v>136</v>
      </c>
      <c r="T83" s="157" t="s">
        <v>182</v>
      </c>
      <c r="U83" s="157">
        <v>0</v>
      </c>
      <c r="V83" s="157">
        <f>ROUND(E83*U83,2)</f>
        <v>0</v>
      </c>
      <c r="W83" s="157"/>
      <c r="X83" s="148"/>
      <c r="Y83" s="148"/>
      <c r="Z83" s="148"/>
      <c r="AA83" s="148"/>
      <c r="AB83" s="148"/>
      <c r="AC83" s="148"/>
      <c r="AD83" s="148"/>
      <c r="AE83" s="148"/>
      <c r="AF83" s="148"/>
      <c r="AG83" s="148" t="s">
        <v>237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c r="A84" s="155"/>
      <c r="B84" s="156"/>
      <c r="C84" s="270" t="s">
        <v>238</v>
      </c>
      <c r="D84" s="271"/>
      <c r="E84" s="271"/>
      <c r="F84" s="271"/>
      <c r="G84" s="271"/>
      <c r="H84" s="157"/>
      <c r="I84" s="157"/>
      <c r="J84" s="157"/>
      <c r="K84" s="157"/>
      <c r="L84" s="157"/>
      <c r="M84" s="157"/>
      <c r="N84" s="157"/>
      <c r="O84" s="157"/>
      <c r="P84" s="157"/>
      <c r="Q84" s="157"/>
      <c r="R84" s="157"/>
      <c r="S84" s="157"/>
      <c r="T84" s="157"/>
      <c r="U84" s="157"/>
      <c r="V84" s="157"/>
      <c r="W84" s="157"/>
      <c r="X84" s="148"/>
      <c r="Y84" s="148"/>
      <c r="Z84" s="148"/>
      <c r="AA84" s="148"/>
      <c r="AB84" s="148"/>
      <c r="AC84" s="148"/>
      <c r="AD84" s="148"/>
      <c r="AE84" s="148"/>
      <c r="AF84" s="148"/>
      <c r="AG84" s="148" t="s">
        <v>185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c r="A85" s="155"/>
      <c r="B85" s="156"/>
      <c r="C85" s="276"/>
      <c r="D85" s="277"/>
      <c r="E85" s="277"/>
      <c r="F85" s="277"/>
      <c r="G85" s="277"/>
      <c r="H85" s="157"/>
      <c r="I85" s="157"/>
      <c r="J85" s="157"/>
      <c r="K85" s="157"/>
      <c r="L85" s="157"/>
      <c r="M85" s="157"/>
      <c r="N85" s="157"/>
      <c r="O85" s="157"/>
      <c r="P85" s="157"/>
      <c r="Q85" s="157"/>
      <c r="R85" s="157"/>
      <c r="S85" s="157"/>
      <c r="T85" s="157"/>
      <c r="U85" s="157"/>
      <c r="V85" s="157"/>
      <c r="W85" s="157"/>
      <c r="X85" s="148"/>
      <c r="Y85" s="148"/>
      <c r="Z85" s="148"/>
      <c r="AA85" s="148"/>
      <c r="AB85" s="148"/>
      <c r="AC85" s="148"/>
      <c r="AD85" s="148"/>
      <c r="AE85" s="148"/>
      <c r="AF85" s="148"/>
      <c r="AG85" s="148" t="s">
        <v>141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c r="A86" s="160" t="s">
        <v>131</v>
      </c>
      <c r="B86" s="161" t="s">
        <v>86</v>
      </c>
      <c r="C86" s="182" t="s">
        <v>87</v>
      </c>
      <c r="D86" s="183"/>
      <c r="E86" s="164"/>
      <c r="F86" s="164"/>
      <c r="G86" s="164">
        <f>SUMIF(AG87:AG88,"&lt;&gt;NOR",G87:G88)</f>
        <v>0</v>
      </c>
      <c r="H86" s="164"/>
      <c r="I86" s="164">
        <f>SUM(I87:I88)</f>
        <v>0</v>
      </c>
      <c r="J86" s="164"/>
      <c r="K86" s="164">
        <f>SUM(K87:K88)</f>
        <v>0</v>
      </c>
      <c r="L86" s="164"/>
      <c r="M86" s="164">
        <f>SUM(M87:M88)</f>
        <v>0</v>
      </c>
      <c r="N86" s="164"/>
      <c r="O86" s="164">
        <f>SUM(O87:O88)</f>
        <v>0</v>
      </c>
      <c r="P86" s="164"/>
      <c r="Q86" s="164">
        <f>SUM(Q87:Q88)</f>
        <v>0</v>
      </c>
      <c r="R86" s="164"/>
      <c r="S86" s="164"/>
      <c r="T86" s="165"/>
      <c r="U86" s="159"/>
      <c r="V86" s="159">
        <f>SUM(V87:V88)</f>
        <v>0</v>
      </c>
      <c r="W86" s="159"/>
      <c r="AG86" t="s">
        <v>132</v>
      </c>
    </row>
    <row r="87" spans="1:60" ht="22.5" outlineLevel="1">
      <c r="A87" s="166">
        <v>20</v>
      </c>
      <c r="B87" s="167" t="s">
        <v>271</v>
      </c>
      <c r="C87" s="180" t="s">
        <v>272</v>
      </c>
      <c r="D87" s="181" t="s">
        <v>194</v>
      </c>
      <c r="E87" s="171">
        <v>1</v>
      </c>
      <c r="F87" s="170"/>
      <c r="G87" s="171">
        <f>ROUND(E87*F87,2)</f>
        <v>0</v>
      </c>
      <c r="H87" s="170"/>
      <c r="I87" s="171">
        <f>ROUND(E87*H87,2)</f>
        <v>0</v>
      </c>
      <c r="J87" s="170"/>
      <c r="K87" s="171">
        <f>ROUND(E87*J87,2)</f>
        <v>0</v>
      </c>
      <c r="L87" s="171">
        <v>21</v>
      </c>
      <c r="M87" s="171">
        <f>G87*(1+L87/100)</f>
        <v>0</v>
      </c>
      <c r="N87" s="171">
        <v>1.4400000000000001E-3</v>
      </c>
      <c r="O87" s="171">
        <f>ROUND(E87*N87,2)</f>
        <v>0</v>
      </c>
      <c r="P87" s="171">
        <v>0</v>
      </c>
      <c r="Q87" s="171">
        <f>ROUND(E87*P87,2)</f>
        <v>0</v>
      </c>
      <c r="R87" s="171" t="s">
        <v>189</v>
      </c>
      <c r="S87" s="171" t="s">
        <v>136</v>
      </c>
      <c r="T87" s="172" t="s">
        <v>182</v>
      </c>
      <c r="U87" s="157">
        <v>0</v>
      </c>
      <c r="V87" s="157">
        <f>ROUND(E87*U87,2)</f>
        <v>0</v>
      </c>
      <c r="W87" s="157"/>
      <c r="X87" s="148"/>
      <c r="Y87" s="148"/>
      <c r="Z87" s="148"/>
      <c r="AA87" s="148"/>
      <c r="AB87" s="148"/>
      <c r="AC87" s="148"/>
      <c r="AD87" s="148"/>
      <c r="AE87" s="148"/>
      <c r="AF87" s="148"/>
      <c r="AG87" s="148" t="s">
        <v>183</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c r="A88" s="155"/>
      <c r="B88" s="156"/>
      <c r="C88" s="268"/>
      <c r="D88" s="269"/>
      <c r="E88" s="269"/>
      <c r="F88" s="269"/>
      <c r="G88" s="269"/>
      <c r="H88" s="157"/>
      <c r="I88" s="157"/>
      <c r="J88" s="157"/>
      <c r="K88" s="157"/>
      <c r="L88" s="157"/>
      <c r="M88" s="157"/>
      <c r="N88" s="157"/>
      <c r="O88" s="157"/>
      <c r="P88" s="157"/>
      <c r="Q88" s="157"/>
      <c r="R88" s="157"/>
      <c r="S88" s="157"/>
      <c r="T88" s="157"/>
      <c r="U88" s="157"/>
      <c r="V88" s="157"/>
      <c r="W88" s="157"/>
      <c r="X88" s="148"/>
      <c r="Y88" s="148"/>
      <c r="Z88" s="148"/>
      <c r="AA88" s="148"/>
      <c r="AB88" s="148"/>
      <c r="AC88" s="148"/>
      <c r="AD88" s="148"/>
      <c r="AE88" s="148"/>
      <c r="AF88" s="148"/>
      <c r="AG88" s="148" t="s">
        <v>141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5.5">
      <c r="A89" s="160" t="s">
        <v>131</v>
      </c>
      <c r="B89" s="161" t="s">
        <v>90</v>
      </c>
      <c r="C89" s="182" t="s">
        <v>91</v>
      </c>
      <c r="D89" s="183"/>
      <c r="E89" s="164"/>
      <c r="F89" s="164"/>
      <c r="G89" s="164">
        <f>SUMIF(AG90:AG94,"&lt;&gt;NOR",G90:G94)</f>
        <v>0</v>
      </c>
      <c r="H89" s="164"/>
      <c r="I89" s="164">
        <f>SUM(I90:I94)</f>
        <v>0</v>
      </c>
      <c r="J89" s="164"/>
      <c r="K89" s="164">
        <f>SUM(K90:K94)</f>
        <v>0</v>
      </c>
      <c r="L89" s="164"/>
      <c r="M89" s="164">
        <f>SUM(M90:M94)</f>
        <v>0</v>
      </c>
      <c r="N89" s="164"/>
      <c r="O89" s="164">
        <f>SUM(O90:O94)</f>
        <v>8.06</v>
      </c>
      <c r="P89" s="164"/>
      <c r="Q89" s="164">
        <f>SUM(Q90:Q94)</f>
        <v>0</v>
      </c>
      <c r="R89" s="164"/>
      <c r="S89" s="164"/>
      <c r="T89" s="165"/>
      <c r="U89" s="159"/>
      <c r="V89" s="159">
        <f>SUM(V90:V94)</f>
        <v>8.26</v>
      </c>
      <c r="W89" s="159"/>
      <c r="AG89" t="s">
        <v>132</v>
      </c>
    </row>
    <row r="90" spans="1:60" ht="22.5" outlineLevel="1">
      <c r="A90" s="166">
        <v>21</v>
      </c>
      <c r="B90" s="167" t="s">
        <v>273</v>
      </c>
      <c r="C90" s="180" t="s">
        <v>274</v>
      </c>
      <c r="D90" s="181" t="s">
        <v>244</v>
      </c>
      <c r="E90" s="171">
        <v>35</v>
      </c>
      <c r="F90" s="170"/>
      <c r="G90" s="171">
        <f>ROUND(E90*F90,2)</f>
        <v>0</v>
      </c>
      <c r="H90" s="170"/>
      <c r="I90" s="171">
        <f>ROUND(E90*H90,2)</f>
        <v>0</v>
      </c>
      <c r="J90" s="170"/>
      <c r="K90" s="171">
        <f>ROUND(E90*J90,2)</f>
        <v>0</v>
      </c>
      <c r="L90" s="171">
        <v>21</v>
      </c>
      <c r="M90" s="171">
        <f>G90*(1+L90/100)</f>
        <v>0</v>
      </c>
      <c r="N90" s="171">
        <v>3.0000000000000003E-4</v>
      </c>
      <c r="O90" s="171">
        <f>ROUND(E90*N90,2)</f>
        <v>0.01</v>
      </c>
      <c r="P90" s="171">
        <v>0</v>
      </c>
      <c r="Q90" s="171">
        <f>ROUND(E90*P90,2)</f>
        <v>0</v>
      </c>
      <c r="R90" s="171" t="s">
        <v>275</v>
      </c>
      <c r="S90" s="171" t="s">
        <v>136</v>
      </c>
      <c r="T90" s="172" t="s">
        <v>182</v>
      </c>
      <c r="U90" s="157">
        <v>0.23600000000000002</v>
      </c>
      <c r="V90" s="157">
        <f>ROUND(E90*U90,2)</f>
        <v>8.26</v>
      </c>
      <c r="W90" s="157"/>
      <c r="X90" s="148"/>
      <c r="Y90" s="148"/>
      <c r="Z90" s="148"/>
      <c r="AA90" s="148"/>
      <c r="AB90" s="148"/>
      <c r="AC90" s="148"/>
      <c r="AD90" s="148"/>
      <c r="AE90" s="148"/>
      <c r="AF90" s="148"/>
      <c r="AG90" s="148" t="s">
        <v>221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c r="A91" s="155"/>
      <c r="B91" s="156"/>
      <c r="C91" s="268"/>
      <c r="D91" s="269"/>
      <c r="E91" s="269"/>
      <c r="F91" s="269"/>
      <c r="G91" s="269"/>
      <c r="H91" s="157"/>
      <c r="I91" s="157"/>
      <c r="J91" s="157"/>
      <c r="K91" s="157"/>
      <c r="L91" s="157"/>
      <c r="M91" s="157"/>
      <c r="N91" s="157"/>
      <c r="O91" s="157"/>
      <c r="P91" s="157"/>
      <c r="Q91" s="157"/>
      <c r="R91" s="157"/>
      <c r="S91" s="157"/>
      <c r="T91" s="157"/>
      <c r="U91" s="157"/>
      <c r="V91" s="157"/>
      <c r="W91" s="157"/>
      <c r="X91" s="148"/>
      <c r="Y91" s="148"/>
      <c r="Z91" s="148"/>
      <c r="AA91" s="148"/>
      <c r="AB91" s="148"/>
      <c r="AC91" s="148"/>
      <c r="AD91" s="148"/>
      <c r="AE91" s="148"/>
      <c r="AF91" s="148"/>
      <c r="AG91" s="148" t="s">
        <v>141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2.5" outlineLevel="1">
      <c r="A92" s="166">
        <v>22</v>
      </c>
      <c r="B92" s="167" t="s">
        <v>276</v>
      </c>
      <c r="C92" s="180" t="s">
        <v>277</v>
      </c>
      <c r="D92" s="181" t="s">
        <v>188</v>
      </c>
      <c r="E92" s="171">
        <v>31.430000000000003</v>
      </c>
      <c r="F92" s="170"/>
      <c r="G92" s="171">
        <f>ROUND(E92*F92,2)</f>
        <v>0</v>
      </c>
      <c r="H92" s="170"/>
      <c r="I92" s="171">
        <f>ROUND(E92*H92,2)</f>
        <v>0</v>
      </c>
      <c r="J92" s="170"/>
      <c r="K92" s="171">
        <f>ROUND(E92*J92,2)</f>
        <v>0</v>
      </c>
      <c r="L92" s="171">
        <v>21</v>
      </c>
      <c r="M92" s="171">
        <f>G92*(1+L92/100)</f>
        <v>0</v>
      </c>
      <c r="N92" s="171">
        <v>0.25613000000000002</v>
      </c>
      <c r="O92" s="171">
        <f>ROUND(E92*N92,2)</f>
        <v>8.0500000000000007</v>
      </c>
      <c r="P92" s="171">
        <v>0</v>
      </c>
      <c r="Q92" s="171">
        <f>ROUND(E92*P92,2)</f>
        <v>0</v>
      </c>
      <c r="R92" s="171" t="s">
        <v>181</v>
      </c>
      <c r="S92" s="171" t="s">
        <v>136</v>
      </c>
      <c r="T92" s="172" t="s">
        <v>182</v>
      </c>
      <c r="U92" s="157">
        <v>0</v>
      </c>
      <c r="V92" s="157">
        <f>ROUND(E92*U92,2)</f>
        <v>0</v>
      </c>
      <c r="W92" s="157"/>
      <c r="X92" s="148"/>
      <c r="Y92" s="148"/>
      <c r="Z92" s="148"/>
      <c r="AA92" s="148"/>
      <c r="AB92" s="148"/>
      <c r="AC92" s="148"/>
      <c r="AD92" s="148"/>
      <c r="AE92" s="148"/>
      <c r="AF92" s="148"/>
      <c r="AG92" s="148" t="s">
        <v>183</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c r="A93" s="155"/>
      <c r="B93" s="156"/>
      <c r="C93" s="272" t="s">
        <v>278</v>
      </c>
      <c r="D93" s="273"/>
      <c r="E93" s="273"/>
      <c r="F93" s="273"/>
      <c r="G93" s="273"/>
      <c r="H93" s="157"/>
      <c r="I93" s="157"/>
      <c r="J93" s="157"/>
      <c r="K93" s="157"/>
      <c r="L93" s="157"/>
      <c r="M93" s="157"/>
      <c r="N93" s="157"/>
      <c r="O93" s="157"/>
      <c r="P93" s="157"/>
      <c r="Q93" s="157"/>
      <c r="R93" s="157"/>
      <c r="S93" s="157"/>
      <c r="T93" s="157"/>
      <c r="U93" s="157"/>
      <c r="V93" s="157"/>
      <c r="W93" s="157"/>
      <c r="X93" s="148"/>
      <c r="Y93" s="148"/>
      <c r="Z93" s="148"/>
      <c r="AA93" s="148"/>
      <c r="AB93" s="148"/>
      <c r="AC93" s="148"/>
      <c r="AD93" s="148"/>
      <c r="AE93" s="148"/>
      <c r="AF93" s="148"/>
      <c r="AG93" s="148" t="s">
        <v>185</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c r="A94" s="155"/>
      <c r="B94" s="156"/>
      <c r="C94" s="276"/>
      <c r="D94" s="277"/>
      <c r="E94" s="277"/>
      <c r="F94" s="277"/>
      <c r="G94" s="277"/>
      <c r="H94" s="157"/>
      <c r="I94" s="157"/>
      <c r="J94" s="157"/>
      <c r="K94" s="157"/>
      <c r="L94" s="157"/>
      <c r="M94" s="157"/>
      <c r="N94" s="157"/>
      <c r="O94" s="157"/>
      <c r="P94" s="157"/>
      <c r="Q94" s="157"/>
      <c r="R94" s="157"/>
      <c r="S94" s="157"/>
      <c r="T94" s="157"/>
      <c r="U94" s="157"/>
      <c r="V94" s="157"/>
      <c r="W94" s="157"/>
      <c r="X94" s="148"/>
      <c r="Y94" s="148"/>
      <c r="Z94" s="148"/>
      <c r="AA94" s="148"/>
      <c r="AB94" s="148"/>
      <c r="AC94" s="148"/>
      <c r="AD94" s="148"/>
      <c r="AE94" s="148"/>
      <c r="AF94" s="148"/>
      <c r="AG94" s="148" t="s">
        <v>141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c r="A95" s="160" t="s">
        <v>131</v>
      </c>
      <c r="B95" s="161" t="s">
        <v>86</v>
      </c>
      <c r="C95" s="182" t="s">
        <v>87</v>
      </c>
      <c r="D95" s="183"/>
      <c r="E95" s="164"/>
      <c r="F95" s="164"/>
      <c r="G95" s="164">
        <f>SUMIF(AG96:AG108,"&lt;&gt;NOR",G96:G108)</f>
        <v>0</v>
      </c>
      <c r="H95" s="164"/>
      <c r="I95" s="164">
        <f>SUM(I96:I108)</f>
        <v>0</v>
      </c>
      <c r="J95" s="164"/>
      <c r="K95" s="164">
        <f>SUM(K96:K108)</f>
        <v>0</v>
      </c>
      <c r="L95" s="164"/>
      <c r="M95" s="164">
        <f>SUM(M96:M108)</f>
        <v>0</v>
      </c>
      <c r="N95" s="164"/>
      <c r="O95" s="164">
        <f>SUM(O96:O108)</f>
        <v>0.11000000000000001</v>
      </c>
      <c r="P95" s="164"/>
      <c r="Q95" s="164">
        <f>SUM(Q96:Q108)</f>
        <v>0</v>
      </c>
      <c r="R95" s="164"/>
      <c r="S95" s="164"/>
      <c r="T95" s="165"/>
      <c r="U95" s="159"/>
      <c r="V95" s="159">
        <f>SUM(V96:V108)</f>
        <v>0</v>
      </c>
      <c r="W95" s="159"/>
      <c r="AG95" t="s">
        <v>132</v>
      </c>
    </row>
    <row r="96" spans="1:60" ht="22.5" outlineLevel="1">
      <c r="A96" s="166">
        <v>23</v>
      </c>
      <c r="B96" s="167" t="s">
        <v>279</v>
      </c>
      <c r="C96" s="180" t="s">
        <v>280</v>
      </c>
      <c r="D96" s="181" t="s">
        <v>194</v>
      </c>
      <c r="E96" s="171">
        <v>2</v>
      </c>
      <c r="F96" s="170"/>
      <c r="G96" s="171">
        <f>ROUND(E96*F96,2)</f>
        <v>0</v>
      </c>
      <c r="H96" s="170"/>
      <c r="I96" s="171">
        <f>ROUND(E96*H96,2)</f>
        <v>0</v>
      </c>
      <c r="J96" s="170"/>
      <c r="K96" s="171">
        <f>ROUND(E96*J96,2)</f>
        <v>0</v>
      </c>
      <c r="L96" s="171">
        <v>21</v>
      </c>
      <c r="M96" s="171">
        <f>G96*(1+L96/100)</f>
        <v>0</v>
      </c>
      <c r="N96" s="171">
        <v>1.6400000000000002E-3</v>
      </c>
      <c r="O96" s="171">
        <f>ROUND(E96*N96,2)</f>
        <v>0</v>
      </c>
      <c r="P96" s="171">
        <v>0</v>
      </c>
      <c r="Q96" s="171">
        <f>ROUND(E96*P96,2)</f>
        <v>0</v>
      </c>
      <c r="R96" s="171" t="s">
        <v>189</v>
      </c>
      <c r="S96" s="171" t="s">
        <v>136</v>
      </c>
      <c r="T96" s="172" t="s">
        <v>182</v>
      </c>
      <c r="U96" s="157">
        <v>0</v>
      </c>
      <c r="V96" s="157">
        <f>ROUND(E96*U96,2)</f>
        <v>0</v>
      </c>
      <c r="W96" s="157"/>
      <c r="X96" s="148"/>
      <c r="Y96" s="148"/>
      <c r="Z96" s="148"/>
      <c r="AA96" s="148"/>
      <c r="AB96" s="148"/>
      <c r="AC96" s="148"/>
      <c r="AD96" s="148"/>
      <c r="AE96" s="148"/>
      <c r="AF96" s="148"/>
      <c r="AG96" s="148" t="s">
        <v>183</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c r="A97" s="155"/>
      <c r="B97" s="156"/>
      <c r="C97" s="268"/>
      <c r="D97" s="269"/>
      <c r="E97" s="269"/>
      <c r="F97" s="269"/>
      <c r="G97" s="269"/>
      <c r="H97" s="157"/>
      <c r="I97" s="157"/>
      <c r="J97" s="157"/>
      <c r="K97" s="157"/>
      <c r="L97" s="157"/>
      <c r="M97" s="157"/>
      <c r="N97" s="157"/>
      <c r="O97" s="157"/>
      <c r="P97" s="157"/>
      <c r="Q97" s="157"/>
      <c r="R97" s="157"/>
      <c r="S97" s="157"/>
      <c r="T97" s="157"/>
      <c r="U97" s="157"/>
      <c r="V97" s="157"/>
      <c r="W97" s="157"/>
      <c r="X97" s="148"/>
      <c r="Y97" s="148"/>
      <c r="Z97" s="148"/>
      <c r="AA97" s="148"/>
      <c r="AB97" s="148"/>
      <c r="AC97" s="148"/>
      <c r="AD97" s="148"/>
      <c r="AE97" s="148"/>
      <c r="AF97" s="148"/>
      <c r="AG97" s="148" t="s">
        <v>141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2.5" outlineLevel="1">
      <c r="A98" s="166">
        <v>24</v>
      </c>
      <c r="B98" s="167" t="s">
        <v>281</v>
      </c>
      <c r="C98" s="180" t="s">
        <v>282</v>
      </c>
      <c r="D98" s="181" t="s">
        <v>194</v>
      </c>
      <c r="E98" s="171">
        <v>1</v>
      </c>
      <c r="F98" s="170"/>
      <c r="G98" s="171">
        <f>ROUND(E98*F98,2)</f>
        <v>0</v>
      </c>
      <c r="H98" s="170"/>
      <c r="I98" s="171">
        <f>ROUND(E98*H98,2)</f>
        <v>0</v>
      </c>
      <c r="J98" s="170"/>
      <c r="K98" s="171">
        <f>ROUND(E98*J98,2)</f>
        <v>0</v>
      </c>
      <c r="L98" s="171">
        <v>21</v>
      </c>
      <c r="M98" s="171">
        <f>G98*(1+L98/100)</f>
        <v>0</v>
      </c>
      <c r="N98" s="171">
        <v>0</v>
      </c>
      <c r="O98" s="171">
        <f>ROUND(E98*N98,2)</f>
        <v>0</v>
      </c>
      <c r="P98" s="171">
        <v>0</v>
      </c>
      <c r="Q98" s="171">
        <f>ROUND(E98*P98,2)</f>
        <v>0</v>
      </c>
      <c r="R98" s="171"/>
      <c r="S98" s="171" t="s">
        <v>167</v>
      </c>
      <c r="T98" s="172" t="s">
        <v>137</v>
      </c>
      <c r="U98" s="157">
        <v>0</v>
      </c>
      <c r="V98" s="157">
        <f>ROUND(E98*U98,2)</f>
        <v>0</v>
      </c>
      <c r="W98" s="157"/>
      <c r="X98" s="148"/>
      <c r="Y98" s="148"/>
      <c r="Z98" s="148"/>
      <c r="AA98" s="148"/>
      <c r="AB98" s="148"/>
      <c r="AC98" s="148"/>
      <c r="AD98" s="148"/>
      <c r="AE98" s="148"/>
      <c r="AF98" s="148"/>
      <c r="AG98" s="148" t="s">
        <v>183</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c r="A99" s="155"/>
      <c r="B99" s="156"/>
      <c r="C99" s="268"/>
      <c r="D99" s="269"/>
      <c r="E99" s="269"/>
      <c r="F99" s="269"/>
      <c r="G99" s="269"/>
      <c r="H99" s="157"/>
      <c r="I99" s="157"/>
      <c r="J99" s="157"/>
      <c r="K99" s="157"/>
      <c r="L99" s="157"/>
      <c r="M99" s="157"/>
      <c r="N99" s="157"/>
      <c r="O99" s="157"/>
      <c r="P99" s="157"/>
      <c r="Q99" s="157"/>
      <c r="R99" s="157"/>
      <c r="S99" s="157"/>
      <c r="T99" s="157"/>
      <c r="U99" s="157"/>
      <c r="V99" s="157"/>
      <c r="W99" s="157"/>
      <c r="X99" s="148"/>
      <c r="Y99" s="148"/>
      <c r="Z99" s="148"/>
      <c r="AA99" s="148"/>
      <c r="AB99" s="148"/>
      <c r="AC99" s="148"/>
      <c r="AD99" s="148"/>
      <c r="AE99" s="148"/>
      <c r="AF99" s="148"/>
      <c r="AG99" s="148" t="s">
        <v>141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c r="A100" s="155">
        <v>25</v>
      </c>
      <c r="B100" s="156" t="s">
        <v>283</v>
      </c>
      <c r="C100" s="197" t="s">
        <v>284</v>
      </c>
      <c r="D100" s="198" t="s">
        <v>0</v>
      </c>
      <c r="E100" s="158"/>
      <c r="F100" s="158"/>
      <c r="G100" s="157">
        <f>ROUND(E100*F100,2)</f>
        <v>0</v>
      </c>
      <c r="H100" s="158"/>
      <c r="I100" s="157">
        <f>ROUND(E100*H100,2)</f>
        <v>0</v>
      </c>
      <c r="J100" s="158"/>
      <c r="K100" s="157">
        <f>ROUND(E100*J100,2)</f>
        <v>0</v>
      </c>
      <c r="L100" s="157">
        <v>21</v>
      </c>
      <c r="M100" s="157">
        <f>G100*(1+L100/100)</f>
        <v>0</v>
      </c>
      <c r="N100" s="157">
        <v>0</v>
      </c>
      <c r="O100" s="157">
        <f>ROUND(E100*N100,2)</f>
        <v>0</v>
      </c>
      <c r="P100" s="157">
        <v>0</v>
      </c>
      <c r="Q100" s="157">
        <f>ROUND(E100*P100,2)</f>
        <v>0</v>
      </c>
      <c r="R100" s="157" t="s">
        <v>285</v>
      </c>
      <c r="S100" s="157" t="s">
        <v>136</v>
      </c>
      <c r="T100" s="157" t="s">
        <v>182</v>
      </c>
      <c r="U100" s="157">
        <v>0</v>
      </c>
      <c r="V100" s="157">
        <f>ROUND(E100*U100,2)</f>
        <v>0</v>
      </c>
      <c r="W100" s="157"/>
      <c r="X100" s="148"/>
      <c r="Y100" s="148"/>
      <c r="Z100" s="148"/>
      <c r="AA100" s="148"/>
      <c r="AB100" s="148"/>
      <c r="AC100" s="148"/>
      <c r="AD100" s="148"/>
      <c r="AE100" s="148"/>
      <c r="AF100" s="148"/>
      <c r="AG100" s="148" t="s">
        <v>237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c r="A101" s="155"/>
      <c r="B101" s="156"/>
      <c r="C101" s="270" t="s">
        <v>238</v>
      </c>
      <c r="D101" s="271"/>
      <c r="E101" s="271"/>
      <c r="F101" s="271"/>
      <c r="G101" s="271"/>
      <c r="H101" s="157"/>
      <c r="I101" s="157"/>
      <c r="J101" s="157"/>
      <c r="K101" s="157"/>
      <c r="L101" s="157"/>
      <c r="M101" s="157"/>
      <c r="N101" s="157"/>
      <c r="O101" s="157"/>
      <c r="P101" s="157"/>
      <c r="Q101" s="157"/>
      <c r="R101" s="157"/>
      <c r="S101" s="157"/>
      <c r="T101" s="157"/>
      <c r="U101" s="157"/>
      <c r="V101" s="157"/>
      <c r="W101" s="157"/>
      <c r="X101" s="148"/>
      <c r="Y101" s="148"/>
      <c r="Z101" s="148"/>
      <c r="AA101" s="148"/>
      <c r="AB101" s="148"/>
      <c r="AC101" s="148"/>
      <c r="AD101" s="148"/>
      <c r="AE101" s="148"/>
      <c r="AF101" s="148"/>
      <c r="AG101" s="148" t="s">
        <v>185</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c r="A102" s="155"/>
      <c r="B102" s="156"/>
      <c r="C102" s="276"/>
      <c r="D102" s="277"/>
      <c r="E102" s="277"/>
      <c r="F102" s="277"/>
      <c r="G102" s="277"/>
      <c r="H102" s="157"/>
      <c r="I102" s="157"/>
      <c r="J102" s="157"/>
      <c r="K102" s="157"/>
      <c r="L102" s="157"/>
      <c r="M102" s="157"/>
      <c r="N102" s="157"/>
      <c r="O102" s="157"/>
      <c r="P102" s="157"/>
      <c r="Q102" s="157"/>
      <c r="R102" s="157"/>
      <c r="S102" s="157"/>
      <c r="T102" s="157"/>
      <c r="U102" s="157"/>
      <c r="V102" s="157"/>
      <c r="W102" s="157"/>
      <c r="X102" s="148"/>
      <c r="Y102" s="148"/>
      <c r="Z102" s="148"/>
      <c r="AA102" s="148"/>
      <c r="AB102" s="148"/>
      <c r="AC102" s="148"/>
      <c r="AD102" s="148"/>
      <c r="AE102" s="148"/>
      <c r="AF102" s="148"/>
      <c r="AG102" s="148" t="s">
        <v>141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c r="A103" s="166">
        <v>26</v>
      </c>
      <c r="B103" s="167" t="s">
        <v>286</v>
      </c>
      <c r="C103" s="180" t="s">
        <v>287</v>
      </c>
      <c r="D103" s="181" t="s">
        <v>194</v>
      </c>
      <c r="E103" s="171">
        <v>1</v>
      </c>
      <c r="F103" s="170"/>
      <c r="G103" s="171">
        <f>ROUND(E103*F103,2)</f>
        <v>0</v>
      </c>
      <c r="H103" s="170"/>
      <c r="I103" s="171">
        <f>ROUND(E103*H103,2)</f>
        <v>0</v>
      </c>
      <c r="J103" s="170"/>
      <c r="K103" s="171">
        <f>ROUND(E103*J103,2)</f>
        <v>0</v>
      </c>
      <c r="L103" s="171">
        <v>21</v>
      </c>
      <c r="M103" s="171">
        <f>G103*(1+L103/100)</f>
        <v>0</v>
      </c>
      <c r="N103" s="171">
        <v>1.7000000000000001E-2</v>
      </c>
      <c r="O103" s="171">
        <f>ROUND(E103*N103,2)</f>
        <v>0.02</v>
      </c>
      <c r="P103" s="171">
        <v>0</v>
      </c>
      <c r="Q103" s="171">
        <f>ROUND(E103*P103,2)</f>
        <v>0</v>
      </c>
      <c r="R103" s="171"/>
      <c r="S103" s="171" t="s">
        <v>167</v>
      </c>
      <c r="T103" s="172" t="s">
        <v>137</v>
      </c>
      <c r="U103" s="157">
        <v>0</v>
      </c>
      <c r="V103" s="157">
        <f>ROUND(E103*U103,2)</f>
        <v>0</v>
      </c>
      <c r="W103" s="157"/>
      <c r="X103" s="148"/>
      <c r="Y103" s="148"/>
      <c r="Z103" s="148"/>
      <c r="AA103" s="148"/>
      <c r="AB103" s="148"/>
      <c r="AC103" s="148"/>
      <c r="AD103" s="148"/>
      <c r="AE103" s="148"/>
      <c r="AF103" s="148"/>
      <c r="AG103" s="148" t="s">
        <v>231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c r="A104" s="155"/>
      <c r="B104" s="156"/>
      <c r="C104" s="268"/>
      <c r="D104" s="269"/>
      <c r="E104" s="269"/>
      <c r="F104" s="269"/>
      <c r="G104" s="269"/>
      <c r="H104" s="157"/>
      <c r="I104" s="157"/>
      <c r="J104" s="157"/>
      <c r="K104" s="157"/>
      <c r="L104" s="157"/>
      <c r="M104" s="157"/>
      <c r="N104" s="157"/>
      <c r="O104" s="157"/>
      <c r="P104" s="157"/>
      <c r="Q104" s="157"/>
      <c r="R104" s="157"/>
      <c r="S104" s="157"/>
      <c r="T104" s="157"/>
      <c r="U104" s="157"/>
      <c r="V104" s="157"/>
      <c r="W104" s="157"/>
      <c r="X104" s="148"/>
      <c r="Y104" s="148"/>
      <c r="Z104" s="148"/>
      <c r="AA104" s="148"/>
      <c r="AB104" s="148"/>
      <c r="AC104" s="148"/>
      <c r="AD104" s="148"/>
      <c r="AE104" s="148"/>
      <c r="AF104" s="148"/>
      <c r="AG104" s="148" t="s">
        <v>141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c r="A105" s="166">
        <v>27</v>
      </c>
      <c r="B105" s="167" t="s">
        <v>288</v>
      </c>
      <c r="C105" s="180" t="s">
        <v>289</v>
      </c>
      <c r="D105" s="181" t="s">
        <v>194</v>
      </c>
      <c r="E105" s="171">
        <v>1</v>
      </c>
      <c r="F105" s="170"/>
      <c r="G105" s="171">
        <f>ROUND(E105*F105,2)</f>
        <v>0</v>
      </c>
      <c r="H105" s="170"/>
      <c r="I105" s="171">
        <f>ROUND(E105*H105,2)</f>
        <v>0</v>
      </c>
      <c r="J105" s="170"/>
      <c r="K105" s="171">
        <f>ROUND(E105*J105,2)</f>
        <v>0</v>
      </c>
      <c r="L105" s="171">
        <v>21</v>
      </c>
      <c r="M105" s="171">
        <f>G105*(1+L105/100)</f>
        <v>0</v>
      </c>
      <c r="N105" s="171">
        <v>0.02</v>
      </c>
      <c r="O105" s="171">
        <f>ROUND(E105*N105,2)</f>
        <v>0.02</v>
      </c>
      <c r="P105" s="171">
        <v>0</v>
      </c>
      <c r="Q105" s="171">
        <f>ROUND(E105*P105,2)</f>
        <v>0</v>
      </c>
      <c r="R105" s="171"/>
      <c r="S105" s="171" t="s">
        <v>167</v>
      </c>
      <c r="T105" s="172" t="s">
        <v>137</v>
      </c>
      <c r="U105" s="157">
        <v>0</v>
      </c>
      <c r="V105" s="157">
        <f>ROUND(E105*U105,2)</f>
        <v>0</v>
      </c>
      <c r="W105" s="157"/>
      <c r="X105" s="148"/>
      <c r="Y105" s="148"/>
      <c r="Z105" s="148"/>
      <c r="AA105" s="148"/>
      <c r="AB105" s="148"/>
      <c r="AC105" s="148"/>
      <c r="AD105" s="148"/>
      <c r="AE105" s="148"/>
      <c r="AF105" s="148"/>
      <c r="AG105" s="148" t="s">
        <v>231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c r="A106" s="155"/>
      <c r="B106" s="156"/>
      <c r="C106" s="268"/>
      <c r="D106" s="269"/>
      <c r="E106" s="269"/>
      <c r="F106" s="269"/>
      <c r="G106" s="269"/>
      <c r="H106" s="157"/>
      <c r="I106" s="157"/>
      <c r="J106" s="157"/>
      <c r="K106" s="157"/>
      <c r="L106" s="157"/>
      <c r="M106" s="157"/>
      <c r="N106" s="157"/>
      <c r="O106" s="157"/>
      <c r="P106" s="157"/>
      <c r="Q106" s="157"/>
      <c r="R106" s="157"/>
      <c r="S106" s="157"/>
      <c r="T106" s="157"/>
      <c r="U106" s="157"/>
      <c r="V106" s="157"/>
      <c r="W106" s="157"/>
      <c r="X106" s="148"/>
      <c r="Y106" s="148"/>
      <c r="Z106" s="148"/>
      <c r="AA106" s="148"/>
      <c r="AB106" s="148"/>
      <c r="AC106" s="148"/>
      <c r="AD106" s="148"/>
      <c r="AE106" s="148"/>
      <c r="AF106" s="148"/>
      <c r="AG106" s="148" t="s">
        <v>141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c r="A107" s="166">
        <v>28</v>
      </c>
      <c r="B107" s="167" t="s">
        <v>290</v>
      </c>
      <c r="C107" s="180" t="s">
        <v>291</v>
      </c>
      <c r="D107" s="181" t="s">
        <v>194</v>
      </c>
      <c r="E107" s="171">
        <v>1</v>
      </c>
      <c r="F107" s="170"/>
      <c r="G107" s="171">
        <f>ROUND(E107*F107,2)</f>
        <v>0</v>
      </c>
      <c r="H107" s="170"/>
      <c r="I107" s="171">
        <f>ROUND(E107*H107,2)</f>
        <v>0</v>
      </c>
      <c r="J107" s="170"/>
      <c r="K107" s="171">
        <f>ROUND(E107*J107,2)</f>
        <v>0</v>
      </c>
      <c r="L107" s="171">
        <v>21</v>
      </c>
      <c r="M107" s="171">
        <f>G107*(1+L107/100)</f>
        <v>0</v>
      </c>
      <c r="N107" s="171">
        <v>7.1000000000000008E-2</v>
      </c>
      <c r="O107" s="171">
        <f>ROUND(E107*N107,2)</f>
        <v>7.0000000000000007E-2</v>
      </c>
      <c r="P107" s="171">
        <v>0</v>
      </c>
      <c r="Q107" s="171">
        <f>ROUND(E107*P107,2)</f>
        <v>0</v>
      </c>
      <c r="R107" s="171"/>
      <c r="S107" s="171" t="s">
        <v>167</v>
      </c>
      <c r="T107" s="172" t="s">
        <v>137</v>
      </c>
      <c r="U107" s="157">
        <v>0</v>
      </c>
      <c r="V107" s="157">
        <f>ROUND(E107*U107,2)</f>
        <v>0</v>
      </c>
      <c r="W107" s="157"/>
      <c r="X107" s="148"/>
      <c r="Y107" s="148"/>
      <c r="Z107" s="148"/>
      <c r="AA107" s="148"/>
      <c r="AB107" s="148"/>
      <c r="AC107" s="148"/>
      <c r="AD107" s="148"/>
      <c r="AE107" s="148"/>
      <c r="AF107" s="148"/>
      <c r="AG107" s="148" t="s">
        <v>231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c r="A108" s="155"/>
      <c r="B108" s="156"/>
      <c r="C108" s="268"/>
      <c r="D108" s="269"/>
      <c r="E108" s="269"/>
      <c r="F108" s="269"/>
      <c r="G108" s="269"/>
      <c r="H108" s="157"/>
      <c r="I108" s="157"/>
      <c r="J108" s="157"/>
      <c r="K108" s="157"/>
      <c r="L108" s="157"/>
      <c r="M108" s="157"/>
      <c r="N108" s="157"/>
      <c r="O108" s="157"/>
      <c r="P108" s="157"/>
      <c r="Q108" s="157"/>
      <c r="R108" s="157"/>
      <c r="S108" s="157"/>
      <c r="T108" s="157"/>
      <c r="U108" s="157"/>
      <c r="V108" s="157"/>
      <c r="W108" s="157"/>
      <c r="X108" s="148"/>
      <c r="Y108" s="148"/>
      <c r="Z108" s="148"/>
      <c r="AA108" s="148"/>
      <c r="AB108" s="148"/>
      <c r="AC108" s="148"/>
      <c r="AD108" s="148"/>
      <c r="AE108" s="148"/>
      <c r="AF108" s="148"/>
      <c r="AG108" s="148" t="s">
        <v>141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c r="A109" s="160" t="s">
        <v>131</v>
      </c>
      <c r="B109" s="161" t="s">
        <v>88</v>
      </c>
      <c r="C109" s="182" t="s">
        <v>89</v>
      </c>
      <c r="D109" s="183"/>
      <c r="E109" s="164"/>
      <c r="F109" s="164"/>
      <c r="G109" s="164">
        <f>SUMIF(AG110:AG111,"&lt;&gt;NOR",G110:G111)</f>
        <v>0</v>
      </c>
      <c r="H109" s="164"/>
      <c r="I109" s="164">
        <f>SUM(I110:I111)</f>
        <v>0</v>
      </c>
      <c r="J109" s="164"/>
      <c r="K109" s="164">
        <f>SUM(K110:K111)</f>
        <v>0</v>
      </c>
      <c r="L109" s="164"/>
      <c r="M109" s="164">
        <f>SUM(M110:M111)</f>
        <v>0</v>
      </c>
      <c r="N109" s="164"/>
      <c r="O109" s="164">
        <f>SUM(O110:O111)</f>
        <v>0</v>
      </c>
      <c r="P109" s="164"/>
      <c r="Q109" s="164">
        <f>SUM(Q110:Q111)</f>
        <v>0</v>
      </c>
      <c r="R109" s="164"/>
      <c r="S109" s="164"/>
      <c r="T109" s="165"/>
      <c r="U109" s="159"/>
      <c r="V109" s="159">
        <f>SUM(V110:V111)</f>
        <v>16.12</v>
      </c>
      <c r="W109" s="159"/>
      <c r="AG109" t="s">
        <v>132</v>
      </c>
    </row>
    <row r="110" spans="1:60" ht="22.5" outlineLevel="1">
      <c r="A110" s="166">
        <v>29</v>
      </c>
      <c r="B110" s="167" t="s">
        <v>292</v>
      </c>
      <c r="C110" s="180" t="s">
        <v>293</v>
      </c>
      <c r="D110" s="181" t="s">
        <v>244</v>
      </c>
      <c r="E110" s="171">
        <v>32.64</v>
      </c>
      <c r="F110" s="170"/>
      <c r="G110" s="171">
        <f>ROUND(E110*F110,2)</f>
        <v>0</v>
      </c>
      <c r="H110" s="170"/>
      <c r="I110" s="171">
        <f>ROUND(E110*H110,2)</f>
        <v>0</v>
      </c>
      <c r="J110" s="170"/>
      <c r="K110" s="171">
        <f>ROUND(E110*J110,2)</f>
        <v>0</v>
      </c>
      <c r="L110" s="171">
        <v>21</v>
      </c>
      <c r="M110" s="171">
        <f>G110*(1+L110/100)</f>
        <v>0</v>
      </c>
      <c r="N110" s="171">
        <v>6.0000000000000002E-5</v>
      </c>
      <c r="O110" s="171">
        <f>ROUND(E110*N110,2)</f>
        <v>0</v>
      </c>
      <c r="P110" s="171">
        <v>0</v>
      </c>
      <c r="Q110" s="171">
        <f>ROUND(E110*P110,2)</f>
        <v>0</v>
      </c>
      <c r="R110" s="171"/>
      <c r="S110" s="171" t="s">
        <v>167</v>
      </c>
      <c r="T110" s="172" t="s">
        <v>137</v>
      </c>
      <c r="U110" s="157">
        <v>0.49400000000000005</v>
      </c>
      <c r="V110" s="157">
        <f>ROUND(E110*U110,2)</f>
        <v>16.12</v>
      </c>
      <c r="W110" s="157"/>
      <c r="X110" s="148"/>
      <c r="Y110" s="148"/>
      <c r="Z110" s="148"/>
      <c r="AA110" s="148"/>
      <c r="AB110" s="148"/>
      <c r="AC110" s="148"/>
      <c r="AD110" s="148"/>
      <c r="AE110" s="148"/>
      <c r="AF110" s="148"/>
      <c r="AG110" s="148" t="s">
        <v>221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c r="A111" s="155"/>
      <c r="B111" s="156"/>
      <c r="C111" s="268"/>
      <c r="D111" s="269"/>
      <c r="E111" s="269"/>
      <c r="F111" s="269"/>
      <c r="G111" s="269"/>
      <c r="H111" s="157"/>
      <c r="I111" s="157"/>
      <c r="J111" s="157"/>
      <c r="K111" s="157"/>
      <c r="L111" s="157"/>
      <c r="M111" s="157"/>
      <c r="N111" s="157"/>
      <c r="O111" s="157"/>
      <c r="P111" s="157"/>
      <c r="Q111" s="157"/>
      <c r="R111" s="157"/>
      <c r="S111" s="157"/>
      <c r="T111" s="157"/>
      <c r="U111" s="157"/>
      <c r="V111" s="157"/>
      <c r="W111" s="157"/>
      <c r="X111" s="148"/>
      <c r="Y111" s="148"/>
      <c r="Z111" s="148"/>
      <c r="AA111" s="148"/>
      <c r="AB111" s="148"/>
      <c r="AC111" s="148"/>
      <c r="AD111" s="148"/>
      <c r="AE111" s="148"/>
      <c r="AF111" s="148"/>
      <c r="AG111" s="148" t="s">
        <v>141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5.5">
      <c r="A112" s="160" t="s">
        <v>131</v>
      </c>
      <c r="B112" s="161" t="s">
        <v>90</v>
      </c>
      <c r="C112" s="182" t="s">
        <v>91</v>
      </c>
      <c r="D112" s="183"/>
      <c r="E112" s="164"/>
      <c r="F112" s="164"/>
      <c r="G112" s="164">
        <f>SUMIF(AG113:AG131,"&lt;&gt;NOR",G113:G131)</f>
        <v>0</v>
      </c>
      <c r="H112" s="164"/>
      <c r="I112" s="164">
        <f>SUM(I113:I131)</f>
        <v>0</v>
      </c>
      <c r="J112" s="164"/>
      <c r="K112" s="164">
        <f>SUM(K113:K131)</f>
        <v>0</v>
      </c>
      <c r="L112" s="164"/>
      <c r="M112" s="164">
        <f>SUM(M113:M131)</f>
        <v>0</v>
      </c>
      <c r="N112" s="164"/>
      <c r="O112" s="164">
        <f>SUM(O113:O131)</f>
        <v>3.35</v>
      </c>
      <c r="P112" s="164"/>
      <c r="Q112" s="164">
        <f>SUM(Q113:Q131)</f>
        <v>0</v>
      </c>
      <c r="R112" s="164"/>
      <c r="S112" s="164"/>
      <c r="T112" s="165"/>
      <c r="U112" s="159"/>
      <c r="V112" s="159">
        <f>SUM(V113:V131)</f>
        <v>3.6500000000000004</v>
      </c>
      <c r="W112" s="159"/>
      <c r="AG112" t="s">
        <v>132</v>
      </c>
    </row>
    <row r="113" spans="1:60" ht="33.75" outlineLevel="1">
      <c r="A113" s="166">
        <v>30</v>
      </c>
      <c r="B113" s="167" t="s">
        <v>294</v>
      </c>
      <c r="C113" s="180" t="s">
        <v>295</v>
      </c>
      <c r="D113" s="181" t="s">
        <v>188</v>
      </c>
      <c r="E113" s="171">
        <v>31.430000000000003</v>
      </c>
      <c r="F113" s="170"/>
      <c r="G113" s="171">
        <f>ROUND(E113*F113,2)</f>
        <v>0</v>
      </c>
      <c r="H113" s="170"/>
      <c r="I113" s="171">
        <f>ROUND(E113*H113,2)</f>
        <v>0</v>
      </c>
      <c r="J113" s="170"/>
      <c r="K113" s="171">
        <f>ROUND(E113*J113,2)</f>
        <v>0</v>
      </c>
      <c r="L113" s="171">
        <v>21</v>
      </c>
      <c r="M113" s="171">
        <f>G113*(1+L113/100)</f>
        <v>0</v>
      </c>
      <c r="N113" s="171">
        <v>3.5000000000000001E-3</v>
      </c>
      <c r="O113" s="171">
        <f>ROUND(E113*N113,2)</f>
        <v>0.11</v>
      </c>
      <c r="P113" s="171">
        <v>0</v>
      </c>
      <c r="Q113" s="171">
        <f>ROUND(E113*P113,2)</f>
        <v>0</v>
      </c>
      <c r="R113" s="171" t="s">
        <v>258</v>
      </c>
      <c r="S113" s="171" t="s">
        <v>136</v>
      </c>
      <c r="T113" s="172" t="s">
        <v>182</v>
      </c>
      <c r="U113" s="157">
        <v>0</v>
      </c>
      <c r="V113" s="157">
        <f>ROUND(E113*U113,2)</f>
        <v>0</v>
      </c>
      <c r="W113" s="157"/>
      <c r="X113" s="148"/>
      <c r="Y113" s="148"/>
      <c r="Z113" s="148"/>
      <c r="AA113" s="148"/>
      <c r="AB113" s="148"/>
      <c r="AC113" s="148"/>
      <c r="AD113" s="148"/>
      <c r="AE113" s="148"/>
      <c r="AF113" s="148"/>
      <c r="AG113" s="148" t="s">
        <v>231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c r="A114" s="155"/>
      <c r="B114" s="156"/>
      <c r="C114" s="268"/>
      <c r="D114" s="269"/>
      <c r="E114" s="269"/>
      <c r="F114" s="269"/>
      <c r="G114" s="269"/>
      <c r="H114" s="157"/>
      <c r="I114" s="157"/>
      <c r="J114" s="157"/>
      <c r="K114" s="157"/>
      <c r="L114" s="157"/>
      <c r="M114" s="157"/>
      <c r="N114" s="157"/>
      <c r="O114" s="157"/>
      <c r="P114" s="157"/>
      <c r="Q114" s="157"/>
      <c r="R114" s="157"/>
      <c r="S114" s="157"/>
      <c r="T114" s="157"/>
      <c r="U114" s="157"/>
      <c r="V114" s="157"/>
      <c r="W114" s="157"/>
      <c r="X114" s="148"/>
      <c r="Y114" s="148"/>
      <c r="Z114" s="148"/>
      <c r="AA114" s="148"/>
      <c r="AB114" s="148"/>
      <c r="AC114" s="148"/>
      <c r="AD114" s="148"/>
      <c r="AE114" s="148"/>
      <c r="AF114" s="148"/>
      <c r="AG114" s="148" t="s">
        <v>141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c r="A115" s="166">
        <v>31</v>
      </c>
      <c r="B115" s="167" t="s">
        <v>296</v>
      </c>
      <c r="C115" s="180" t="s">
        <v>297</v>
      </c>
      <c r="D115" s="181" t="s">
        <v>188</v>
      </c>
      <c r="E115" s="171">
        <v>36.144500000000001</v>
      </c>
      <c r="F115" s="170"/>
      <c r="G115" s="171">
        <f>ROUND(E115*F115,2)</f>
        <v>0</v>
      </c>
      <c r="H115" s="170"/>
      <c r="I115" s="171">
        <f>ROUND(E115*H115,2)</f>
        <v>0</v>
      </c>
      <c r="J115" s="170"/>
      <c r="K115" s="171">
        <f>ROUND(E115*J115,2)</f>
        <v>0</v>
      </c>
      <c r="L115" s="171">
        <v>21</v>
      </c>
      <c r="M115" s="171">
        <f>G115*(1+L115/100)</f>
        <v>0</v>
      </c>
      <c r="N115" s="171">
        <v>1.9200000000000002E-2</v>
      </c>
      <c r="O115" s="171">
        <f>ROUND(E115*N115,2)</f>
        <v>0.69</v>
      </c>
      <c r="P115" s="171">
        <v>0</v>
      </c>
      <c r="Q115" s="171">
        <f>ROUND(E115*P115,2)</f>
        <v>0</v>
      </c>
      <c r="R115" s="171"/>
      <c r="S115" s="171" t="s">
        <v>167</v>
      </c>
      <c r="T115" s="172" t="s">
        <v>137</v>
      </c>
      <c r="U115" s="157">
        <v>0</v>
      </c>
      <c r="V115" s="157">
        <f>ROUND(E115*U115,2)</f>
        <v>0</v>
      </c>
      <c r="W115" s="157"/>
      <c r="X115" s="148"/>
      <c r="Y115" s="148"/>
      <c r="Z115" s="148"/>
      <c r="AA115" s="148"/>
      <c r="AB115" s="148"/>
      <c r="AC115" s="148"/>
      <c r="AD115" s="148"/>
      <c r="AE115" s="148"/>
      <c r="AF115" s="148"/>
      <c r="AG115" s="148" t="s">
        <v>231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c r="A116" s="155"/>
      <c r="B116" s="156"/>
      <c r="C116" s="194" t="s">
        <v>298</v>
      </c>
      <c r="D116" s="195"/>
      <c r="E116" s="196">
        <v>36.144500000000001</v>
      </c>
      <c r="F116" s="157"/>
      <c r="G116" s="157"/>
      <c r="H116" s="157"/>
      <c r="I116" s="157"/>
      <c r="J116" s="157"/>
      <c r="K116" s="157"/>
      <c r="L116" s="157"/>
      <c r="M116" s="157"/>
      <c r="N116" s="157"/>
      <c r="O116" s="157"/>
      <c r="P116" s="157"/>
      <c r="Q116" s="157"/>
      <c r="R116" s="157"/>
      <c r="S116" s="157"/>
      <c r="T116" s="157"/>
      <c r="U116" s="157"/>
      <c r="V116" s="157"/>
      <c r="W116" s="157"/>
      <c r="X116" s="148"/>
      <c r="Y116" s="148"/>
      <c r="Z116" s="148"/>
      <c r="AA116" s="148"/>
      <c r="AB116" s="148"/>
      <c r="AC116" s="148"/>
      <c r="AD116" s="148"/>
      <c r="AE116" s="148"/>
      <c r="AF116" s="148"/>
      <c r="AG116" s="148" t="s">
        <v>227</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c r="A117" s="155"/>
      <c r="B117" s="156"/>
      <c r="C117" s="276"/>
      <c r="D117" s="277"/>
      <c r="E117" s="277"/>
      <c r="F117" s="277"/>
      <c r="G117" s="277"/>
      <c r="H117" s="157"/>
      <c r="I117" s="157"/>
      <c r="J117" s="157"/>
      <c r="K117" s="157"/>
      <c r="L117" s="157"/>
      <c r="M117" s="157"/>
      <c r="N117" s="157"/>
      <c r="O117" s="157"/>
      <c r="P117" s="157"/>
      <c r="Q117" s="157"/>
      <c r="R117" s="157"/>
      <c r="S117" s="157"/>
      <c r="T117" s="157"/>
      <c r="U117" s="157"/>
      <c r="V117" s="157"/>
      <c r="W117" s="157"/>
      <c r="X117" s="148"/>
      <c r="Y117" s="148"/>
      <c r="Z117" s="148"/>
      <c r="AA117" s="148"/>
      <c r="AB117" s="148"/>
      <c r="AC117" s="148"/>
      <c r="AD117" s="148"/>
      <c r="AE117" s="148"/>
      <c r="AF117" s="148"/>
      <c r="AG117" s="148" t="s">
        <v>141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c r="A118" s="166">
        <v>32</v>
      </c>
      <c r="B118" s="167" t="s">
        <v>299</v>
      </c>
      <c r="C118" s="180" t="s">
        <v>300</v>
      </c>
      <c r="D118" s="181" t="s">
        <v>188</v>
      </c>
      <c r="E118" s="171">
        <v>31.430000000000003</v>
      </c>
      <c r="F118" s="170"/>
      <c r="G118" s="171">
        <f>ROUND(E118*F118,2)</f>
        <v>0</v>
      </c>
      <c r="H118" s="170"/>
      <c r="I118" s="171">
        <f>ROUND(E118*H118,2)</f>
        <v>0</v>
      </c>
      <c r="J118" s="170"/>
      <c r="K118" s="171">
        <f>ROUND(E118*J118,2)</f>
        <v>0</v>
      </c>
      <c r="L118" s="171">
        <v>21</v>
      </c>
      <c r="M118" s="171">
        <f>G118*(1+L118/100)</f>
        <v>0</v>
      </c>
      <c r="N118" s="171">
        <v>7.6140000000000013E-2</v>
      </c>
      <c r="O118" s="171">
        <f>ROUND(E118*N118,2)</f>
        <v>2.39</v>
      </c>
      <c r="P118" s="171">
        <v>0</v>
      </c>
      <c r="Q118" s="171">
        <f>ROUND(E118*P118,2)</f>
        <v>0</v>
      </c>
      <c r="R118" s="171" t="s">
        <v>189</v>
      </c>
      <c r="S118" s="171" t="s">
        <v>136</v>
      </c>
      <c r="T118" s="172" t="s">
        <v>137</v>
      </c>
      <c r="U118" s="157">
        <v>0</v>
      </c>
      <c r="V118" s="157">
        <f>ROUND(E118*U118,2)</f>
        <v>0</v>
      </c>
      <c r="W118" s="157"/>
      <c r="X118" s="148"/>
      <c r="Y118" s="148"/>
      <c r="Z118" s="148"/>
      <c r="AA118" s="148"/>
      <c r="AB118" s="148"/>
      <c r="AC118" s="148"/>
      <c r="AD118" s="148"/>
      <c r="AE118" s="148"/>
      <c r="AF118" s="148"/>
      <c r="AG118" s="148" t="s">
        <v>183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c r="A119" s="155"/>
      <c r="B119" s="156"/>
      <c r="C119" s="268"/>
      <c r="D119" s="269"/>
      <c r="E119" s="269"/>
      <c r="F119" s="269"/>
      <c r="G119" s="269"/>
      <c r="H119" s="157"/>
      <c r="I119" s="157"/>
      <c r="J119" s="157"/>
      <c r="K119" s="157"/>
      <c r="L119" s="157"/>
      <c r="M119" s="157"/>
      <c r="N119" s="157"/>
      <c r="O119" s="157"/>
      <c r="P119" s="157"/>
      <c r="Q119" s="157"/>
      <c r="R119" s="157"/>
      <c r="S119" s="157"/>
      <c r="T119" s="157"/>
      <c r="U119" s="157"/>
      <c r="V119" s="157"/>
      <c r="W119" s="157"/>
      <c r="X119" s="148"/>
      <c r="Y119" s="148"/>
      <c r="Z119" s="148"/>
      <c r="AA119" s="148"/>
      <c r="AB119" s="148"/>
      <c r="AC119" s="148"/>
      <c r="AD119" s="148"/>
      <c r="AE119" s="148"/>
      <c r="AF119" s="148"/>
      <c r="AG119" s="148" t="s">
        <v>141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ht="22.5" outlineLevel="1">
      <c r="A120" s="166">
        <v>33</v>
      </c>
      <c r="B120" s="167" t="s">
        <v>301</v>
      </c>
      <c r="C120" s="180" t="s">
        <v>302</v>
      </c>
      <c r="D120" s="181" t="s">
        <v>188</v>
      </c>
      <c r="E120" s="171">
        <v>31.430000000000003</v>
      </c>
      <c r="F120" s="170"/>
      <c r="G120" s="171">
        <f>ROUND(E120*F120,2)</f>
        <v>0</v>
      </c>
      <c r="H120" s="170"/>
      <c r="I120" s="171">
        <f>ROUND(E120*H120,2)</f>
        <v>0</v>
      </c>
      <c r="J120" s="170"/>
      <c r="K120" s="171">
        <f>ROUND(E120*J120,2)</f>
        <v>0</v>
      </c>
      <c r="L120" s="171">
        <v>21</v>
      </c>
      <c r="M120" s="171">
        <f>G120*(1+L120/100)</f>
        <v>0</v>
      </c>
      <c r="N120" s="171">
        <v>5.0600000000000003E-3</v>
      </c>
      <c r="O120" s="171">
        <f>ROUND(E120*N120,2)</f>
        <v>0.16</v>
      </c>
      <c r="P120" s="171">
        <v>0</v>
      </c>
      <c r="Q120" s="171">
        <f>ROUND(E120*P120,2)</f>
        <v>0</v>
      </c>
      <c r="R120" s="171" t="s">
        <v>189</v>
      </c>
      <c r="S120" s="171" t="s">
        <v>136</v>
      </c>
      <c r="T120" s="172" t="s">
        <v>182</v>
      </c>
      <c r="U120" s="157">
        <v>0</v>
      </c>
      <c r="V120" s="157">
        <f>ROUND(E120*U120,2)</f>
        <v>0</v>
      </c>
      <c r="W120" s="157"/>
      <c r="X120" s="148"/>
      <c r="Y120" s="148"/>
      <c r="Z120" s="148"/>
      <c r="AA120" s="148"/>
      <c r="AB120" s="148"/>
      <c r="AC120" s="148"/>
      <c r="AD120" s="148"/>
      <c r="AE120" s="148"/>
      <c r="AF120" s="148"/>
      <c r="AG120" s="148" t="s">
        <v>183</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c r="A121" s="155"/>
      <c r="B121" s="156"/>
      <c r="C121" s="268"/>
      <c r="D121" s="269"/>
      <c r="E121" s="269"/>
      <c r="F121" s="269"/>
      <c r="G121" s="269"/>
      <c r="H121" s="157"/>
      <c r="I121" s="157"/>
      <c r="J121" s="157"/>
      <c r="K121" s="157"/>
      <c r="L121" s="157"/>
      <c r="M121" s="157"/>
      <c r="N121" s="157"/>
      <c r="O121" s="157"/>
      <c r="P121" s="157"/>
      <c r="Q121" s="157"/>
      <c r="R121" s="157"/>
      <c r="S121" s="157"/>
      <c r="T121" s="157"/>
      <c r="U121" s="157"/>
      <c r="V121" s="157"/>
      <c r="W121" s="157"/>
      <c r="X121" s="148"/>
      <c r="Y121" s="148"/>
      <c r="Z121" s="148"/>
      <c r="AA121" s="148"/>
      <c r="AB121" s="148"/>
      <c r="AC121" s="148"/>
      <c r="AD121" s="148"/>
      <c r="AE121" s="148"/>
      <c r="AF121" s="148"/>
      <c r="AG121" s="148" t="s">
        <v>141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c r="A122" s="166">
        <v>34</v>
      </c>
      <c r="B122" s="167" t="s">
        <v>303</v>
      </c>
      <c r="C122" s="180" t="s">
        <v>304</v>
      </c>
      <c r="D122" s="181" t="s">
        <v>188</v>
      </c>
      <c r="E122" s="171">
        <v>31.430000000000003</v>
      </c>
      <c r="F122" s="170"/>
      <c r="G122" s="171">
        <f>ROUND(E122*F122,2)</f>
        <v>0</v>
      </c>
      <c r="H122" s="170"/>
      <c r="I122" s="171">
        <f>ROUND(E122*H122,2)</f>
        <v>0</v>
      </c>
      <c r="J122" s="170"/>
      <c r="K122" s="171">
        <f>ROUND(E122*J122,2)</f>
        <v>0</v>
      </c>
      <c r="L122" s="171">
        <v>21</v>
      </c>
      <c r="M122" s="171">
        <f>G122*(1+L122/100)</f>
        <v>0</v>
      </c>
      <c r="N122" s="171">
        <v>0</v>
      </c>
      <c r="O122" s="171">
        <f>ROUND(E122*N122,2)</f>
        <v>0</v>
      </c>
      <c r="P122" s="171">
        <v>0</v>
      </c>
      <c r="Q122" s="171">
        <f>ROUND(E122*P122,2)</f>
        <v>0</v>
      </c>
      <c r="R122" s="171" t="s">
        <v>189</v>
      </c>
      <c r="S122" s="171" t="s">
        <v>136</v>
      </c>
      <c r="T122" s="172" t="s">
        <v>182</v>
      </c>
      <c r="U122" s="157">
        <v>0</v>
      </c>
      <c r="V122" s="157">
        <f>ROUND(E122*U122,2)</f>
        <v>0</v>
      </c>
      <c r="W122" s="157"/>
      <c r="X122" s="148"/>
      <c r="Y122" s="148"/>
      <c r="Z122" s="148"/>
      <c r="AA122" s="148"/>
      <c r="AB122" s="148"/>
      <c r="AC122" s="148"/>
      <c r="AD122" s="148"/>
      <c r="AE122" s="148"/>
      <c r="AF122" s="148"/>
      <c r="AG122" s="148" t="s">
        <v>183</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c r="A123" s="155"/>
      <c r="B123" s="156"/>
      <c r="C123" s="268"/>
      <c r="D123" s="269"/>
      <c r="E123" s="269"/>
      <c r="F123" s="269"/>
      <c r="G123" s="269"/>
      <c r="H123" s="157"/>
      <c r="I123" s="157"/>
      <c r="J123" s="157"/>
      <c r="K123" s="157"/>
      <c r="L123" s="157"/>
      <c r="M123" s="157"/>
      <c r="N123" s="157"/>
      <c r="O123" s="157"/>
      <c r="P123" s="157"/>
      <c r="Q123" s="157"/>
      <c r="R123" s="157"/>
      <c r="S123" s="157"/>
      <c r="T123" s="157"/>
      <c r="U123" s="157"/>
      <c r="V123" s="157"/>
      <c r="W123" s="157"/>
      <c r="X123" s="148"/>
      <c r="Y123" s="148"/>
      <c r="Z123" s="148"/>
      <c r="AA123" s="148"/>
      <c r="AB123" s="148"/>
      <c r="AC123" s="148"/>
      <c r="AD123" s="148"/>
      <c r="AE123" s="148"/>
      <c r="AF123" s="148"/>
      <c r="AG123" s="148" t="s">
        <v>141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ht="28.15" customHeight="1" outlineLevel="1">
      <c r="A124" s="166">
        <v>35</v>
      </c>
      <c r="B124" s="167" t="s">
        <v>305</v>
      </c>
      <c r="C124" s="180" t="s">
        <v>306</v>
      </c>
      <c r="D124" s="181" t="s">
        <v>188</v>
      </c>
      <c r="E124" s="171">
        <v>31.430000000000003</v>
      </c>
      <c r="F124" s="170"/>
      <c r="G124" s="171">
        <f>ROUND(E124*F124,2)</f>
        <v>0</v>
      </c>
      <c r="H124" s="170"/>
      <c r="I124" s="171">
        <f>ROUND(E124*H124,2)</f>
        <v>0</v>
      </c>
      <c r="J124" s="170"/>
      <c r="K124" s="171">
        <f>ROUND(E124*J124,2)</f>
        <v>0</v>
      </c>
      <c r="L124" s="171">
        <v>21</v>
      </c>
      <c r="M124" s="171">
        <f>G124*(1+L124/100)</f>
        <v>0</v>
      </c>
      <c r="N124" s="171">
        <v>1.0000000000000001E-5</v>
      </c>
      <c r="O124" s="171">
        <f>ROUND(E124*N124,2)</f>
        <v>0</v>
      </c>
      <c r="P124" s="171">
        <v>0</v>
      </c>
      <c r="Q124" s="171">
        <f>ROUND(E124*P124,2)</f>
        <v>0</v>
      </c>
      <c r="R124" s="171" t="s">
        <v>307</v>
      </c>
      <c r="S124" s="171" t="s">
        <v>136</v>
      </c>
      <c r="T124" s="172" t="s">
        <v>182</v>
      </c>
      <c r="U124" s="157">
        <v>7.0000000000000007E-2</v>
      </c>
      <c r="V124" s="157">
        <f>ROUND(E124*U124,2)</f>
        <v>2.2000000000000002</v>
      </c>
      <c r="W124" s="157"/>
      <c r="X124" s="148"/>
      <c r="Y124" s="148"/>
      <c r="Z124" s="148"/>
      <c r="AA124" s="148"/>
      <c r="AB124" s="148"/>
      <c r="AC124" s="148"/>
      <c r="AD124" s="148"/>
      <c r="AE124" s="148"/>
      <c r="AF124" s="148"/>
      <c r="AG124" s="148" t="s">
        <v>221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c r="A125" s="155"/>
      <c r="B125" s="156"/>
      <c r="C125" s="268"/>
      <c r="D125" s="269"/>
      <c r="E125" s="269"/>
      <c r="F125" s="269"/>
      <c r="G125" s="269"/>
      <c r="H125" s="157"/>
      <c r="I125" s="157"/>
      <c r="J125" s="157"/>
      <c r="K125" s="157"/>
      <c r="L125" s="157"/>
      <c r="M125" s="157"/>
      <c r="N125" s="157"/>
      <c r="O125" s="157"/>
      <c r="P125" s="157"/>
      <c r="Q125" s="157"/>
      <c r="R125" s="157"/>
      <c r="S125" s="157"/>
      <c r="T125" s="157"/>
      <c r="U125" s="157"/>
      <c r="V125" s="157"/>
      <c r="W125" s="157"/>
      <c r="X125" s="148"/>
      <c r="Y125" s="148"/>
      <c r="Z125" s="148"/>
      <c r="AA125" s="148"/>
      <c r="AB125" s="148"/>
      <c r="AC125" s="148"/>
      <c r="AD125" s="148"/>
      <c r="AE125" s="148"/>
      <c r="AF125" s="148"/>
      <c r="AG125" s="148" t="s">
        <v>141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c r="A126" s="166">
        <v>36</v>
      </c>
      <c r="B126" s="167" t="s">
        <v>308</v>
      </c>
      <c r="C126" s="180" t="s">
        <v>309</v>
      </c>
      <c r="D126" s="181" t="s">
        <v>188</v>
      </c>
      <c r="E126" s="171">
        <v>31.430000000000003</v>
      </c>
      <c r="F126" s="170"/>
      <c r="G126" s="171">
        <f>ROUND(E126*F126,2)</f>
        <v>0</v>
      </c>
      <c r="H126" s="170"/>
      <c r="I126" s="171">
        <f>ROUND(E126*H126,2)</f>
        <v>0</v>
      </c>
      <c r="J126" s="170"/>
      <c r="K126" s="171">
        <f>ROUND(E126*J126,2)</f>
        <v>0</v>
      </c>
      <c r="L126" s="171">
        <v>21</v>
      </c>
      <c r="M126" s="171">
        <f>G126*(1+L126/100)</f>
        <v>0</v>
      </c>
      <c r="N126" s="171">
        <v>0</v>
      </c>
      <c r="O126" s="171">
        <f>ROUND(E126*N126,2)</f>
        <v>0</v>
      </c>
      <c r="P126" s="171">
        <v>0</v>
      </c>
      <c r="Q126" s="171">
        <f>ROUND(E126*P126,2)</f>
        <v>0</v>
      </c>
      <c r="R126" s="171" t="s">
        <v>310</v>
      </c>
      <c r="S126" s="171" t="s">
        <v>136</v>
      </c>
      <c r="T126" s="172" t="s">
        <v>182</v>
      </c>
      <c r="U126" s="157">
        <v>4.6000000000000006E-2</v>
      </c>
      <c r="V126" s="157">
        <f>ROUND(E126*U126,2)</f>
        <v>1.45</v>
      </c>
      <c r="W126" s="157"/>
      <c r="X126" s="148"/>
      <c r="Y126" s="148"/>
      <c r="Z126" s="148"/>
      <c r="AA126" s="148"/>
      <c r="AB126" s="148"/>
      <c r="AC126" s="148"/>
      <c r="AD126" s="148"/>
      <c r="AE126" s="148"/>
      <c r="AF126" s="148"/>
      <c r="AG126" s="148" t="s">
        <v>221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c r="A127" s="155"/>
      <c r="B127" s="156"/>
      <c r="C127" s="272" t="s">
        <v>311</v>
      </c>
      <c r="D127" s="273"/>
      <c r="E127" s="273"/>
      <c r="F127" s="273"/>
      <c r="G127" s="273"/>
      <c r="H127" s="157"/>
      <c r="I127" s="157"/>
      <c r="J127" s="157"/>
      <c r="K127" s="157"/>
      <c r="L127" s="157"/>
      <c r="M127" s="157"/>
      <c r="N127" s="157"/>
      <c r="O127" s="157"/>
      <c r="P127" s="157"/>
      <c r="Q127" s="157"/>
      <c r="R127" s="157"/>
      <c r="S127" s="157"/>
      <c r="T127" s="157"/>
      <c r="U127" s="157"/>
      <c r="V127" s="157"/>
      <c r="W127" s="157"/>
      <c r="X127" s="148"/>
      <c r="Y127" s="148"/>
      <c r="Z127" s="148"/>
      <c r="AA127" s="148"/>
      <c r="AB127" s="148"/>
      <c r="AC127" s="148"/>
      <c r="AD127" s="148"/>
      <c r="AE127" s="148"/>
      <c r="AF127" s="148"/>
      <c r="AG127" s="148" t="s">
        <v>185</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c r="A128" s="155"/>
      <c r="B128" s="156"/>
      <c r="C128" s="276"/>
      <c r="D128" s="277"/>
      <c r="E128" s="277"/>
      <c r="F128" s="277"/>
      <c r="G128" s="277"/>
      <c r="H128" s="157"/>
      <c r="I128" s="157"/>
      <c r="J128" s="157"/>
      <c r="K128" s="157"/>
      <c r="L128" s="157"/>
      <c r="M128" s="157"/>
      <c r="N128" s="157"/>
      <c r="O128" s="157"/>
      <c r="P128" s="157"/>
      <c r="Q128" s="157"/>
      <c r="R128" s="157"/>
      <c r="S128" s="157"/>
      <c r="T128" s="157"/>
      <c r="U128" s="157"/>
      <c r="V128" s="157"/>
      <c r="W128" s="157"/>
      <c r="X128" s="148"/>
      <c r="Y128" s="148"/>
      <c r="Z128" s="148"/>
      <c r="AA128" s="148"/>
      <c r="AB128" s="148"/>
      <c r="AC128" s="148"/>
      <c r="AD128" s="148"/>
      <c r="AE128" s="148"/>
      <c r="AF128" s="148"/>
      <c r="AG128" s="148" t="s">
        <v>141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c r="A129" s="155">
        <v>37</v>
      </c>
      <c r="B129" s="156" t="s">
        <v>312</v>
      </c>
      <c r="C129" s="197" t="s">
        <v>313</v>
      </c>
      <c r="D129" s="198" t="s">
        <v>0</v>
      </c>
      <c r="E129" s="158"/>
      <c r="F129" s="158"/>
      <c r="G129" s="157">
        <f>ROUND(E129*F129,2)</f>
        <v>0</v>
      </c>
      <c r="H129" s="158"/>
      <c r="I129" s="157">
        <f>ROUND(E129*H129,2)</f>
        <v>0</v>
      </c>
      <c r="J129" s="158"/>
      <c r="K129" s="157">
        <f>ROUND(E129*J129,2)</f>
        <v>0</v>
      </c>
      <c r="L129" s="157">
        <v>21</v>
      </c>
      <c r="M129" s="157">
        <f>G129*(1+L129/100)</f>
        <v>0</v>
      </c>
      <c r="N129" s="157">
        <v>0</v>
      </c>
      <c r="O129" s="157">
        <f>ROUND(E129*N129,2)</f>
        <v>0</v>
      </c>
      <c r="P129" s="157">
        <v>0</v>
      </c>
      <c r="Q129" s="157">
        <f>ROUND(E129*P129,2)</f>
        <v>0</v>
      </c>
      <c r="R129" s="157" t="s">
        <v>275</v>
      </c>
      <c r="S129" s="157" t="s">
        <v>136</v>
      </c>
      <c r="T129" s="157" t="s">
        <v>182</v>
      </c>
      <c r="U129" s="157">
        <v>0</v>
      </c>
      <c r="V129" s="157">
        <f>ROUND(E129*U129,2)</f>
        <v>0</v>
      </c>
      <c r="W129" s="157"/>
      <c r="X129" s="148"/>
      <c r="Y129" s="148"/>
      <c r="Z129" s="148"/>
      <c r="AA129" s="148"/>
      <c r="AB129" s="148"/>
      <c r="AC129" s="148"/>
      <c r="AD129" s="148"/>
      <c r="AE129" s="148"/>
      <c r="AF129" s="148"/>
      <c r="AG129" s="148" t="s">
        <v>237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c r="A130" s="155"/>
      <c r="B130" s="156"/>
      <c r="C130" s="270" t="s">
        <v>238</v>
      </c>
      <c r="D130" s="271"/>
      <c r="E130" s="271"/>
      <c r="F130" s="271"/>
      <c r="G130" s="271"/>
      <c r="H130" s="157"/>
      <c r="I130" s="157"/>
      <c r="J130" s="157"/>
      <c r="K130" s="157"/>
      <c r="L130" s="157"/>
      <c r="M130" s="157"/>
      <c r="N130" s="157"/>
      <c r="O130" s="157"/>
      <c r="P130" s="157"/>
      <c r="Q130" s="157"/>
      <c r="R130" s="157"/>
      <c r="S130" s="157"/>
      <c r="T130" s="157"/>
      <c r="U130" s="157"/>
      <c r="V130" s="157"/>
      <c r="W130" s="157"/>
      <c r="X130" s="148"/>
      <c r="Y130" s="148"/>
      <c r="Z130" s="148"/>
      <c r="AA130" s="148"/>
      <c r="AB130" s="148"/>
      <c r="AC130" s="148"/>
      <c r="AD130" s="148"/>
      <c r="AE130" s="148"/>
      <c r="AF130" s="148"/>
      <c r="AG130" s="148" t="s">
        <v>185</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c r="A131" s="155"/>
      <c r="B131" s="156"/>
      <c r="C131" s="276"/>
      <c r="D131" s="277"/>
      <c r="E131" s="277"/>
      <c r="F131" s="277"/>
      <c r="G131" s="277"/>
      <c r="H131" s="157"/>
      <c r="I131" s="157"/>
      <c r="J131" s="157"/>
      <c r="K131" s="157"/>
      <c r="L131" s="157"/>
      <c r="M131" s="157"/>
      <c r="N131" s="157"/>
      <c r="O131" s="157"/>
      <c r="P131" s="157"/>
      <c r="Q131" s="157"/>
      <c r="R131" s="157"/>
      <c r="S131" s="157"/>
      <c r="T131" s="157"/>
      <c r="U131" s="157"/>
      <c r="V131" s="157"/>
      <c r="W131" s="157"/>
      <c r="X131" s="148"/>
      <c r="Y131" s="148"/>
      <c r="Z131" s="148"/>
      <c r="AA131" s="148"/>
      <c r="AB131" s="148"/>
      <c r="AC131" s="148"/>
      <c r="AD131" s="148"/>
      <c r="AE131" s="148"/>
      <c r="AF131" s="148"/>
      <c r="AG131" s="148" t="s">
        <v>141</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c r="A132" s="160" t="s">
        <v>131</v>
      </c>
      <c r="B132" s="161" t="s">
        <v>78</v>
      </c>
      <c r="C132" s="182" t="s">
        <v>79</v>
      </c>
      <c r="D132" s="183"/>
      <c r="E132" s="164"/>
      <c r="F132" s="164"/>
      <c r="G132" s="164">
        <f>SUMIF(AG133:AG152,"&lt;&gt;NOR",G133:G152)</f>
        <v>0</v>
      </c>
      <c r="H132" s="164"/>
      <c r="I132" s="164">
        <f>SUM(I133:I152)</f>
        <v>0</v>
      </c>
      <c r="J132" s="164"/>
      <c r="K132" s="164">
        <f>SUM(K133:K152)</f>
        <v>0</v>
      </c>
      <c r="L132" s="164"/>
      <c r="M132" s="164">
        <f>SUM(M133:M152)</f>
        <v>0</v>
      </c>
      <c r="N132" s="164"/>
      <c r="O132" s="164">
        <f>SUM(O133:O152)</f>
        <v>35.35</v>
      </c>
      <c r="P132" s="164"/>
      <c r="Q132" s="164">
        <f>SUM(Q133:Q152)</f>
        <v>0</v>
      </c>
      <c r="R132" s="164"/>
      <c r="S132" s="164"/>
      <c r="T132" s="165"/>
      <c r="U132" s="159"/>
      <c r="V132" s="159">
        <f>SUM(V133:V152)</f>
        <v>48.79</v>
      </c>
      <c r="W132" s="159"/>
      <c r="AG132" t="s">
        <v>132</v>
      </c>
    </row>
    <row r="133" spans="1:60" ht="22.5" outlineLevel="1">
      <c r="A133" s="166">
        <v>38</v>
      </c>
      <c r="B133" s="167" t="s">
        <v>314</v>
      </c>
      <c r="C133" s="180" t="s">
        <v>315</v>
      </c>
      <c r="D133" s="181" t="s">
        <v>188</v>
      </c>
      <c r="E133" s="171">
        <v>46.07</v>
      </c>
      <c r="F133" s="170"/>
      <c r="G133" s="171">
        <f>ROUND(E133*F133,2)</f>
        <v>0</v>
      </c>
      <c r="H133" s="170"/>
      <c r="I133" s="171">
        <f>ROUND(E133*H133,2)</f>
        <v>0</v>
      </c>
      <c r="J133" s="170"/>
      <c r="K133" s="171">
        <f>ROUND(E133*J133,2)</f>
        <v>0</v>
      </c>
      <c r="L133" s="171">
        <v>21</v>
      </c>
      <c r="M133" s="171">
        <f>G133*(1+L133/100)</f>
        <v>0</v>
      </c>
      <c r="N133" s="171">
        <v>4.342E-2</v>
      </c>
      <c r="O133" s="171">
        <f>ROUND(E133*N133,2)</f>
        <v>2</v>
      </c>
      <c r="P133" s="171">
        <v>0</v>
      </c>
      <c r="Q133" s="171">
        <f>ROUND(E133*P133,2)</f>
        <v>0</v>
      </c>
      <c r="R133" s="171" t="s">
        <v>316</v>
      </c>
      <c r="S133" s="171" t="s">
        <v>136</v>
      </c>
      <c r="T133" s="172" t="s">
        <v>182</v>
      </c>
      <c r="U133" s="157">
        <v>1.0590000000000002</v>
      </c>
      <c r="V133" s="157">
        <f>ROUND(E133*U133,2)</f>
        <v>48.79</v>
      </c>
      <c r="W133" s="157"/>
      <c r="X133" s="148"/>
      <c r="Y133" s="148"/>
      <c r="Z133" s="148"/>
      <c r="AA133" s="148"/>
      <c r="AB133" s="148"/>
      <c r="AC133" s="148"/>
      <c r="AD133" s="148"/>
      <c r="AE133" s="148"/>
      <c r="AF133" s="148"/>
      <c r="AG133" s="148" t="s">
        <v>221</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c r="A134" s="155"/>
      <c r="B134" s="156"/>
      <c r="C134" s="272" t="s">
        <v>317</v>
      </c>
      <c r="D134" s="273"/>
      <c r="E134" s="273"/>
      <c r="F134" s="273"/>
      <c r="G134" s="273"/>
      <c r="H134" s="157"/>
      <c r="I134" s="157"/>
      <c r="J134" s="157"/>
      <c r="K134" s="157"/>
      <c r="L134" s="157"/>
      <c r="M134" s="157"/>
      <c r="N134" s="157"/>
      <c r="O134" s="157"/>
      <c r="P134" s="157"/>
      <c r="Q134" s="157"/>
      <c r="R134" s="157"/>
      <c r="S134" s="157"/>
      <c r="T134" s="157"/>
      <c r="U134" s="157"/>
      <c r="V134" s="157"/>
      <c r="W134" s="157"/>
      <c r="X134" s="148"/>
      <c r="Y134" s="148"/>
      <c r="Z134" s="148"/>
      <c r="AA134" s="148"/>
      <c r="AB134" s="148"/>
      <c r="AC134" s="148"/>
      <c r="AD134" s="148"/>
      <c r="AE134" s="148"/>
      <c r="AF134" s="148"/>
      <c r="AG134" s="148" t="s">
        <v>185</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c r="A135" s="155"/>
      <c r="B135" s="156"/>
      <c r="C135" s="276"/>
      <c r="D135" s="277"/>
      <c r="E135" s="277"/>
      <c r="F135" s="277"/>
      <c r="G135" s="277"/>
      <c r="H135" s="157"/>
      <c r="I135" s="157"/>
      <c r="J135" s="157"/>
      <c r="K135" s="157"/>
      <c r="L135" s="157"/>
      <c r="M135" s="157"/>
      <c r="N135" s="157"/>
      <c r="O135" s="157"/>
      <c r="P135" s="157"/>
      <c r="Q135" s="157"/>
      <c r="R135" s="157"/>
      <c r="S135" s="157"/>
      <c r="T135" s="157"/>
      <c r="U135" s="157"/>
      <c r="V135" s="157"/>
      <c r="W135" s="157"/>
      <c r="X135" s="148"/>
      <c r="Y135" s="148"/>
      <c r="Z135" s="148"/>
      <c r="AA135" s="148"/>
      <c r="AB135" s="148"/>
      <c r="AC135" s="148"/>
      <c r="AD135" s="148"/>
      <c r="AE135" s="148"/>
      <c r="AF135" s="148"/>
      <c r="AG135" s="148" t="s">
        <v>141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c r="A136" s="166">
        <v>39</v>
      </c>
      <c r="B136" s="167" t="s">
        <v>318</v>
      </c>
      <c r="C136" s="180" t="s">
        <v>319</v>
      </c>
      <c r="D136" s="181" t="s">
        <v>0</v>
      </c>
      <c r="E136" s="171">
        <v>1096.46</v>
      </c>
      <c r="F136" s="170"/>
      <c r="G136" s="171">
        <f>ROUND(E136*F136,2)</f>
        <v>0</v>
      </c>
      <c r="H136" s="170"/>
      <c r="I136" s="171">
        <f>ROUND(E136*H136,2)</f>
        <v>0</v>
      </c>
      <c r="J136" s="170"/>
      <c r="K136" s="171">
        <f>ROUND(E136*J136,2)</f>
        <v>0</v>
      </c>
      <c r="L136" s="171">
        <v>21</v>
      </c>
      <c r="M136" s="171">
        <f>G136*(1+L136/100)</f>
        <v>0</v>
      </c>
      <c r="N136" s="171">
        <v>0</v>
      </c>
      <c r="O136" s="171">
        <f>ROUND(E136*N136,2)</f>
        <v>0</v>
      </c>
      <c r="P136" s="171">
        <v>0</v>
      </c>
      <c r="Q136" s="171">
        <f>ROUND(E136*P136,2)</f>
        <v>0</v>
      </c>
      <c r="R136" s="171" t="s">
        <v>320</v>
      </c>
      <c r="S136" s="171" t="s">
        <v>136</v>
      </c>
      <c r="T136" s="172" t="s">
        <v>182</v>
      </c>
      <c r="U136" s="157">
        <v>0</v>
      </c>
      <c r="V136" s="157">
        <f>ROUND(E136*U136,2)</f>
        <v>0</v>
      </c>
      <c r="W136" s="157"/>
      <c r="X136" s="148"/>
      <c r="Y136" s="148"/>
      <c r="Z136" s="148"/>
      <c r="AA136" s="148"/>
      <c r="AB136" s="148"/>
      <c r="AC136" s="148"/>
      <c r="AD136" s="148"/>
      <c r="AE136" s="148"/>
      <c r="AF136" s="148"/>
      <c r="AG136" s="148" t="s">
        <v>221</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c r="A137" s="155"/>
      <c r="B137" s="156"/>
      <c r="C137" s="272" t="s">
        <v>238</v>
      </c>
      <c r="D137" s="273"/>
      <c r="E137" s="273"/>
      <c r="F137" s="273"/>
      <c r="G137" s="273"/>
      <c r="H137" s="157"/>
      <c r="I137" s="157"/>
      <c r="J137" s="157"/>
      <c r="K137" s="157"/>
      <c r="L137" s="157"/>
      <c r="M137" s="157"/>
      <c r="N137" s="157"/>
      <c r="O137" s="157"/>
      <c r="P137" s="157"/>
      <c r="Q137" s="157"/>
      <c r="R137" s="157"/>
      <c r="S137" s="157"/>
      <c r="T137" s="157"/>
      <c r="U137" s="157"/>
      <c r="V137" s="157"/>
      <c r="W137" s="157"/>
      <c r="X137" s="148"/>
      <c r="Y137" s="148"/>
      <c r="Z137" s="148"/>
      <c r="AA137" s="148"/>
      <c r="AB137" s="148"/>
      <c r="AC137" s="148"/>
      <c r="AD137" s="148"/>
      <c r="AE137" s="148"/>
      <c r="AF137" s="148"/>
      <c r="AG137" s="148" t="s">
        <v>185</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c r="A138" s="155"/>
      <c r="B138" s="156"/>
      <c r="C138" s="276"/>
      <c r="D138" s="277"/>
      <c r="E138" s="277"/>
      <c r="F138" s="277"/>
      <c r="G138" s="277"/>
      <c r="H138" s="157"/>
      <c r="I138" s="157"/>
      <c r="J138" s="157"/>
      <c r="K138" s="157"/>
      <c r="L138" s="157"/>
      <c r="M138" s="157"/>
      <c r="N138" s="157"/>
      <c r="O138" s="157"/>
      <c r="P138" s="157"/>
      <c r="Q138" s="157"/>
      <c r="R138" s="157"/>
      <c r="S138" s="157"/>
      <c r="T138" s="157"/>
      <c r="U138" s="157"/>
      <c r="V138" s="157"/>
      <c r="W138" s="157"/>
      <c r="X138" s="148"/>
      <c r="Y138" s="148"/>
      <c r="Z138" s="148"/>
      <c r="AA138" s="148"/>
      <c r="AB138" s="148"/>
      <c r="AC138" s="148"/>
      <c r="AD138" s="148"/>
      <c r="AE138" s="148"/>
      <c r="AF138" s="148"/>
      <c r="AG138" s="148" t="s">
        <v>141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ht="22.5" outlineLevel="1">
      <c r="A139" s="166">
        <v>40</v>
      </c>
      <c r="B139" s="167" t="s">
        <v>321</v>
      </c>
      <c r="C139" s="180" t="s">
        <v>322</v>
      </c>
      <c r="D139" s="181" t="s">
        <v>188</v>
      </c>
      <c r="E139" s="171">
        <v>53.610000000000007</v>
      </c>
      <c r="F139" s="170"/>
      <c r="G139" s="171">
        <f>ROUND(E139*F139,2)</f>
        <v>0</v>
      </c>
      <c r="H139" s="170"/>
      <c r="I139" s="171">
        <f>ROUND(E139*H139,2)</f>
        <v>0</v>
      </c>
      <c r="J139" s="170"/>
      <c r="K139" s="171">
        <f>ROUND(E139*J139,2)</f>
        <v>0</v>
      </c>
      <c r="L139" s="171">
        <v>21</v>
      </c>
      <c r="M139" s="171">
        <f>G139*(1+L139/100)</f>
        <v>0</v>
      </c>
      <c r="N139" s="171">
        <v>0.58111000000000002</v>
      </c>
      <c r="O139" s="171">
        <f>ROUND(E139*N139,2)</f>
        <v>31.15</v>
      </c>
      <c r="P139" s="171">
        <v>0</v>
      </c>
      <c r="Q139" s="171">
        <f>ROUND(E139*P139,2)</f>
        <v>0</v>
      </c>
      <c r="R139" s="171" t="s">
        <v>181</v>
      </c>
      <c r="S139" s="171" t="s">
        <v>136</v>
      </c>
      <c r="T139" s="172" t="s">
        <v>182</v>
      </c>
      <c r="U139" s="157">
        <v>0</v>
      </c>
      <c r="V139" s="157">
        <f>ROUND(E139*U139,2)</f>
        <v>0</v>
      </c>
      <c r="W139" s="157"/>
      <c r="X139" s="148"/>
      <c r="Y139" s="148"/>
      <c r="Z139" s="148"/>
      <c r="AA139" s="148"/>
      <c r="AB139" s="148"/>
      <c r="AC139" s="148"/>
      <c r="AD139" s="148"/>
      <c r="AE139" s="148"/>
      <c r="AF139" s="148"/>
      <c r="AG139" s="148" t="s">
        <v>183</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2.5" outlineLevel="1">
      <c r="A140" s="155"/>
      <c r="B140" s="156"/>
      <c r="C140" s="272" t="s">
        <v>323</v>
      </c>
      <c r="D140" s="273"/>
      <c r="E140" s="273"/>
      <c r="F140" s="273"/>
      <c r="G140" s="273"/>
      <c r="H140" s="157"/>
      <c r="I140" s="157"/>
      <c r="J140" s="157"/>
      <c r="K140" s="157"/>
      <c r="L140" s="157"/>
      <c r="M140" s="157"/>
      <c r="N140" s="157"/>
      <c r="O140" s="157"/>
      <c r="P140" s="157"/>
      <c r="Q140" s="157"/>
      <c r="R140" s="157"/>
      <c r="S140" s="157"/>
      <c r="T140" s="157"/>
      <c r="U140" s="157"/>
      <c r="V140" s="157"/>
      <c r="W140" s="157"/>
      <c r="X140" s="148"/>
      <c r="Y140" s="148"/>
      <c r="Z140" s="148"/>
      <c r="AA140" s="148"/>
      <c r="AB140" s="148"/>
      <c r="AC140" s="148"/>
      <c r="AD140" s="148"/>
      <c r="AE140" s="148"/>
      <c r="AF140" s="148"/>
      <c r="AG140" s="148" t="s">
        <v>185</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73" t="str">
        <f>C140</f>
        <v>beton stropů deskových, výztuž z betonářské oceli 11 375, bednění stropů deskových plných rovných, podpěrná konstrukce stropů výšky do 6 m.</v>
      </c>
      <c r="BB140" s="148"/>
      <c r="BC140" s="148"/>
      <c r="BD140" s="148"/>
      <c r="BE140" s="148"/>
      <c r="BF140" s="148"/>
      <c r="BG140" s="148"/>
      <c r="BH140" s="148"/>
    </row>
    <row r="141" spans="1:60" outlineLevel="1">
      <c r="A141" s="155"/>
      <c r="B141" s="156"/>
      <c r="C141" s="276"/>
      <c r="D141" s="277"/>
      <c r="E141" s="277"/>
      <c r="F141" s="277"/>
      <c r="G141" s="277"/>
      <c r="H141" s="157"/>
      <c r="I141" s="157"/>
      <c r="J141" s="157"/>
      <c r="K141" s="157"/>
      <c r="L141" s="157"/>
      <c r="M141" s="157"/>
      <c r="N141" s="157"/>
      <c r="O141" s="157"/>
      <c r="P141" s="157"/>
      <c r="Q141" s="157"/>
      <c r="R141" s="157"/>
      <c r="S141" s="157"/>
      <c r="T141" s="157"/>
      <c r="U141" s="157"/>
      <c r="V141" s="157"/>
      <c r="W141" s="157"/>
      <c r="X141" s="148"/>
      <c r="Y141" s="148"/>
      <c r="Z141" s="148"/>
      <c r="AA141" s="148"/>
      <c r="AB141" s="148"/>
      <c r="AC141" s="148"/>
      <c r="AD141" s="148"/>
      <c r="AE141" s="148"/>
      <c r="AF141" s="148"/>
      <c r="AG141" s="148" t="s">
        <v>141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ht="22.5" outlineLevel="1">
      <c r="A142" s="166">
        <v>41</v>
      </c>
      <c r="B142" s="167" t="s">
        <v>324</v>
      </c>
      <c r="C142" s="180" t="s">
        <v>325</v>
      </c>
      <c r="D142" s="181" t="s">
        <v>188</v>
      </c>
      <c r="E142" s="171">
        <v>46.07</v>
      </c>
      <c r="F142" s="170"/>
      <c r="G142" s="171">
        <f>ROUND(E142*F142,2)</f>
        <v>0</v>
      </c>
      <c r="H142" s="170"/>
      <c r="I142" s="171">
        <f>ROUND(E142*H142,2)</f>
        <v>0</v>
      </c>
      <c r="J142" s="170"/>
      <c r="K142" s="171">
        <f>ROUND(E142*J142,2)</f>
        <v>0</v>
      </c>
      <c r="L142" s="171">
        <v>21</v>
      </c>
      <c r="M142" s="171">
        <f>G142*(1+L142/100)</f>
        <v>0</v>
      </c>
      <c r="N142" s="171">
        <v>4.7830000000000004E-2</v>
      </c>
      <c r="O142" s="171">
        <f>ROUND(E142*N142,2)</f>
        <v>2.2000000000000002</v>
      </c>
      <c r="P142" s="171">
        <v>0</v>
      </c>
      <c r="Q142" s="171">
        <f>ROUND(E142*P142,2)</f>
        <v>0</v>
      </c>
      <c r="R142" s="171" t="s">
        <v>189</v>
      </c>
      <c r="S142" s="171" t="s">
        <v>136</v>
      </c>
      <c r="T142" s="172" t="s">
        <v>137</v>
      </c>
      <c r="U142" s="157">
        <v>0</v>
      </c>
      <c r="V142" s="157">
        <f>ROUND(E142*U142,2)</f>
        <v>0</v>
      </c>
      <c r="W142" s="157"/>
      <c r="X142" s="148"/>
      <c r="Y142" s="148"/>
      <c r="Z142" s="148"/>
      <c r="AA142" s="148"/>
      <c r="AB142" s="148"/>
      <c r="AC142" s="148"/>
      <c r="AD142" s="148"/>
      <c r="AE142" s="148"/>
      <c r="AF142" s="148"/>
      <c r="AG142" s="148" t="s">
        <v>183</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22.5" outlineLevel="1">
      <c r="A143" s="155"/>
      <c r="B143" s="156"/>
      <c r="C143" s="272" t="s">
        <v>326</v>
      </c>
      <c r="D143" s="273"/>
      <c r="E143" s="273"/>
      <c r="F143" s="273"/>
      <c r="G143" s="273"/>
      <c r="H143" s="157"/>
      <c r="I143" s="157"/>
      <c r="J143" s="157"/>
      <c r="K143" s="157"/>
      <c r="L143" s="157"/>
      <c r="M143" s="157"/>
      <c r="N143" s="157"/>
      <c r="O143" s="157"/>
      <c r="P143" s="157"/>
      <c r="Q143" s="157"/>
      <c r="R143" s="157"/>
      <c r="S143" s="157"/>
      <c r="T143" s="157"/>
      <c r="U143" s="157"/>
      <c r="V143" s="157"/>
      <c r="W143" s="157"/>
      <c r="X143" s="148"/>
      <c r="Y143" s="148"/>
      <c r="Z143" s="148"/>
      <c r="AA143" s="148"/>
      <c r="AB143" s="148"/>
      <c r="AC143" s="148"/>
      <c r="AD143" s="148"/>
      <c r="AE143" s="148"/>
      <c r="AF143" s="148"/>
      <c r="AG143" s="148" t="s">
        <v>185</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73" t="str">
        <f>C143</f>
        <v>dodání a uložení substrátu nebo zeminy, geotextilie 300g/m2, hydroakumulační vrstvy nebo rašeliny, extrudovaného polystyrenu tl. 10 cm, hydroizolace, parotěsnéu zábrany. Bez výsadby zeleně.</v>
      </c>
      <c r="BB143" s="148"/>
      <c r="BC143" s="148"/>
      <c r="BD143" s="148"/>
      <c r="BE143" s="148"/>
      <c r="BF143" s="148"/>
      <c r="BG143" s="148"/>
      <c r="BH143" s="148"/>
    </row>
    <row r="144" spans="1:60" outlineLevel="1">
      <c r="A144" s="155"/>
      <c r="B144" s="156"/>
      <c r="C144" s="274" t="s">
        <v>493</v>
      </c>
      <c r="D144" s="275"/>
      <c r="E144" s="275"/>
      <c r="F144" s="275"/>
      <c r="G144" s="275"/>
      <c r="H144" s="157"/>
      <c r="I144" s="157"/>
      <c r="J144" s="157"/>
      <c r="K144" s="157"/>
      <c r="L144" s="157"/>
      <c r="M144" s="157"/>
      <c r="N144" s="157"/>
      <c r="O144" s="157"/>
      <c r="P144" s="157"/>
      <c r="Q144" s="157"/>
      <c r="R144" s="157"/>
      <c r="S144" s="157"/>
      <c r="T144" s="157"/>
      <c r="U144" s="157"/>
      <c r="V144" s="157"/>
      <c r="W144" s="157"/>
      <c r="X144" s="148"/>
      <c r="Y144" s="148"/>
      <c r="Z144" s="148"/>
      <c r="AA144" s="148"/>
      <c r="AB144" s="148"/>
      <c r="AC144" s="148"/>
      <c r="AD144" s="148"/>
      <c r="AE144" s="148"/>
      <c r="AF144" s="148"/>
      <c r="AG144" s="148" t="s">
        <v>140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c r="A145" s="155"/>
      <c r="B145" s="156"/>
      <c r="C145" s="274" t="s">
        <v>494</v>
      </c>
      <c r="D145" s="275"/>
      <c r="E145" s="275"/>
      <c r="F145" s="275"/>
      <c r="G145" s="275"/>
      <c r="H145" s="157"/>
      <c r="I145" s="157"/>
      <c r="J145" s="157"/>
      <c r="K145" s="157"/>
      <c r="L145" s="157"/>
      <c r="M145" s="157"/>
      <c r="N145" s="157"/>
      <c r="O145" s="157"/>
      <c r="P145" s="157"/>
      <c r="Q145" s="157"/>
      <c r="R145" s="157"/>
      <c r="S145" s="157"/>
      <c r="T145" s="157"/>
      <c r="U145" s="157"/>
      <c r="V145" s="157"/>
      <c r="W145" s="157"/>
      <c r="X145" s="148"/>
      <c r="Y145" s="148"/>
      <c r="Z145" s="148"/>
      <c r="AA145" s="148"/>
      <c r="AB145" s="148"/>
      <c r="AC145" s="148"/>
      <c r="AD145" s="148"/>
      <c r="AE145" s="148"/>
      <c r="AF145" s="148"/>
      <c r="AG145" s="148" t="s">
        <v>140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c r="A146" s="155"/>
      <c r="B146" s="156"/>
      <c r="C146" s="274" t="s">
        <v>495</v>
      </c>
      <c r="D146" s="275"/>
      <c r="E146" s="275"/>
      <c r="F146" s="275"/>
      <c r="G146" s="275"/>
      <c r="H146" s="157"/>
      <c r="I146" s="157"/>
      <c r="J146" s="157"/>
      <c r="K146" s="157"/>
      <c r="L146" s="157"/>
      <c r="M146" s="157"/>
      <c r="N146" s="157"/>
      <c r="O146" s="157"/>
      <c r="P146" s="157"/>
      <c r="Q146" s="157"/>
      <c r="R146" s="157"/>
      <c r="S146" s="157"/>
      <c r="T146" s="157"/>
      <c r="U146" s="157"/>
      <c r="V146" s="157"/>
      <c r="W146" s="157"/>
      <c r="X146" s="148"/>
      <c r="Y146" s="148"/>
      <c r="Z146" s="148"/>
      <c r="AA146" s="148"/>
      <c r="AB146" s="148"/>
      <c r="AC146" s="148"/>
      <c r="AD146" s="148"/>
      <c r="AE146" s="148"/>
      <c r="AF146" s="148"/>
      <c r="AG146" s="148" t="s">
        <v>140</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c r="A147" s="155"/>
      <c r="B147" s="156"/>
      <c r="C147" s="274" t="s">
        <v>496</v>
      </c>
      <c r="D147" s="275"/>
      <c r="E147" s="275"/>
      <c r="F147" s="275"/>
      <c r="G147" s="275"/>
      <c r="H147" s="157"/>
      <c r="I147" s="157"/>
      <c r="J147" s="157"/>
      <c r="K147" s="157"/>
      <c r="L147" s="157"/>
      <c r="M147" s="157"/>
      <c r="N147" s="157"/>
      <c r="O147" s="157"/>
      <c r="P147" s="157"/>
      <c r="Q147" s="157"/>
      <c r="R147" s="157"/>
      <c r="S147" s="157"/>
      <c r="T147" s="157"/>
      <c r="U147" s="157"/>
      <c r="V147" s="157"/>
      <c r="W147" s="157"/>
      <c r="X147" s="148"/>
      <c r="Y147" s="148"/>
      <c r="Z147" s="148"/>
      <c r="AA147" s="148"/>
      <c r="AB147" s="148"/>
      <c r="AC147" s="148"/>
      <c r="AD147" s="148"/>
      <c r="AE147" s="148"/>
      <c r="AF147" s="148"/>
      <c r="AG147" s="148" t="s">
        <v>140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c r="A148" s="155"/>
      <c r="B148" s="156"/>
      <c r="C148" s="274" t="s">
        <v>497</v>
      </c>
      <c r="D148" s="275"/>
      <c r="E148" s="275"/>
      <c r="F148" s="275"/>
      <c r="G148" s="275"/>
      <c r="H148" s="157"/>
      <c r="I148" s="157"/>
      <c r="J148" s="157"/>
      <c r="K148" s="157"/>
      <c r="L148" s="157"/>
      <c r="M148" s="157"/>
      <c r="N148" s="157"/>
      <c r="O148" s="157"/>
      <c r="P148" s="157"/>
      <c r="Q148" s="157"/>
      <c r="R148" s="157"/>
      <c r="S148" s="157"/>
      <c r="T148" s="157"/>
      <c r="U148" s="157"/>
      <c r="V148" s="157"/>
      <c r="W148" s="157"/>
      <c r="X148" s="148"/>
      <c r="Y148" s="148"/>
      <c r="Z148" s="148"/>
      <c r="AA148" s="148"/>
      <c r="AB148" s="148"/>
      <c r="AC148" s="148"/>
      <c r="AD148" s="148"/>
      <c r="AE148" s="148"/>
      <c r="AF148" s="148"/>
      <c r="AG148" s="148" t="s">
        <v>140</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c r="A149" s="155"/>
      <c r="B149" s="156"/>
      <c r="C149" s="274" t="s">
        <v>498</v>
      </c>
      <c r="D149" s="275"/>
      <c r="E149" s="275"/>
      <c r="F149" s="275"/>
      <c r="G149" s="275"/>
      <c r="H149" s="157"/>
      <c r="I149" s="157"/>
      <c r="J149" s="157"/>
      <c r="K149" s="157"/>
      <c r="L149" s="157"/>
      <c r="M149" s="157"/>
      <c r="N149" s="157"/>
      <c r="O149" s="157"/>
      <c r="P149" s="157"/>
      <c r="Q149" s="157"/>
      <c r="R149" s="157"/>
      <c r="S149" s="157"/>
      <c r="T149" s="157"/>
      <c r="U149" s="157"/>
      <c r="V149" s="157"/>
      <c r="W149" s="157"/>
      <c r="X149" s="148"/>
      <c r="Y149" s="148"/>
      <c r="Z149" s="148"/>
      <c r="AA149" s="148"/>
      <c r="AB149" s="148"/>
      <c r="AC149" s="148"/>
      <c r="AD149" s="148"/>
      <c r="AE149" s="148"/>
      <c r="AF149" s="148"/>
      <c r="AG149" s="148" t="s">
        <v>140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c r="A150" s="155"/>
      <c r="B150" s="156"/>
      <c r="C150" s="274" t="s">
        <v>499</v>
      </c>
      <c r="D150" s="275"/>
      <c r="E150" s="275"/>
      <c r="F150" s="275"/>
      <c r="G150" s="275"/>
      <c r="H150" s="157"/>
      <c r="I150" s="157"/>
      <c r="J150" s="157"/>
      <c r="K150" s="157"/>
      <c r="L150" s="157"/>
      <c r="M150" s="157"/>
      <c r="N150" s="157"/>
      <c r="O150" s="157"/>
      <c r="P150" s="157"/>
      <c r="Q150" s="157"/>
      <c r="R150" s="157"/>
      <c r="S150" s="157"/>
      <c r="T150" s="157"/>
      <c r="U150" s="157"/>
      <c r="V150" s="157"/>
      <c r="W150" s="157"/>
      <c r="X150" s="148"/>
      <c r="Y150" s="148"/>
      <c r="Z150" s="148"/>
      <c r="AA150" s="148"/>
      <c r="AB150" s="148"/>
      <c r="AC150" s="148"/>
      <c r="AD150" s="148"/>
      <c r="AE150" s="148"/>
      <c r="AF150" s="148"/>
      <c r="AG150" s="148" t="s">
        <v>140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c r="A151" s="155"/>
      <c r="B151" s="156"/>
      <c r="C151" s="274" t="s">
        <v>327</v>
      </c>
      <c r="D151" s="275"/>
      <c r="E151" s="275"/>
      <c r="F151" s="275"/>
      <c r="G151" s="275"/>
      <c r="H151" s="157"/>
      <c r="I151" s="157"/>
      <c r="J151" s="157"/>
      <c r="K151" s="157"/>
      <c r="L151" s="157"/>
      <c r="M151" s="157"/>
      <c r="N151" s="157"/>
      <c r="O151" s="157"/>
      <c r="P151" s="157"/>
      <c r="Q151" s="157"/>
      <c r="R151" s="157"/>
      <c r="S151" s="157"/>
      <c r="T151" s="157"/>
      <c r="U151" s="157"/>
      <c r="V151" s="157"/>
      <c r="W151" s="157"/>
      <c r="X151" s="148"/>
      <c r="Y151" s="148"/>
      <c r="Z151" s="148"/>
      <c r="AA151" s="148"/>
      <c r="AB151" s="148"/>
      <c r="AC151" s="148"/>
      <c r="AD151" s="148"/>
      <c r="AE151" s="148"/>
      <c r="AF151" s="148"/>
      <c r="AG151" s="148" t="s">
        <v>140</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c r="A152" s="155"/>
      <c r="B152" s="156"/>
      <c r="C152" s="276"/>
      <c r="D152" s="277"/>
      <c r="E152" s="277"/>
      <c r="F152" s="277"/>
      <c r="G152" s="277"/>
      <c r="H152" s="157"/>
      <c r="I152" s="157"/>
      <c r="J152" s="157"/>
      <c r="K152" s="157"/>
      <c r="L152" s="157"/>
      <c r="M152" s="157"/>
      <c r="N152" s="157"/>
      <c r="O152" s="157"/>
      <c r="P152" s="157"/>
      <c r="Q152" s="157"/>
      <c r="R152" s="157"/>
      <c r="S152" s="157"/>
      <c r="T152" s="157"/>
      <c r="U152" s="157"/>
      <c r="V152" s="157"/>
      <c r="W152" s="157"/>
      <c r="X152" s="148"/>
      <c r="Y152" s="148"/>
      <c r="Z152" s="148"/>
      <c r="AA152" s="148"/>
      <c r="AB152" s="148"/>
      <c r="AC152" s="148"/>
      <c r="AD152" s="148"/>
      <c r="AE152" s="148"/>
      <c r="AF152" s="148"/>
      <c r="AG152" s="148" t="s">
        <v>141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c r="A153" s="160" t="s">
        <v>131</v>
      </c>
      <c r="B153" s="161" t="s">
        <v>100</v>
      </c>
      <c r="C153" s="182" t="s">
        <v>101</v>
      </c>
      <c r="D153" s="183"/>
      <c r="E153" s="164"/>
      <c r="F153" s="164"/>
      <c r="G153" s="164">
        <f>SUMIF(AG154:AG160,"&lt;&gt;NOR",G154:G160)</f>
        <v>0</v>
      </c>
      <c r="H153" s="164"/>
      <c r="I153" s="164">
        <f>SUM(I154:I160)</f>
        <v>0</v>
      </c>
      <c r="J153" s="164"/>
      <c r="K153" s="164">
        <f>SUM(K154:K160)</f>
        <v>0</v>
      </c>
      <c r="L153" s="164"/>
      <c r="M153" s="164">
        <f>SUM(M154:M160)</f>
        <v>0</v>
      </c>
      <c r="N153" s="164"/>
      <c r="O153" s="164">
        <f>SUM(O154:O160)</f>
        <v>0</v>
      </c>
      <c r="P153" s="164"/>
      <c r="Q153" s="164">
        <f>SUM(Q154:Q160)</f>
        <v>0</v>
      </c>
      <c r="R153" s="164"/>
      <c r="S153" s="164"/>
      <c r="T153" s="165"/>
      <c r="U153" s="159"/>
      <c r="V153" s="159">
        <f>SUM(V154:V160)</f>
        <v>103.41</v>
      </c>
      <c r="W153" s="159"/>
      <c r="AG153" t="s">
        <v>132</v>
      </c>
    </row>
    <row r="154" spans="1:60" outlineLevel="1">
      <c r="A154" s="166">
        <v>42</v>
      </c>
      <c r="B154" s="167" t="s">
        <v>328</v>
      </c>
      <c r="C154" s="180" t="s">
        <v>329</v>
      </c>
      <c r="D154" s="181" t="s">
        <v>330</v>
      </c>
      <c r="E154" s="171">
        <v>90.711000000000013</v>
      </c>
      <c r="F154" s="170"/>
      <c r="G154" s="171">
        <f>ROUND(E154*F154,2)</f>
        <v>0</v>
      </c>
      <c r="H154" s="170"/>
      <c r="I154" s="171">
        <f>ROUND(E154*H154,2)</f>
        <v>0</v>
      </c>
      <c r="J154" s="170"/>
      <c r="K154" s="171">
        <f>ROUND(E154*J154,2)</f>
        <v>0</v>
      </c>
      <c r="L154" s="171">
        <v>21</v>
      </c>
      <c r="M154" s="171">
        <f>G154*(1+L154/100)</f>
        <v>0</v>
      </c>
      <c r="N154" s="171">
        <v>0</v>
      </c>
      <c r="O154" s="171">
        <f>ROUND(E154*N154,2)</f>
        <v>0</v>
      </c>
      <c r="P154" s="171">
        <v>0</v>
      </c>
      <c r="Q154" s="171">
        <f>ROUND(E154*P154,2)</f>
        <v>0</v>
      </c>
      <c r="R154" s="171"/>
      <c r="S154" s="171" t="s">
        <v>136</v>
      </c>
      <c r="T154" s="172" t="s">
        <v>137</v>
      </c>
      <c r="U154" s="157">
        <v>1.1400000000000001</v>
      </c>
      <c r="V154" s="157">
        <f>ROUND(E154*U154,2)</f>
        <v>103.41</v>
      </c>
      <c r="W154" s="157"/>
      <c r="X154" s="148"/>
      <c r="Y154" s="148"/>
      <c r="Z154" s="148"/>
      <c r="AA154" s="148"/>
      <c r="AB154" s="148"/>
      <c r="AC154" s="148"/>
      <c r="AD154" s="148"/>
      <c r="AE154" s="148"/>
      <c r="AF154" s="148"/>
      <c r="AG154" s="148" t="s">
        <v>221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c r="A155" s="155"/>
      <c r="B155" s="156"/>
      <c r="C155" s="194" t="s">
        <v>331</v>
      </c>
      <c r="D155" s="195"/>
      <c r="E155" s="196">
        <v>85.754000000000005</v>
      </c>
      <c r="F155" s="157"/>
      <c r="G155" s="157"/>
      <c r="H155" s="157"/>
      <c r="I155" s="157"/>
      <c r="J155" s="157"/>
      <c r="K155" s="157"/>
      <c r="L155" s="157"/>
      <c r="M155" s="157"/>
      <c r="N155" s="157"/>
      <c r="O155" s="157"/>
      <c r="P155" s="157"/>
      <c r="Q155" s="157"/>
      <c r="R155" s="157"/>
      <c r="S155" s="157"/>
      <c r="T155" s="157"/>
      <c r="U155" s="157"/>
      <c r="V155" s="157"/>
      <c r="W155" s="157"/>
      <c r="X155" s="148"/>
      <c r="Y155" s="148"/>
      <c r="Z155" s="148"/>
      <c r="AA155" s="148"/>
      <c r="AB155" s="148"/>
      <c r="AC155" s="148"/>
      <c r="AD155" s="148"/>
      <c r="AE155" s="148"/>
      <c r="AF155" s="148"/>
      <c r="AG155" s="148" t="s">
        <v>227</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c r="A156" s="155"/>
      <c r="B156" s="156"/>
      <c r="C156" s="194" t="s">
        <v>332</v>
      </c>
      <c r="D156" s="195"/>
      <c r="E156" s="196">
        <v>4.9570000000000007</v>
      </c>
      <c r="F156" s="157"/>
      <c r="G156" s="157"/>
      <c r="H156" s="157"/>
      <c r="I156" s="157"/>
      <c r="J156" s="157"/>
      <c r="K156" s="157"/>
      <c r="L156" s="157"/>
      <c r="M156" s="157"/>
      <c r="N156" s="157"/>
      <c r="O156" s="157"/>
      <c r="P156" s="157"/>
      <c r="Q156" s="157"/>
      <c r="R156" s="157"/>
      <c r="S156" s="157"/>
      <c r="T156" s="157"/>
      <c r="U156" s="157"/>
      <c r="V156" s="157"/>
      <c r="W156" s="157"/>
      <c r="X156" s="148"/>
      <c r="Y156" s="148"/>
      <c r="Z156" s="148"/>
      <c r="AA156" s="148"/>
      <c r="AB156" s="148"/>
      <c r="AC156" s="148"/>
      <c r="AD156" s="148"/>
      <c r="AE156" s="148"/>
      <c r="AF156" s="148"/>
      <c r="AG156" s="148" t="s">
        <v>227</v>
      </c>
      <c r="AH156" s="148">
        <v>0</v>
      </c>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c r="A157" s="155"/>
      <c r="B157" s="156"/>
      <c r="C157" s="276"/>
      <c r="D157" s="277"/>
      <c r="E157" s="277"/>
      <c r="F157" s="277"/>
      <c r="G157" s="277"/>
      <c r="H157" s="157"/>
      <c r="I157" s="157"/>
      <c r="J157" s="157"/>
      <c r="K157" s="157"/>
      <c r="L157" s="157"/>
      <c r="M157" s="157"/>
      <c r="N157" s="157"/>
      <c r="O157" s="157"/>
      <c r="P157" s="157"/>
      <c r="Q157" s="157"/>
      <c r="R157" s="157"/>
      <c r="S157" s="157"/>
      <c r="T157" s="157"/>
      <c r="U157" s="157"/>
      <c r="V157" s="157"/>
      <c r="W157" s="157"/>
      <c r="X157" s="148"/>
      <c r="Y157" s="148"/>
      <c r="Z157" s="148"/>
      <c r="AA157" s="148"/>
      <c r="AB157" s="148"/>
      <c r="AC157" s="148"/>
      <c r="AD157" s="148"/>
      <c r="AE157" s="148"/>
      <c r="AF157" s="148"/>
      <c r="AG157" s="148" t="s">
        <v>141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c r="A158" s="166">
        <v>43</v>
      </c>
      <c r="B158" s="167" t="s">
        <v>333</v>
      </c>
      <c r="C158" s="180" t="s">
        <v>334</v>
      </c>
      <c r="D158" s="181" t="s">
        <v>330</v>
      </c>
      <c r="E158" s="171">
        <v>4.9575000000000005</v>
      </c>
      <c r="F158" s="170"/>
      <c r="G158" s="171">
        <f>ROUND(E158*F158,2)</f>
        <v>0</v>
      </c>
      <c r="H158" s="170"/>
      <c r="I158" s="171">
        <f>ROUND(E158*H158,2)</f>
        <v>0</v>
      </c>
      <c r="J158" s="170"/>
      <c r="K158" s="171">
        <f>ROUND(E158*J158,2)</f>
        <v>0</v>
      </c>
      <c r="L158" s="171">
        <v>21</v>
      </c>
      <c r="M158" s="171">
        <f>G158*(1+L158/100)</f>
        <v>0</v>
      </c>
      <c r="N158" s="171">
        <v>0</v>
      </c>
      <c r="O158" s="171">
        <f>ROUND(E158*N158,2)</f>
        <v>0</v>
      </c>
      <c r="P158" s="171">
        <v>0</v>
      </c>
      <c r="Q158" s="171">
        <f>ROUND(E158*P158,2)</f>
        <v>0</v>
      </c>
      <c r="R158" s="171" t="s">
        <v>335</v>
      </c>
      <c r="S158" s="171" t="s">
        <v>136</v>
      </c>
      <c r="T158" s="172" t="s">
        <v>182</v>
      </c>
      <c r="U158" s="157">
        <v>0</v>
      </c>
      <c r="V158" s="157">
        <f>ROUND(E158*U158,2)</f>
        <v>0</v>
      </c>
      <c r="W158" s="157"/>
      <c r="X158" s="148"/>
      <c r="Y158" s="148"/>
      <c r="Z158" s="148"/>
      <c r="AA158" s="148"/>
      <c r="AB158" s="148"/>
      <c r="AC158" s="148"/>
      <c r="AD158" s="148"/>
      <c r="AE158" s="148"/>
      <c r="AF158" s="148"/>
      <c r="AG158" s="148" t="s">
        <v>221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c r="A159" s="155"/>
      <c r="B159" s="156"/>
      <c r="C159" s="194" t="s">
        <v>336</v>
      </c>
      <c r="D159" s="195"/>
      <c r="E159" s="196">
        <v>4.9575000000000005</v>
      </c>
      <c r="F159" s="157"/>
      <c r="G159" s="157"/>
      <c r="H159" s="157"/>
      <c r="I159" s="157"/>
      <c r="J159" s="157"/>
      <c r="K159" s="157"/>
      <c r="L159" s="157"/>
      <c r="M159" s="157"/>
      <c r="N159" s="157"/>
      <c r="O159" s="157"/>
      <c r="P159" s="157"/>
      <c r="Q159" s="157"/>
      <c r="R159" s="157"/>
      <c r="S159" s="157"/>
      <c r="T159" s="157"/>
      <c r="U159" s="157"/>
      <c r="V159" s="157"/>
      <c r="W159" s="157"/>
      <c r="X159" s="148"/>
      <c r="Y159" s="148"/>
      <c r="Z159" s="148"/>
      <c r="AA159" s="148"/>
      <c r="AB159" s="148"/>
      <c r="AC159" s="148"/>
      <c r="AD159" s="148"/>
      <c r="AE159" s="148"/>
      <c r="AF159" s="148"/>
      <c r="AG159" s="148" t="s">
        <v>227</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c r="A160" s="155"/>
      <c r="B160" s="156"/>
      <c r="C160" s="276"/>
      <c r="D160" s="277"/>
      <c r="E160" s="277"/>
      <c r="F160" s="277"/>
      <c r="G160" s="277"/>
      <c r="H160" s="157"/>
      <c r="I160" s="157"/>
      <c r="J160" s="157"/>
      <c r="K160" s="157"/>
      <c r="L160" s="157"/>
      <c r="M160" s="157"/>
      <c r="N160" s="157"/>
      <c r="O160" s="157"/>
      <c r="P160" s="157"/>
      <c r="Q160" s="157"/>
      <c r="R160" s="157"/>
      <c r="S160" s="157"/>
      <c r="T160" s="157"/>
      <c r="U160" s="157"/>
      <c r="V160" s="157"/>
      <c r="W160" s="157"/>
      <c r="X160" s="148"/>
      <c r="Y160" s="148"/>
      <c r="Z160" s="148"/>
      <c r="AA160" s="148"/>
      <c r="AB160" s="148"/>
      <c r="AC160" s="148"/>
      <c r="AD160" s="148"/>
      <c r="AE160" s="148"/>
      <c r="AF160" s="148"/>
      <c r="AG160" s="148" t="s">
        <v>141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c r="A161" s="160" t="s">
        <v>131</v>
      </c>
      <c r="B161" s="161" t="s">
        <v>70</v>
      </c>
      <c r="C161" s="182" t="s">
        <v>71</v>
      </c>
      <c r="D161" s="183"/>
      <c r="E161" s="164"/>
      <c r="F161" s="164"/>
      <c r="G161" s="164">
        <f>SUMIF(AG162:AG176,"&lt;&gt;NOR",G162:G176)</f>
        <v>0</v>
      </c>
      <c r="H161" s="164"/>
      <c r="I161" s="164">
        <f>SUM(I162:I176)</f>
        <v>0</v>
      </c>
      <c r="J161" s="164"/>
      <c r="K161" s="164">
        <f>SUM(K162:K176)</f>
        <v>0</v>
      </c>
      <c r="L161" s="164"/>
      <c r="M161" s="164">
        <f>SUM(M162:M176)</f>
        <v>0</v>
      </c>
      <c r="N161" s="164"/>
      <c r="O161" s="164">
        <f>SUM(O162:O176)</f>
        <v>92.2</v>
      </c>
      <c r="P161" s="164"/>
      <c r="Q161" s="164">
        <f>SUM(Q162:Q176)</f>
        <v>0</v>
      </c>
      <c r="R161" s="164"/>
      <c r="S161" s="164"/>
      <c r="T161" s="165"/>
      <c r="U161" s="159"/>
      <c r="V161" s="159">
        <f>SUM(V162:V176)</f>
        <v>0</v>
      </c>
      <c r="W161" s="159"/>
      <c r="AG161" t="s">
        <v>132</v>
      </c>
    </row>
    <row r="162" spans="1:60" ht="22.5" outlineLevel="1">
      <c r="A162" s="166">
        <v>44</v>
      </c>
      <c r="B162" s="167" t="s">
        <v>337</v>
      </c>
      <c r="C162" s="180" t="s">
        <v>338</v>
      </c>
      <c r="D162" s="181" t="s">
        <v>194</v>
      </c>
      <c r="E162" s="171">
        <v>1</v>
      </c>
      <c r="F162" s="170"/>
      <c r="G162" s="171">
        <f>ROUND(E162*F162,2)</f>
        <v>0</v>
      </c>
      <c r="H162" s="170"/>
      <c r="I162" s="171">
        <f>ROUND(E162*H162,2)</f>
        <v>0</v>
      </c>
      <c r="J162" s="170"/>
      <c r="K162" s="171">
        <f>ROUND(E162*J162,2)</f>
        <v>0</v>
      </c>
      <c r="L162" s="171">
        <v>21</v>
      </c>
      <c r="M162" s="171">
        <f>G162*(1+L162/100)</f>
        <v>0</v>
      </c>
      <c r="N162" s="171">
        <v>5.2000000000000006E-3</v>
      </c>
      <c r="O162" s="171">
        <f>ROUND(E162*N162,2)</f>
        <v>0.01</v>
      </c>
      <c r="P162" s="171">
        <v>0</v>
      </c>
      <c r="Q162" s="171">
        <f>ROUND(E162*P162,2)</f>
        <v>0</v>
      </c>
      <c r="R162" s="171" t="s">
        <v>258</v>
      </c>
      <c r="S162" s="171" t="s">
        <v>136</v>
      </c>
      <c r="T162" s="172" t="s">
        <v>182</v>
      </c>
      <c r="U162" s="157">
        <v>0</v>
      </c>
      <c r="V162" s="157">
        <f>ROUND(E162*U162,2)</f>
        <v>0</v>
      </c>
      <c r="W162" s="157"/>
      <c r="X162" s="148"/>
      <c r="Y162" s="148"/>
      <c r="Z162" s="148"/>
      <c r="AA162" s="148"/>
      <c r="AB162" s="148"/>
      <c r="AC162" s="148"/>
      <c r="AD162" s="148"/>
      <c r="AE162" s="148"/>
      <c r="AF162" s="148"/>
      <c r="AG162" s="148" t="s">
        <v>231</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c r="A163" s="155"/>
      <c r="B163" s="156"/>
      <c r="C163" s="278" t="s">
        <v>339</v>
      </c>
      <c r="D163" s="279"/>
      <c r="E163" s="279"/>
      <c r="F163" s="279"/>
      <c r="G163" s="279"/>
      <c r="H163" s="157"/>
      <c r="I163" s="157"/>
      <c r="J163" s="157"/>
      <c r="K163" s="157"/>
      <c r="L163" s="157"/>
      <c r="M163" s="157"/>
      <c r="N163" s="157"/>
      <c r="O163" s="157"/>
      <c r="P163" s="157"/>
      <c r="Q163" s="157"/>
      <c r="R163" s="157"/>
      <c r="S163" s="157"/>
      <c r="T163" s="157"/>
      <c r="U163" s="157"/>
      <c r="V163" s="157"/>
      <c r="W163" s="157"/>
      <c r="X163" s="148"/>
      <c r="Y163" s="148"/>
      <c r="Z163" s="148"/>
      <c r="AA163" s="148"/>
      <c r="AB163" s="148"/>
      <c r="AC163" s="148"/>
      <c r="AD163" s="148"/>
      <c r="AE163" s="148"/>
      <c r="AF163" s="148"/>
      <c r="AG163" s="148" t="s">
        <v>140</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c r="A164" s="155"/>
      <c r="B164" s="156"/>
      <c r="C164" s="276"/>
      <c r="D164" s="277"/>
      <c r="E164" s="277"/>
      <c r="F164" s="277"/>
      <c r="G164" s="277"/>
      <c r="H164" s="157"/>
      <c r="I164" s="157"/>
      <c r="J164" s="157"/>
      <c r="K164" s="157"/>
      <c r="L164" s="157"/>
      <c r="M164" s="157"/>
      <c r="N164" s="157"/>
      <c r="O164" s="157"/>
      <c r="P164" s="157"/>
      <c r="Q164" s="157"/>
      <c r="R164" s="157"/>
      <c r="S164" s="157"/>
      <c r="T164" s="157"/>
      <c r="U164" s="157"/>
      <c r="V164" s="157"/>
      <c r="W164" s="157"/>
      <c r="X164" s="148"/>
      <c r="Y164" s="148"/>
      <c r="Z164" s="148"/>
      <c r="AA164" s="148"/>
      <c r="AB164" s="148"/>
      <c r="AC164" s="148"/>
      <c r="AD164" s="148"/>
      <c r="AE164" s="148"/>
      <c r="AF164" s="148"/>
      <c r="AG164" s="148" t="s">
        <v>141</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c r="A165" s="202">
        <v>45</v>
      </c>
      <c r="B165" s="203" t="s">
        <v>340</v>
      </c>
      <c r="C165" s="204" t="s">
        <v>341</v>
      </c>
      <c r="D165" s="205" t="s">
        <v>180</v>
      </c>
      <c r="E165" s="206">
        <v>11.356670000000001</v>
      </c>
      <c r="F165" s="170"/>
      <c r="G165" s="171">
        <f>ROUND(E165*F165,2)</f>
        <v>0</v>
      </c>
      <c r="H165" s="170"/>
      <c r="I165" s="171">
        <f>ROUND(E165*H165,2)</f>
        <v>0</v>
      </c>
      <c r="J165" s="170"/>
      <c r="K165" s="171">
        <f>ROUND(E165*J165,2)</f>
        <v>0</v>
      </c>
      <c r="L165" s="171">
        <v>21</v>
      </c>
      <c r="M165" s="171">
        <f>G165*(1+L165/100)</f>
        <v>0</v>
      </c>
      <c r="N165" s="171">
        <v>2.7056900000000002</v>
      </c>
      <c r="O165" s="171">
        <f>ROUND(E165*N165,2)</f>
        <v>30.73</v>
      </c>
      <c r="P165" s="171">
        <v>0</v>
      </c>
      <c r="Q165" s="171">
        <f>ROUND(E165*P165,2)</f>
        <v>0</v>
      </c>
      <c r="R165" s="171" t="s">
        <v>181</v>
      </c>
      <c r="S165" s="171" t="s">
        <v>136</v>
      </c>
      <c r="T165" s="172" t="s">
        <v>136</v>
      </c>
      <c r="U165" s="157">
        <v>0</v>
      </c>
      <c r="V165" s="157">
        <f>ROUND(E165*U165,2)</f>
        <v>0</v>
      </c>
      <c r="W165" s="157"/>
      <c r="X165" s="148"/>
      <c r="Y165" s="148"/>
      <c r="Z165" s="148"/>
      <c r="AA165" s="148"/>
      <c r="AB165" s="148"/>
      <c r="AC165" s="148"/>
      <c r="AD165" s="148"/>
      <c r="AE165" s="148"/>
      <c r="AF165" s="148"/>
      <c r="AG165" s="148" t="s">
        <v>183</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c r="A166" s="155"/>
      <c r="B166" s="156"/>
      <c r="C166" s="284" t="s">
        <v>342</v>
      </c>
      <c r="D166" s="285"/>
      <c r="E166" s="285"/>
      <c r="F166" s="285"/>
      <c r="G166" s="285"/>
      <c r="H166" s="157"/>
      <c r="I166" s="157"/>
      <c r="J166" s="157"/>
      <c r="K166" s="157"/>
      <c r="L166" s="157"/>
      <c r="M166" s="157"/>
      <c r="N166" s="157"/>
      <c r="O166" s="157"/>
      <c r="P166" s="157"/>
      <c r="Q166" s="157"/>
      <c r="R166" s="157"/>
      <c r="S166" s="157"/>
      <c r="T166" s="157"/>
      <c r="U166" s="157"/>
      <c r="V166" s="157"/>
      <c r="W166" s="157"/>
      <c r="X166" s="148"/>
      <c r="Y166" s="148"/>
      <c r="Z166" s="148"/>
      <c r="AA166" s="148"/>
      <c r="AB166" s="148"/>
      <c r="AC166" s="148"/>
      <c r="AD166" s="148"/>
      <c r="AE166" s="148"/>
      <c r="AF166" s="148"/>
      <c r="AG166" s="148" t="s">
        <v>185</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c r="A167" s="155"/>
      <c r="B167" s="156"/>
      <c r="C167" s="282" t="s">
        <v>343</v>
      </c>
      <c r="D167" s="283"/>
      <c r="E167" s="283"/>
      <c r="F167" s="283"/>
      <c r="G167" s="283"/>
      <c r="H167" s="157"/>
      <c r="I167" s="157"/>
      <c r="J167" s="157"/>
      <c r="K167" s="157"/>
      <c r="L167" s="157"/>
      <c r="M167" s="157"/>
      <c r="N167" s="157"/>
      <c r="O167" s="157"/>
      <c r="P167" s="157"/>
      <c r="Q167" s="157"/>
      <c r="R167" s="157"/>
      <c r="S167" s="157"/>
      <c r="T167" s="157"/>
      <c r="U167" s="157"/>
      <c r="V167" s="157"/>
      <c r="W167" s="157"/>
      <c r="X167" s="148"/>
      <c r="Y167" s="148"/>
      <c r="Z167" s="148"/>
      <c r="AA167" s="148"/>
      <c r="AB167" s="148"/>
      <c r="AC167" s="148"/>
      <c r="AD167" s="148"/>
      <c r="AE167" s="148"/>
      <c r="AF167" s="148"/>
      <c r="AG167" s="148" t="s">
        <v>140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c r="A168" s="155"/>
      <c r="B168" s="156"/>
      <c r="C168" s="199" t="s">
        <v>344</v>
      </c>
      <c r="D168" s="200"/>
      <c r="E168" s="201">
        <v>7.4733300000000007</v>
      </c>
      <c r="F168" s="157"/>
      <c r="G168" s="157"/>
      <c r="H168" s="157"/>
      <c r="I168" s="157"/>
      <c r="J168" s="157"/>
      <c r="K168" s="157"/>
      <c r="L168" s="157"/>
      <c r="M168" s="157"/>
      <c r="N168" s="157"/>
      <c r="O168" s="157"/>
      <c r="P168" s="157"/>
      <c r="Q168" s="157"/>
      <c r="R168" s="157"/>
      <c r="S168" s="157"/>
      <c r="T168" s="157"/>
      <c r="U168" s="157"/>
      <c r="V168" s="157"/>
      <c r="W168" s="157"/>
      <c r="X168" s="148"/>
      <c r="Y168" s="148"/>
      <c r="Z168" s="148"/>
      <c r="AA168" s="148"/>
      <c r="AB168" s="148"/>
      <c r="AC168" s="148"/>
      <c r="AD168" s="148"/>
      <c r="AE168" s="148"/>
      <c r="AF168" s="148"/>
      <c r="AG168" s="148" t="s">
        <v>227</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c r="A169" s="155"/>
      <c r="B169" s="156"/>
      <c r="C169" s="199" t="s">
        <v>345</v>
      </c>
      <c r="D169" s="200"/>
      <c r="E169" s="201">
        <v>3.8833300000000004</v>
      </c>
      <c r="F169" s="157"/>
      <c r="G169" s="157"/>
      <c r="H169" s="157"/>
      <c r="I169" s="157"/>
      <c r="J169" s="157"/>
      <c r="K169" s="157"/>
      <c r="L169" s="157"/>
      <c r="M169" s="157"/>
      <c r="N169" s="157"/>
      <c r="O169" s="157"/>
      <c r="P169" s="157"/>
      <c r="Q169" s="157"/>
      <c r="R169" s="157"/>
      <c r="S169" s="157"/>
      <c r="T169" s="157"/>
      <c r="U169" s="157"/>
      <c r="V169" s="157"/>
      <c r="W169" s="157"/>
      <c r="X169" s="148"/>
      <c r="Y169" s="148"/>
      <c r="Z169" s="148"/>
      <c r="AA169" s="148"/>
      <c r="AB169" s="148"/>
      <c r="AC169" s="148"/>
      <c r="AD169" s="148"/>
      <c r="AE169" s="148"/>
      <c r="AF169" s="148"/>
      <c r="AG169" s="148" t="s">
        <v>227</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c r="A170" s="155"/>
      <c r="B170" s="156"/>
      <c r="C170" s="276"/>
      <c r="D170" s="277"/>
      <c r="E170" s="277"/>
      <c r="F170" s="277"/>
      <c r="G170" s="277"/>
      <c r="H170" s="157"/>
      <c r="I170" s="157"/>
      <c r="J170" s="157"/>
      <c r="K170" s="157"/>
      <c r="L170" s="157"/>
      <c r="M170" s="157"/>
      <c r="N170" s="157"/>
      <c r="O170" s="157"/>
      <c r="P170" s="157"/>
      <c r="Q170" s="157"/>
      <c r="R170" s="157"/>
      <c r="S170" s="157"/>
      <c r="T170" s="157"/>
      <c r="U170" s="157"/>
      <c r="V170" s="157"/>
      <c r="W170" s="157"/>
      <c r="X170" s="148"/>
      <c r="Y170" s="148"/>
      <c r="Z170" s="148"/>
      <c r="AA170" s="148"/>
      <c r="AB170" s="148"/>
      <c r="AC170" s="148"/>
      <c r="AD170" s="148"/>
      <c r="AE170" s="148"/>
      <c r="AF170" s="148"/>
      <c r="AG170" s="148" t="s">
        <v>141</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c r="A171" s="202">
        <v>46</v>
      </c>
      <c r="B171" s="203" t="s">
        <v>346</v>
      </c>
      <c r="C171" s="204" t="s">
        <v>347</v>
      </c>
      <c r="D171" s="205" t="s">
        <v>180</v>
      </c>
      <c r="E171" s="206">
        <v>22.713330000000003</v>
      </c>
      <c r="F171" s="170"/>
      <c r="G171" s="171">
        <f>ROUND(E171*F171,2)</f>
        <v>0</v>
      </c>
      <c r="H171" s="170"/>
      <c r="I171" s="171">
        <f>ROUND(E171*H171,2)</f>
        <v>0</v>
      </c>
      <c r="J171" s="170"/>
      <c r="K171" s="171">
        <f>ROUND(E171*J171,2)</f>
        <v>0</v>
      </c>
      <c r="L171" s="171">
        <v>21</v>
      </c>
      <c r="M171" s="171">
        <f>G171*(1+L171/100)</f>
        <v>0</v>
      </c>
      <c r="N171" s="171">
        <v>2.7056900000000002</v>
      </c>
      <c r="O171" s="171">
        <f>ROUND(E171*N171,2)</f>
        <v>61.46</v>
      </c>
      <c r="P171" s="171">
        <v>0</v>
      </c>
      <c r="Q171" s="171">
        <f>ROUND(E171*P171,2)</f>
        <v>0</v>
      </c>
      <c r="R171" s="171" t="s">
        <v>181</v>
      </c>
      <c r="S171" s="171" t="s">
        <v>167</v>
      </c>
      <c r="T171" s="172" t="s">
        <v>137</v>
      </c>
      <c r="U171" s="157">
        <v>0</v>
      </c>
      <c r="V171" s="157">
        <f>ROUND(E171*U171,2)</f>
        <v>0</v>
      </c>
      <c r="W171" s="157"/>
      <c r="X171" s="148"/>
      <c r="Y171" s="148"/>
      <c r="Z171" s="148"/>
      <c r="AA171" s="148"/>
      <c r="AB171" s="148"/>
      <c r="AC171" s="148"/>
      <c r="AD171" s="148"/>
      <c r="AE171" s="148"/>
      <c r="AF171" s="148"/>
      <c r="AG171" s="148" t="s">
        <v>221</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c r="A172" s="155"/>
      <c r="B172" s="156"/>
      <c r="C172" s="284" t="s">
        <v>342</v>
      </c>
      <c r="D172" s="285"/>
      <c r="E172" s="285"/>
      <c r="F172" s="285"/>
      <c r="G172" s="285"/>
      <c r="H172" s="157"/>
      <c r="I172" s="157"/>
      <c r="J172" s="157"/>
      <c r="K172" s="157"/>
      <c r="L172" s="157"/>
      <c r="M172" s="157"/>
      <c r="N172" s="157"/>
      <c r="O172" s="157"/>
      <c r="P172" s="157"/>
      <c r="Q172" s="157"/>
      <c r="R172" s="157"/>
      <c r="S172" s="157"/>
      <c r="T172" s="157"/>
      <c r="U172" s="157"/>
      <c r="V172" s="157"/>
      <c r="W172" s="157"/>
      <c r="X172" s="148"/>
      <c r="Y172" s="148"/>
      <c r="Z172" s="148"/>
      <c r="AA172" s="148"/>
      <c r="AB172" s="148"/>
      <c r="AC172" s="148"/>
      <c r="AD172" s="148"/>
      <c r="AE172" s="148"/>
      <c r="AF172" s="148"/>
      <c r="AG172" s="148" t="s">
        <v>185</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c r="A173" s="155"/>
      <c r="B173" s="156"/>
      <c r="C173" s="282" t="s">
        <v>348</v>
      </c>
      <c r="D173" s="283"/>
      <c r="E173" s="283"/>
      <c r="F173" s="283"/>
      <c r="G173" s="283"/>
      <c r="H173" s="157"/>
      <c r="I173" s="157"/>
      <c r="J173" s="157"/>
      <c r="K173" s="157"/>
      <c r="L173" s="157"/>
      <c r="M173" s="157"/>
      <c r="N173" s="157"/>
      <c r="O173" s="157"/>
      <c r="P173" s="157"/>
      <c r="Q173" s="157"/>
      <c r="R173" s="157"/>
      <c r="S173" s="157"/>
      <c r="T173" s="157"/>
      <c r="U173" s="157"/>
      <c r="V173" s="157"/>
      <c r="W173" s="157"/>
      <c r="X173" s="148"/>
      <c r="Y173" s="148"/>
      <c r="Z173" s="148"/>
      <c r="AA173" s="148"/>
      <c r="AB173" s="148"/>
      <c r="AC173" s="148"/>
      <c r="AD173" s="148"/>
      <c r="AE173" s="148"/>
      <c r="AF173" s="148"/>
      <c r="AG173" s="148" t="s">
        <v>140</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c r="A174" s="155"/>
      <c r="B174" s="156"/>
      <c r="C174" s="199" t="s">
        <v>349</v>
      </c>
      <c r="D174" s="200"/>
      <c r="E174" s="201">
        <v>14.946670000000001</v>
      </c>
      <c r="F174" s="157"/>
      <c r="G174" s="157"/>
      <c r="H174" s="157"/>
      <c r="I174" s="157"/>
      <c r="J174" s="157"/>
      <c r="K174" s="157"/>
      <c r="L174" s="157"/>
      <c r="M174" s="157"/>
      <c r="N174" s="157"/>
      <c r="O174" s="157"/>
      <c r="P174" s="157"/>
      <c r="Q174" s="157"/>
      <c r="R174" s="157"/>
      <c r="S174" s="157"/>
      <c r="T174" s="157"/>
      <c r="U174" s="157"/>
      <c r="V174" s="157"/>
      <c r="W174" s="157"/>
      <c r="X174" s="148"/>
      <c r="Y174" s="148"/>
      <c r="Z174" s="148"/>
      <c r="AA174" s="148"/>
      <c r="AB174" s="148"/>
      <c r="AC174" s="148"/>
      <c r="AD174" s="148"/>
      <c r="AE174" s="148"/>
      <c r="AF174" s="148"/>
      <c r="AG174" s="148" t="s">
        <v>227</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c r="A175" s="155"/>
      <c r="B175" s="156"/>
      <c r="C175" s="199" t="s">
        <v>350</v>
      </c>
      <c r="D175" s="200"/>
      <c r="E175" s="201">
        <v>7.7666700000000004</v>
      </c>
      <c r="F175" s="157"/>
      <c r="G175" s="157"/>
      <c r="H175" s="157"/>
      <c r="I175" s="157"/>
      <c r="J175" s="157"/>
      <c r="K175" s="157"/>
      <c r="L175" s="157"/>
      <c r="M175" s="157"/>
      <c r="N175" s="157"/>
      <c r="O175" s="157"/>
      <c r="P175" s="157"/>
      <c r="Q175" s="157"/>
      <c r="R175" s="157"/>
      <c r="S175" s="157"/>
      <c r="T175" s="157"/>
      <c r="U175" s="157"/>
      <c r="V175" s="157"/>
      <c r="W175" s="157"/>
      <c r="X175" s="148"/>
      <c r="Y175" s="148"/>
      <c r="Z175" s="148"/>
      <c r="AA175" s="148"/>
      <c r="AB175" s="148"/>
      <c r="AC175" s="148"/>
      <c r="AD175" s="148"/>
      <c r="AE175" s="148"/>
      <c r="AF175" s="148"/>
      <c r="AG175" s="148" t="s">
        <v>227</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c r="A176" s="155"/>
      <c r="B176" s="156"/>
      <c r="C176" s="276"/>
      <c r="D176" s="277"/>
      <c r="E176" s="277"/>
      <c r="F176" s="277"/>
      <c r="G176" s="277"/>
      <c r="H176" s="157"/>
      <c r="I176" s="157"/>
      <c r="J176" s="157"/>
      <c r="K176" s="157"/>
      <c r="L176" s="157"/>
      <c r="M176" s="157"/>
      <c r="N176" s="157"/>
      <c r="O176" s="157"/>
      <c r="P176" s="157"/>
      <c r="Q176" s="157"/>
      <c r="R176" s="157"/>
      <c r="S176" s="157"/>
      <c r="T176" s="157"/>
      <c r="U176" s="157"/>
      <c r="V176" s="157"/>
      <c r="W176" s="157"/>
      <c r="X176" s="148"/>
      <c r="Y176" s="148"/>
      <c r="Z176" s="148"/>
      <c r="AA176" s="148"/>
      <c r="AB176" s="148"/>
      <c r="AC176" s="148"/>
      <c r="AD176" s="148"/>
      <c r="AE176" s="148"/>
      <c r="AF176" s="148"/>
      <c r="AG176" s="148" t="s">
        <v>141</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ht="25.5">
      <c r="A177" s="160" t="s">
        <v>131</v>
      </c>
      <c r="B177" s="161" t="s">
        <v>68</v>
      </c>
      <c r="C177" s="182" t="s">
        <v>69</v>
      </c>
      <c r="D177" s="183"/>
      <c r="E177" s="164"/>
      <c r="F177" s="164"/>
      <c r="G177" s="164">
        <f>SUMIF(AG178:AG195,"&lt;&gt;NOR",G178:G195)</f>
        <v>0</v>
      </c>
      <c r="H177" s="164"/>
      <c r="I177" s="164">
        <f>SUM(I178:I195)</f>
        <v>0</v>
      </c>
      <c r="J177" s="164"/>
      <c r="K177" s="164">
        <f>SUM(K178:K195)</f>
        <v>0</v>
      </c>
      <c r="L177" s="164"/>
      <c r="M177" s="164">
        <f>SUM(M178:M195)</f>
        <v>0</v>
      </c>
      <c r="N177" s="164"/>
      <c r="O177" s="164">
        <f>SUM(O178:O195)</f>
        <v>24.66</v>
      </c>
      <c r="P177" s="164"/>
      <c r="Q177" s="164">
        <f>SUM(Q178:Q195)</f>
        <v>0</v>
      </c>
      <c r="R177" s="164"/>
      <c r="S177" s="164"/>
      <c r="T177" s="165"/>
      <c r="U177" s="159"/>
      <c r="V177" s="159">
        <f>SUM(V178:V195)</f>
        <v>19.11</v>
      </c>
      <c r="W177" s="159"/>
      <c r="AG177" t="s">
        <v>132</v>
      </c>
    </row>
    <row r="178" spans="1:60" ht="22.5" outlineLevel="1">
      <c r="A178" s="166">
        <v>47</v>
      </c>
      <c r="B178" s="167" t="s">
        <v>351</v>
      </c>
      <c r="C178" s="180" t="s">
        <v>352</v>
      </c>
      <c r="D178" s="181" t="s">
        <v>188</v>
      </c>
      <c r="E178" s="171">
        <v>66.56</v>
      </c>
      <c r="F178" s="170"/>
      <c r="G178" s="171">
        <f>ROUND(E178*F178,2)</f>
        <v>0</v>
      </c>
      <c r="H178" s="170"/>
      <c r="I178" s="171">
        <f>ROUND(E178*H178,2)</f>
        <v>0</v>
      </c>
      <c r="J178" s="170"/>
      <c r="K178" s="171">
        <f>ROUND(E178*J178,2)</f>
        <v>0</v>
      </c>
      <c r="L178" s="171">
        <v>21</v>
      </c>
      <c r="M178" s="171">
        <f>G178*(1+L178/100)</f>
        <v>0</v>
      </c>
      <c r="N178" s="171">
        <v>0.12000000000000001</v>
      </c>
      <c r="O178" s="171">
        <f>ROUND(E178*N178,2)</f>
        <v>7.99</v>
      </c>
      <c r="P178" s="171">
        <v>0</v>
      </c>
      <c r="Q178" s="171">
        <f>ROUND(E178*P178,2)</f>
        <v>0</v>
      </c>
      <c r="R178" s="171"/>
      <c r="S178" s="171" t="s">
        <v>167</v>
      </c>
      <c r="T178" s="172" t="s">
        <v>137</v>
      </c>
      <c r="U178" s="157">
        <v>0</v>
      </c>
      <c r="V178" s="157">
        <f>ROUND(E178*U178,2)</f>
        <v>0</v>
      </c>
      <c r="W178" s="157"/>
      <c r="X178" s="148"/>
      <c r="Y178" s="148"/>
      <c r="Z178" s="148"/>
      <c r="AA178" s="148"/>
      <c r="AB178" s="148"/>
      <c r="AC178" s="148"/>
      <c r="AD178" s="148"/>
      <c r="AE178" s="148"/>
      <c r="AF178" s="148"/>
      <c r="AG178" s="148" t="s">
        <v>231</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1">
      <c r="A179" s="155"/>
      <c r="B179" s="156"/>
      <c r="C179" s="268"/>
      <c r="D179" s="269"/>
      <c r="E179" s="269"/>
      <c r="F179" s="269"/>
      <c r="G179" s="269"/>
      <c r="H179" s="157"/>
      <c r="I179" s="157"/>
      <c r="J179" s="157"/>
      <c r="K179" s="157"/>
      <c r="L179" s="157"/>
      <c r="M179" s="157"/>
      <c r="N179" s="157"/>
      <c r="O179" s="157"/>
      <c r="P179" s="157"/>
      <c r="Q179" s="157"/>
      <c r="R179" s="157"/>
      <c r="S179" s="157"/>
      <c r="T179" s="157"/>
      <c r="U179" s="157"/>
      <c r="V179" s="157"/>
      <c r="W179" s="157"/>
      <c r="X179" s="148"/>
      <c r="Y179" s="148"/>
      <c r="Z179" s="148"/>
      <c r="AA179" s="148"/>
      <c r="AB179" s="148"/>
      <c r="AC179" s="148"/>
      <c r="AD179" s="148"/>
      <c r="AE179" s="148"/>
      <c r="AF179" s="148"/>
      <c r="AG179" s="148" t="s">
        <v>141</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c r="A180" s="166">
        <v>48</v>
      </c>
      <c r="B180" s="167" t="s">
        <v>353</v>
      </c>
      <c r="C180" s="180" t="s">
        <v>354</v>
      </c>
      <c r="D180" s="181" t="s">
        <v>188</v>
      </c>
      <c r="E180" s="171">
        <v>66.56</v>
      </c>
      <c r="F180" s="170"/>
      <c r="G180" s="171">
        <f>ROUND(E180*F180,2)</f>
        <v>0</v>
      </c>
      <c r="H180" s="170"/>
      <c r="I180" s="171">
        <f>ROUND(E180*H180,2)</f>
        <v>0</v>
      </c>
      <c r="J180" s="170"/>
      <c r="K180" s="171">
        <f>ROUND(E180*J180,2)</f>
        <v>0</v>
      </c>
      <c r="L180" s="171">
        <v>21</v>
      </c>
      <c r="M180" s="171">
        <f>G180*(1+L180/100)</f>
        <v>0</v>
      </c>
      <c r="N180" s="171">
        <v>3.1780000000000003E-2</v>
      </c>
      <c r="O180" s="171">
        <f>ROUND(E180*N180,2)</f>
        <v>2.12</v>
      </c>
      <c r="P180" s="171">
        <v>0</v>
      </c>
      <c r="Q180" s="171">
        <f>ROUND(E180*P180,2)</f>
        <v>0</v>
      </c>
      <c r="R180" s="171" t="s">
        <v>189</v>
      </c>
      <c r="S180" s="171" t="s">
        <v>136</v>
      </c>
      <c r="T180" s="172" t="s">
        <v>137</v>
      </c>
      <c r="U180" s="157">
        <v>0</v>
      </c>
      <c r="V180" s="157">
        <f>ROUND(E180*U180,2)</f>
        <v>0</v>
      </c>
      <c r="W180" s="157"/>
      <c r="X180" s="148"/>
      <c r="Y180" s="148"/>
      <c r="Z180" s="148"/>
      <c r="AA180" s="148"/>
      <c r="AB180" s="148"/>
      <c r="AC180" s="148"/>
      <c r="AD180" s="148"/>
      <c r="AE180" s="148"/>
      <c r="AF180" s="148"/>
      <c r="AG180" s="148" t="s">
        <v>183</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c r="A181" s="155"/>
      <c r="B181" s="156"/>
      <c r="C181" s="272" t="s">
        <v>355</v>
      </c>
      <c r="D181" s="273"/>
      <c r="E181" s="273"/>
      <c r="F181" s="273"/>
      <c r="G181" s="273"/>
      <c r="H181" s="157"/>
      <c r="I181" s="157"/>
      <c r="J181" s="157"/>
      <c r="K181" s="157"/>
      <c r="L181" s="157"/>
      <c r="M181" s="157"/>
      <c r="N181" s="157"/>
      <c r="O181" s="157"/>
      <c r="P181" s="157"/>
      <c r="Q181" s="157"/>
      <c r="R181" s="157"/>
      <c r="S181" s="157"/>
      <c r="T181" s="157"/>
      <c r="U181" s="157"/>
      <c r="V181" s="157"/>
      <c r="W181" s="157"/>
      <c r="X181" s="148"/>
      <c r="Y181" s="148"/>
      <c r="Z181" s="148"/>
      <c r="AA181" s="148"/>
      <c r="AB181" s="148"/>
      <c r="AC181" s="148"/>
      <c r="AD181" s="148"/>
      <c r="AE181" s="148"/>
      <c r="AF181" s="148"/>
      <c r="AG181" s="148" t="s">
        <v>185</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c r="A182" s="155"/>
      <c r="B182" s="156"/>
      <c r="C182" s="276"/>
      <c r="D182" s="277"/>
      <c r="E182" s="277"/>
      <c r="F182" s="277"/>
      <c r="G182" s="277"/>
      <c r="H182" s="157"/>
      <c r="I182" s="157"/>
      <c r="J182" s="157"/>
      <c r="K182" s="157"/>
      <c r="L182" s="157"/>
      <c r="M182" s="157"/>
      <c r="N182" s="157"/>
      <c r="O182" s="157"/>
      <c r="P182" s="157"/>
      <c r="Q182" s="157"/>
      <c r="R182" s="157"/>
      <c r="S182" s="157"/>
      <c r="T182" s="157"/>
      <c r="U182" s="157"/>
      <c r="V182" s="157"/>
      <c r="W182" s="157"/>
      <c r="X182" s="148"/>
      <c r="Y182" s="148"/>
      <c r="Z182" s="148"/>
      <c r="AA182" s="148"/>
      <c r="AB182" s="148"/>
      <c r="AC182" s="148"/>
      <c r="AD182" s="148"/>
      <c r="AE182" s="148"/>
      <c r="AF182" s="148"/>
      <c r="AG182" s="148" t="s">
        <v>141</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c r="A183" s="166">
        <v>49</v>
      </c>
      <c r="B183" s="167" t="s">
        <v>356</v>
      </c>
      <c r="C183" s="180" t="s">
        <v>357</v>
      </c>
      <c r="D183" s="181" t="s">
        <v>188</v>
      </c>
      <c r="E183" s="171">
        <v>12.39</v>
      </c>
      <c r="F183" s="170"/>
      <c r="G183" s="171">
        <f>ROUND(E183*F183,2)</f>
        <v>0</v>
      </c>
      <c r="H183" s="170"/>
      <c r="I183" s="171">
        <f>ROUND(E183*H183,2)</f>
        <v>0</v>
      </c>
      <c r="J183" s="170"/>
      <c r="K183" s="171">
        <f>ROUND(E183*J183,2)</f>
        <v>0</v>
      </c>
      <c r="L183" s="171">
        <v>21</v>
      </c>
      <c r="M183" s="171">
        <f>G183*(1+L183/100)</f>
        <v>0</v>
      </c>
      <c r="N183" s="171">
        <v>1.6670000000000001E-2</v>
      </c>
      <c r="O183" s="171">
        <f>ROUND(E183*N183,2)</f>
        <v>0.21</v>
      </c>
      <c r="P183" s="171">
        <v>0</v>
      </c>
      <c r="Q183" s="171">
        <f>ROUND(E183*P183,2)</f>
        <v>0</v>
      </c>
      <c r="R183" s="171" t="s">
        <v>189</v>
      </c>
      <c r="S183" s="171" t="s">
        <v>136</v>
      </c>
      <c r="T183" s="172" t="s">
        <v>137</v>
      </c>
      <c r="U183" s="157">
        <v>0</v>
      </c>
      <c r="V183" s="157">
        <f>ROUND(E183*U183,2)</f>
        <v>0</v>
      </c>
      <c r="W183" s="157"/>
      <c r="X183" s="148"/>
      <c r="Y183" s="148"/>
      <c r="Z183" s="148"/>
      <c r="AA183" s="148"/>
      <c r="AB183" s="148"/>
      <c r="AC183" s="148"/>
      <c r="AD183" s="148"/>
      <c r="AE183" s="148"/>
      <c r="AF183" s="148"/>
      <c r="AG183" s="148" t="s">
        <v>183</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c r="A184" s="155"/>
      <c r="B184" s="156"/>
      <c r="C184" s="272" t="s">
        <v>358</v>
      </c>
      <c r="D184" s="273"/>
      <c r="E184" s="273"/>
      <c r="F184" s="273"/>
      <c r="G184" s="273"/>
      <c r="H184" s="157"/>
      <c r="I184" s="157"/>
      <c r="J184" s="157"/>
      <c r="K184" s="157"/>
      <c r="L184" s="157"/>
      <c r="M184" s="157"/>
      <c r="N184" s="157"/>
      <c r="O184" s="157"/>
      <c r="P184" s="157"/>
      <c r="Q184" s="157"/>
      <c r="R184" s="157"/>
      <c r="S184" s="157"/>
      <c r="T184" s="157"/>
      <c r="U184" s="157"/>
      <c r="V184" s="157"/>
      <c r="W184" s="157"/>
      <c r="X184" s="148"/>
      <c r="Y184" s="148"/>
      <c r="Z184" s="148"/>
      <c r="AA184" s="148"/>
      <c r="AB184" s="148"/>
      <c r="AC184" s="148"/>
      <c r="AD184" s="148"/>
      <c r="AE184" s="148"/>
      <c r="AF184" s="148"/>
      <c r="AG184" s="148" t="s">
        <v>185</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73" t="str">
        <f>C184</f>
        <v>z dlaždic keramických kladených do malty, včetně spárování a podílu práce v omezeném prostoru a na malých plochách.</v>
      </c>
      <c r="BB184" s="148"/>
      <c r="BC184" s="148"/>
      <c r="BD184" s="148"/>
      <c r="BE184" s="148"/>
      <c r="BF184" s="148"/>
      <c r="BG184" s="148"/>
      <c r="BH184" s="148"/>
    </row>
    <row r="185" spans="1:60" outlineLevel="1">
      <c r="A185" s="155"/>
      <c r="B185" s="156"/>
      <c r="C185" s="274" t="s">
        <v>359</v>
      </c>
      <c r="D185" s="275"/>
      <c r="E185" s="275"/>
      <c r="F185" s="275"/>
      <c r="G185" s="275"/>
      <c r="H185" s="157"/>
      <c r="I185" s="157"/>
      <c r="J185" s="157"/>
      <c r="K185" s="157"/>
      <c r="L185" s="157"/>
      <c r="M185" s="157"/>
      <c r="N185" s="157"/>
      <c r="O185" s="157"/>
      <c r="P185" s="157"/>
      <c r="Q185" s="157"/>
      <c r="R185" s="157"/>
      <c r="S185" s="157"/>
      <c r="T185" s="157"/>
      <c r="U185" s="157"/>
      <c r="V185" s="157"/>
      <c r="W185" s="157"/>
      <c r="X185" s="148"/>
      <c r="Y185" s="148"/>
      <c r="Z185" s="148"/>
      <c r="AA185" s="148"/>
      <c r="AB185" s="148"/>
      <c r="AC185" s="148"/>
      <c r="AD185" s="148"/>
      <c r="AE185" s="148"/>
      <c r="AF185" s="148"/>
      <c r="AG185" s="148" t="s">
        <v>140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c r="A186" s="155"/>
      <c r="B186" s="156"/>
      <c r="C186" s="276"/>
      <c r="D186" s="277"/>
      <c r="E186" s="277"/>
      <c r="F186" s="277"/>
      <c r="G186" s="277"/>
      <c r="H186" s="157"/>
      <c r="I186" s="157"/>
      <c r="J186" s="157"/>
      <c r="K186" s="157"/>
      <c r="L186" s="157"/>
      <c r="M186" s="157"/>
      <c r="N186" s="157"/>
      <c r="O186" s="157"/>
      <c r="P186" s="157"/>
      <c r="Q186" s="157"/>
      <c r="R186" s="157"/>
      <c r="S186" s="157"/>
      <c r="T186" s="157"/>
      <c r="U186" s="157"/>
      <c r="V186" s="157"/>
      <c r="W186" s="157"/>
      <c r="X186" s="148"/>
      <c r="Y186" s="148"/>
      <c r="Z186" s="148"/>
      <c r="AA186" s="148"/>
      <c r="AB186" s="148"/>
      <c r="AC186" s="148"/>
      <c r="AD186" s="148"/>
      <c r="AE186" s="148"/>
      <c r="AF186" s="148"/>
      <c r="AG186" s="148" t="s">
        <v>141</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ht="33.75" outlineLevel="1">
      <c r="A187" s="166">
        <v>50</v>
      </c>
      <c r="B187" s="167" t="s">
        <v>360</v>
      </c>
      <c r="C187" s="180" t="s">
        <v>361</v>
      </c>
      <c r="D187" s="181" t="s">
        <v>188</v>
      </c>
      <c r="E187" s="171">
        <v>18.98</v>
      </c>
      <c r="F187" s="170"/>
      <c r="G187" s="171">
        <f>ROUND(E187*F187,2)</f>
        <v>0</v>
      </c>
      <c r="H187" s="170"/>
      <c r="I187" s="171">
        <f>ROUND(E187*H187,2)</f>
        <v>0</v>
      </c>
      <c r="J187" s="170"/>
      <c r="K187" s="171">
        <f>ROUND(E187*J187,2)</f>
        <v>0</v>
      </c>
      <c r="L187" s="171">
        <v>21</v>
      </c>
      <c r="M187" s="171">
        <f>G187*(1+L187/100)</f>
        <v>0</v>
      </c>
      <c r="N187" s="171">
        <v>3.5750000000000004E-2</v>
      </c>
      <c r="O187" s="171">
        <f>ROUND(E187*N187,2)</f>
        <v>0.68</v>
      </c>
      <c r="P187" s="171">
        <v>0</v>
      </c>
      <c r="Q187" s="171">
        <f>ROUND(E187*P187,2)</f>
        <v>0</v>
      </c>
      <c r="R187" s="171" t="s">
        <v>316</v>
      </c>
      <c r="S187" s="171" t="s">
        <v>136</v>
      </c>
      <c r="T187" s="172" t="s">
        <v>182</v>
      </c>
      <c r="U187" s="157">
        <v>1.0070000000000001</v>
      </c>
      <c r="V187" s="157">
        <f>ROUND(E187*U187,2)</f>
        <v>19.11</v>
      </c>
      <c r="W187" s="157"/>
      <c r="X187" s="148"/>
      <c r="Y187" s="148"/>
      <c r="Z187" s="148"/>
      <c r="AA187" s="148"/>
      <c r="AB187" s="148"/>
      <c r="AC187" s="148"/>
      <c r="AD187" s="148"/>
      <c r="AE187" s="148"/>
      <c r="AF187" s="148"/>
      <c r="AG187" s="148" t="s">
        <v>221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c r="A188" s="155"/>
      <c r="B188" s="156"/>
      <c r="C188" s="272" t="s">
        <v>362</v>
      </c>
      <c r="D188" s="273"/>
      <c r="E188" s="273"/>
      <c r="F188" s="273"/>
      <c r="G188" s="273"/>
      <c r="H188" s="157"/>
      <c r="I188" s="157"/>
      <c r="J188" s="157"/>
      <c r="K188" s="157"/>
      <c r="L188" s="157"/>
      <c r="M188" s="157"/>
      <c r="N188" s="157"/>
      <c r="O188" s="157"/>
      <c r="P188" s="157"/>
      <c r="Q188" s="157"/>
      <c r="R188" s="157"/>
      <c r="S188" s="157"/>
      <c r="T188" s="157"/>
      <c r="U188" s="157"/>
      <c r="V188" s="157"/>
      <c r="W188" s="157"/>
      <c r="X188" s="148"/>
      <c r="Y188" s="148"/>
      <c r="Z188" s="148"/>
      <c r="AA188" s="148"/>
      <c r="AB188" s="148"/>
      <c r="AC188" s="148"/>
      <c r="AD188" s="148"/>
      <c r="AE188" s="148"/>
      <c r="AF188" s="148"/>
      <c r="AG188" s="148" t="s">
        <v>185</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c r="A189" s="155"/>
      <c r="B189" s="156"/>
      <c r="C189" s="276"/>
      <c r="D189" s="277"/>
      <c r="E189" s="277"/>
      <c r="F189" s="277"/>
      <c r="G189" s="277"/>
      <c r="H189" s="157"/>
      <c r="I189" s="157"/>
      <c r="J189" s="157"/>
      <c r="K189" s="157"/>
      <c r="L189" s="157"/>
      <c r="M189" s="157"/>
      <c r="N189" s="157"/>
      <c r="O189" s="157"/>
      <c r="P189" s="157"/>
      <c r="Q189" s="157"/>
      <c r="R189" s="157"/>
      <c r="S189" s="157"/>
      <c r="T189" s="157"/>
      <c r="U189" s="157"/>
      <c r="V189" s="157"/>
      <c r="W189" s="157"/>
      <c r="X189" s="148"/>
      <c r="Y189" s="148"/>
      <c r="Z189" s="148"/>
      <c r="AA189" s="148"/>
      <c r="AB189" s="148"/>
      <c r="AC189" s="148"/>
      <c r="AD189" s="148"/>
      <c r="AE189" s="148"/>
      <c r="AF189" s="148"/>
      <c r="AG189" s="148" t="s">
        <v>141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ht="22.5" outlineLevel="1">
      <c r="A190" s="166">
        <v>51</v>
      </c>
      <c r="B190" s="167" t="s">
        <v>363</v>
      </c>
      <c r="C190" s="180" t="s">
        <v>364</v>
      </c>
      <c r="D190" s="181" t="s">
        <v>188</v>
      </c>
      <c r="E190" s="171">
        <v>41.89</v>
      </c>
      <c r="F190" s="170"/>
      <c r="G190" s="171">
        <f>ROUND(E190*F190,2)</f>
        <v>0</v>
      </c>
      <c r="H190" s="170"/>
      <c r="I190" s="171">
        <f>ROUND(E190*H190,2)</f>
        <v>0</v>
      </c>
      <c r="J190" s="170"/>
      <c r="K190" s="171">
        <f>ROUND(E190*J190,2)</f>
        <v>0</v>
      </c>
      <c r="L190" s="171">
        <v>21</v>
      </c>
      <c r="M190" s="171">
        <f>G190*(1+L190/100)</f>
        <v>0</v>
      </c>
      <c r="N190" s="171">
        <v>4.8060000000000005E-2</v>
      </c>
      <c r="O190" s="171">
        <f>ROUND(E190*N190,2)</f>
        <v>2.0099999999999998</v>
      </c>
      <c r="P190" s="171">
        <v>0</v>
      </c>
      <c r="Q190" s="171">
        <f>ROUND(E190*P190,2)</f>
        <v>0</v>
      </c>
      <c r="R190" s="171" t="s">
        <v>181</v>
      </c>
      <c r="S190" s="171" t="s">
        <v>136</v>
      </c>
      <c r="T190" s="172" t="s">
        <v>182</v>
      </c>
      <c r="U190" s="157">
        <v>0</v>
      </c>
      <c r="V190" s="157">
        <f>ROUND(E190*U190,2)</f>
        <v>0</v>
      </c>
      <c r="W190" s="157"/>
      <c r="X190" s="148"/>
      <c r="Y190" s="148"/>
      <c r="Z190" s="148"/>
      <c r="AA190" s="148"/>
      <c r="AB190" s="148"/>
      <c r="AC190" s="148"/>
      <c r="AD190" s="148"/>
      <c r="AE190" s="148"/>
      <c r="AF190" s="148"/>
      <c r="AG190" s="148" t="s">
        <v>183</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c r="A191" s="155"/>
      <c r="B191" s="156"/>
      <c r="C191" s="278" t="s">
        <v>365</v>
      </c>
      <c r="D191" s="279"/>
      <c r="E191" s="279"/>
      <c r="F191" s="279"/>
      <c r="G191" s="279"/>
      <c r="H191" s="157"/>
      <c r="I191" s="157"/>
      <c r="J191" s="157"/>
      <c r="K191" s="157"/>
      <c r="L191" s="157"/>
      <c r="M191" s="157"/>
      <c r="N191" s="157"/>
      <c r="O191" s="157"/>
      <c r="P191" s="157"/>
      <c r="Q191" s="157"/>
      <c r="R191" s="157"/>
      <c r="S191" s="157"/>
      <c r="T191" s="157"/>
      <c r="U191" s="157"/>
      <c r="V191" s="157"/>
      <c r="W191" s="157"/>
      <c r="X191" s="148"/>
      <c r="Y191" s="148"/>
      <c r="Z191" s="148"/>
      <c r="AA191" s="148"/>
      <c r="AB191" s="148"/>
      <c r="AC191" s="148"/>
      <c r="AD191" s="148"/>
      <c r="AE191" s="148"/>
      <c r="AF191" s="148"/>
      <c r="AG191" s="148" t="s">
        <v>140</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c r="A192" s="155"/>
      <c r="B192" s="156"/>
      <c r="C192" s="276"/>
      <c r="D192" s="277"/>
      <c r="E192" s="277"/>
      <c r="F192" s="277"/>
      <c r="G192" s="277"/>
      <c r="H192" s="157"/>
      <c r="I192" s="157"/>
      <c r="J192" s="157"/>
      <c r="K192" s="157"/>
      <c r="L192" s="157"/>
      <c r="M192" s="157"/>
      <c r="N192" s="157"/>
      <c r="O192" s="157"/>
      <c r="P192" s="157"/>
      <c r="Q192" s="157"/>
      <c r="R192" s="157"/>
      <c r="S192" s="157"/>
      <c r="T192" s="157"/>
      <c r="U192" s="157"/>
      <c r="V192" s="157"/>
      <c r="W192" s="157"/>
      <c r="X192" s="148"/>
      <c r="Y192" s="148"/>
      <c r="Z192" s="148"/>
      <c r="AA192" s="148"/>
      <c r="AB192" s="148"/>
      <c r="AC192" s="148"/>
      <c r="AD192" s="148"/>
      <c r="AE192" s="148"/>
      <c r="AF192" s="148"/>
      <c r="AG192" s="148" t="s">
        <v>141</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c r="A193" s="166">
        <v>52</v>
      </c>
      <c r="B193" s="167" t="s">
        <v>366</v>
      </c>
      <c r="C193" s="180" t="s">
        <v>367</v>
      </c>
      <c r="D193" s="181" t="s">
        <v>180</v>
      </c>
      <c r="E193" s="171">
        <v>22.16</v>
      </c>
      <c r="F193" s="170"/>
      <c r="G193" s="171">
        <f>ROUND(E193*F193,2)</f>
        <v>0</v>
      </c>
      <c r="H193" s="170"/>
      <c r="I193" s="171">
        <f>ROUND(E193*H193,2)</f>
        <v>0</v>
      </c>
      <c r="J193" s="170"/>
      <c r="K193" s="171">
        <f>ROUND(E193*J193,2)</f>
        <v>0</v>
      </c>
      <c r="L193" s="171">
        <v>21</v>
      </c>
      <c r="M193" s="171">
        <f>G193*(1+L193/100)</f>
        <v>0</v>
      </c>
      <c r="N193" s="171">
        <v>0.52576000000000001</v>
      </c>
      <c r="O193" s="171">
        <f>ROUND(E193*N193,2)</f>
        <v>11.65</v>
      </c>
      <c r="P193" s="171">
        <v>0</v>
      </c>
      <c r="Q193" s="171">
        <f>ROUND(E193*P193,2)</f>
        <v>0</v>
      </c>
      <c r="R193" s="171" t="s">
        <v>181</v>
      </c>
      <c r="S193" s="171" t="s">
        <v>136</v>
      </c>
      <c r="T193" s="172" t="s">
        <v>182</v>
      </c>
      <c r="U193" s="157">
        <v>0</v>
      </c>
      <c r="V193" s="157">
        <f>ROUND(E193*U193,2)</f>
        <v>0</v>
      </c>
      <c r="W193" s="157"/>
      <c r="X193" s="148"/>
      <c r="Y193" s="148"/>
      <c r="Z193" s="148"/>
      <c r="AA193" s="148"/>
      <c r="AB193" s="148"/>
      <c r="AC193" s="148"/>
      <c r="AD193" s="148"/>
      <c r="AE193" s="148"/>
      <c r="AF193" s="148"/>
      <c r="AG193" s="148" t="s">
        <v>183</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1">
      <c r="A194" s="155"/>
      <c r="B194" s="156"/>
      <c r="C194" s="272" t="s">
        <v>368</v>
      </c>
      <c r="D194" s="273"/>
      <c r="E194" s="273"/>
      <c r="F194" s="273"/>
      <c r="G194" s="273"/>
      <c r="H194" s="157"/>
      <c r="I194" s="157"/>
      <c r="J194" s="157"/>
      <c r="K194" s="157"/>
      <c r="L194" s="157"/>
      <c r="M194" s="157"/>
      <c r="N194" s="157"/>
      <c r="O194" s="157"/>
      <c r="P194" s="157"/>
      <c r="Q194" s="157"/>
      <c r="R194" s="157"/>
      <c r="S194" s="157"/>
      <c r="T194" s="157"/>
      <c r="U194" s="157"/>
      <c r="V194" s="157"/>
      <c r="W194" s="157"/>
      <c r="X194" s="148"/>
      <c r="Y194" s="148"/>
      <c r="Z194" s="148"/>
      <c r="AA194" s="148"/>
      <c r="AB194" s="148"/>
      <c r="AC194" s="148"/>
      <c r="AD194" s="148"/>
      <c r="AE194" s="148"/>
      <c r="AF194" s="148"/>
      <c r="AG194" s="148" t="s">
        <v>185</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73" t="str">
        <f>C194</f>
        <v>popř. betonových, včetně montáže a demontáže pomocného lešení a technologické manipulace s materiálem.</v>
      </c>
      <c r="BB194" s="148"/>
      <c r="BC194" s="148"/>
      <c r="BD194" s="148"/>
      <c r="BE194" s="148"/>
      <c r="BF194" s="148"/>
      <c r="BG194" s="148"/>
      <c r="BH194" s="148"/>
    </row>
    <row r="195" spans="1:60" outlineLevel="1">
      <c r="A195" s="155"/>
      <c r="B195" s="156"/>
      <c r="C195" s="276"/>
      <c r="D195" s="277"/>
      <c r="E195" s="277"/>
      <c r="F195" s="277"/>
      <c r="G195" s="277"/>
      <c r="H195" s="157"/>
      <c r="I195" s="157"/>
      <c r="J195" s="157"/>
      <c r="K195" s="157"/>
      <c r="L195" s="157"/>
      <c r="M195" s="157"/>
      <c r="N195" s="157"/>
      <c r="O195" s="157"/>
      <c r="P195" s="157"/>
      <c r="Q195" s="157"/>
      <c r="R195" s="157"/>
      <c r="S195" s="157"/>
      <c r="T195" s="157"/>
      <c r="U195" s="157"/>
      <c r="V195" s="157"/>
      <c r="W195" s="157"/>
      <c r="X195" s="148"/>
      <c r="Y195" s="148"/>
      <c r="Z195" s="148"/>
      <c r="AA195" s="148"/>
      <c r="AB195" s="148"/>
      <c r="AC195" s="148"/>
      <c r="AD195" s="148"/>
      <c r="AE195" s="148"/>
      <c r="AF195" s="148"/>
      <c r="AG195" s="148" t="s">
        <v>141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c r="A196" s="160" t="s">
        <v>131</v>
      </c>
      <c r="B196" s="161" t="s">
        <v>72</v>
      </c>
      <c r="C196" s="182" t="s">
        <v>73</v>
      </c>
      <c r="D196" s="183"/>
      <c r="E196" s="164"/>
      <c r="F196" s="164"/>
      <c r="G196" s="164">
        <f>SUMIF(AG197:AG210,"&lt;&gt;NOR",G197:G210)</f>
        <v>0</v>
      </c>
      <c r="H196" s="164"/>
      <c r="I196" s="164">
        <f>SUM(I197:I210)</f>
        <v>0</v>
      </c>
      <c r="J196" s="164"/>
      <c r="K196" s="164">
        <f>SUM(K197:K210)</f>
        <v>0</v>
      </c>
      <c r="L196" s="164"/>
      <c r="M196" s="164">
        <f>SUM(M197:M210)</f>
        <v>0</v>
      </c>
      <c r="N196" s="164"/>
      <c r="O196" s="164">
        <f>SUM(O197:O210)</f>
        <v>0.52</v>
      </c>
      <c r="P196" s="164"/>
      <c r="Q196" s="164">
        <f>SUM(Q197:Q210)</f>
        <v>0</v>
      </c>
      <c r="R196" s="164"/>
      <c r="S196" s="164"/>
      <c r="T196" s="165"/>
      <c r="U196" s="159"/>
      <c r="V196" s="159">
        <f>SUM(V197:V210)</f>
        <v>0</v>
      </c>
      <c r="W196" s="159"/>
      <c r="AG196" t="s">
        <v>132</v>
      </c>
    </row>
    <row r="197" spans="1:60" ht="22.5" outlineLevel="1">
      <c r="A197" s="166">
        <v>53</v>
      </c>
      <c r="B197" s="167" t="s">
        <v>369</v>
      </c>
      <c r="C197" s="180" t="s">
        <v>370</v>
      </c>
      <c r="D197" s="181" t="s">
        <v>194</v>
      </c>
      <c r="E197" s="171">
        <v>1</v>
      </c>
      <c r="F197" s="170"/>
      <c r="G197" s="171">
        <f>ROUND(E197*F197,2)</f>
        <v>0</v>
      </c>
      <c r="H197" s="170"/>
      <c r="I197" s="171">
        <f>ROUND(E197*H197,2)</f>
        <v>0</v>
      </c>
      <c r="J197" s="170"/>
      <c r="K197" s="171">
        <f>ROUND(E197*J197,2)</f>
        <v>0</v>
      </c>
      <c r="L197" s="171">
        <v>21</v>
      </c>
      <c r="M197" s="171">
        <f>G197*(1+L197/100)</f>
        <v>0</v>
      </c>
      <c r="N197" s="171">
        <v>0.22526000000000002</v>
      </c>
      <c r="O197" s="171">
        <f>ROUND(E197*N197,2)</f>
        <v>0.23</v>
      </c>
      <c r="P197" s="171">
        <v>0</v>
      </c>
      <c r="Q197" s="171">
        <f>ROUND(E197*P197,2)</f>
        <v>0</v>
      </c>
      <c r="R197" s="171" t="s">
        <v>181</v>
      </c>
      <c r="S197" s="171" t="s">
        <v>136</v>
      </c>
      <c r="T197" s="172" t="s">
        <v>371</v>
      </c>
      <c r="U197" s="157">
        <v>0</v>
      </c>
      <c r="V197" s="157">
        <f>ROUND(E197*U197,2)</f>
        <v>0</v>
      </c>
      <c r="W197" s="157"/>
      <c r="X197" s="148"/>
      <c r="Y197" s="148"/>
      <c r="Z197" s="148"/>
      <c r="AA197" s="148"/>
      <c r="AB197" s="148"/>
      <c r="AC197" s="148"/>
      <c r="AD197" s="148"/>
      <c r="AE197" s="148"/>
      <c r="AF197" s="148"/>
      <c r="AG197" s="148" t="s">
        <v>183</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ht="33.75" outlineLevel="1">
      <c r="A198" s="155"/>
      <c r="B198" s="156"/>
      <c r="C198" s="272" t="s">
        <v>372</v>
      </c>
      <c r="D198" s="273"/>
      <c r="E198" s="273"/>
      <c r="F198" s="273"/>
      <c r="G198" s="273"/>
      <c r="H198" s="157"/>
      <c r="I198" s="157"/>
      <c r="J198" s="157"/>
      <c r="K198" s="157"/>
      <c r="L198" s="157"/>
      <c r="M198" s="157"/>
      <c r="N198" s="157"/>
      <c r="O198" s="157"/>
      <c r="P198" s="157"/>
      <c r="Q198" s="157"/>
      <c r="R198" s="157"/>
      <c r="S198" s="157"/>
      <c r="T198" s="157"/>
      <c r="U198" s="157"/>
      <c r="V198" s="157"/>
      <c r="W198" s="157"/>
      <c r="X198" s="148"/>
      <c r="Y198" s="148"/>
      <c r="Z198" s="148"/>
      <c r="AA198" s="148"/>
      <c r="AB198" s="148"/>
      <c r="AC198" s="148"/>
      <c r="AD198" s="148"/>
      <c r="AE198" s="148"/>
      <c r="AF198" s="148"/>
      <c r="AG198" s="148" t="s">
        <v>185</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73" t="str">
        <f>C198</f>
        <v>dodávka a montáž tří kusů prefabrikovaných překladů, osazení okenního rámu, montáž zdvojených okenních křídel otevíravých nebo sklápěcích, oplechování vnějšího parapetu z pozinkovaného plechu rozvinuté šířky 250 mm, dodávka a montáž dřevěné parapetní desky. Bez dodávky okna.</v>
      </c>
      <c r="BB198" s="148"/>
      <c r="BC198" s="148"/>
      <c r="BD198" s="148"/>
      <c r="BE198" s="148"/>
      <c r="BF198" s="148"/>
      <c r="BG198" s="148"/>
      <c r="BH198" s="148"/>
    </row>
    <row r="199" spans="1:60" outlineLevel="1">
      <c r="A199" s="155"/>
      <c r="B199" s="156"/>
      <c r="C199" s="274" t="s">
        <v>373</v>
      </c>
      <c r="D199" s="275"/>
      <c r="E199" s="275"/>
      <c r="F199" s="275"/>
      <c r="G199" s="275"/>
      <c r="H199" s="157"/>
      <c r="I199" s="157"/>
      <c r="J199" s="157"/>
      <c r="K199" s="157"/>
      <c r="L199" s="157"/>
      <c r="M199" s="157"/>
      <c r="N199" s="157"/>
      <c r="O199" s="157"/>
      <c r="P199" s="157"/>
      <c r="Q199" s="157"/>
      <c r="R199" s="157"/>
      <c r="S199" s="157"/>
      <c r="T199" s="157"/>
      <c r="U199" s="157"/>
      <c r="V199" s="157"/>
      <c r="W199" s="157"/>
      <c r="X199" s="148"/>
      <c r="Y199" s="148"/>
      <c r="Z199" s="148"/>
      <c r="AA199" s="148"/>
      <c r="AB199" s="148"/>
      <c r="AC199" s="148"/>
      <c r="AD199" s="148"/>
      <c r="AE199" s="148"/>
      <c r="AF199" s="148"/>
      <c r="AG199" s="148" t="s">
        <v>140</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1">
      <c r="A200" s="155"/>
      <c r="B200" s="156"/>
      <c r="C200" s="276"/>
      <c r="D200" s="277"/>
      <c r="E200" s="277"/>
      <c r="F200" s="277"/>
      <c r="G200" s="277"/>
      <c r="H200" s="157"/>
      <c r="I200" s="157"/>
      <c r="J200" s="157"/>
      <c r="K200" s="157"/>
      <c r="L200" s="157"/>
      <c r="M200" s="157"/>
      <c r="N200" s="157"/>
      <c r="O200" s="157"/>
      <c r="P200" s="157"/>
      <c r="Q200" s="157"/>
      <c r="R200" s="157"/>
      <c r="S200" s="157"/>
      <c r="T200" s="157"/>
      <c r="U200" s="157"/>
      <c r="V200" s="157"/>
      <c r="W200" s="157"/>
      <c r="X200" s="148"/>
      <c r="Y200" s="148"/>
      <c r="Z200" s="148"/>
      <c r="AA200" s="148"/>
      <c r="AB200" s="148"/>
      <c r="AC200" s="148"/>
      <c r="AD200" s="148"/>
      <c r="AE200" s="148"/>
      <c r="AF200" s="148"/>
      <c r="AG200" s="148" t="s">
        <v>141</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ht="22.5" outlineLevel="1">
      <c r="A201" s="166">
        <v>54</v>
      </c>
      <c r="B201" s="167" t="s">
        <v>374</v>
      </c>
      <c r="C201" s="180" t="s">
        <v>375</v>
      </c>
      <c r="D201" s="181" t="s">
        <v>194</v>
      </c>
      <c r="E201" s="171">
        <v>1</v>
      </c>
      <c r="F201" s="170"/>
      <c r="G201" s="171">
        <f>ROUND(E201*F201,2)</f>
        <v>0</v>
      </c>
      <c r="H201" s="170"/>
      <c r="I201" s="171">
        <f>ROUND(E201*H201,2)</f>
        <v>0</v>
      </c>
      <c r="J201" s="170"/>
      <c r="K201" s="171">
        <f>ROUND(E201*J201,2)</f>
        <v>0</v>
      </c>
      <c r="L201" s="171">
        <v>21</v>
      </c>
      <c r="M201" s="171">
        <f>G201*(1+L201/100)</f>
        <v>0</v>
      </c>
      <c r="N201" s="171">
        <v>0.22804000000000002</v>
      </c>
      <c r="O201" s="171">
        <f>ROUND(E201*N201,2)</f>
        <v>0.23</v>
      </c>
      <c r="P201" s="171">
        <v>0</v>
      </c>
      <c r="Q201" s="171">
        <f>ROUND(E201*P201,2)</f>
        <v>0</v>
      </c>
      <c r="R201" s="171" t="s">
        <v>181</v>
      </c>
      <c r="S201" s="171" t="s">
        <v>136</v>
      </c>
      <c r="T201" s="172" t="s">
        <v>371</v>
      </c>
      <c r="U201" s="157">
        <v>0</v>
      </c>
      <c r="V201" s="157">
        <f>ROUND(E201*U201,2)</f>
        <v>0</v>
      </c>
      <c r="W201" s="157"/>
      <c r="X201" s="148"/>
      <c r="Y201" s="148"/>
      <c r="Z201" s="148"/>
      <c r="AA201" s="148"/>
      <c r="AB201" s="148"/>
      <c r="AC201" s="148"/>
      <c r="AD201" s="148"/>
      <c r="AE201" s="148"/>
      <c r="AF201" s="148"/>
      <c r="AG201" s="148" t="s">
        <v>183</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ht="33.75" outlineLevel="1">
      <c r="A202" s="155"/>
      <c r="B202" s="156"/>
      <c r="C202" s="272" t="s">
        <v>372</v>
      </c>
      <c r="D202" s="273"/>
      <c r="E202" s="273"/>
      <c r="F202" s="273"/>
      <c r="G202" s="273"/>
      <c r="H202" s="157"/>
      <c r="I202" s="157"/>
      <c r="J202" s="157"/>
      <c r="K202" s="157"/>
      <c r="L202" s="157"/>
      <c r="M202" s="157"/>
      <c r="N202" s="157"/>
      <c r="O202" s="157"/>
      <c r="P202" s="157"/>
      <c r="Q202" s="157"/>
      <c r="R202" s="157"/>
      <c r="S202" s="157"/>
      <c r="T202" s="157"/>
      <c r="U202" s="157"/>
      <c r="V202" s="157"/>
      <c r="W202" s="157"/>
      <c r="X202" s="148"/>
      <c r="Y202" s="148"/>
      <c r="Z202" s="148"/>
      <c r="AA202" s="148"/>
      <c r="AB202" s="148"/>
      <c r="AC202" s="148"/>
      <c r="AD202" s="148"/>
      <c r="AE202" s="148"/>
      <c r="AF202" s="148"/>
      <c r="AG202" s="148" t="s">
        <v>185</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73" t="str">
        <f>C202</f>
        <v>dodávka a montáž tří kusů prefabrikovaných překladů, osazení okenního rámu, montáž zdvojených okenních křídel otevíravých nebo sklápěcích, oplechování vnějšího parapetu z pozinkovaného plechu rozvinuté šířky 250 mm, dodávka a montáž dřevěné parapetní desky. Bez dodávky okna.</v>
      </c>
      <c r="BB202" s="148"/>
      <c r="BC202" s="148"/>
      <c r="BD202" s="148"/>
      <c r="BE202" s="148"/>
      <c r="BF202" s="148"/>
      <c r="BG202" s="148"/>
      <c r="BH202" s="148"/>
    </row>
    <row r="203" spans="1:60" outlineLevel="1">
      <c r="A203" s="155"/>
      <c r="B203" s="156"/>
      <c r="C203" s="274" t="s">
        <v>373</v>
      </c>
      <c r="D203" s="275"/>
      <c r="E203" s="275"/>
      <c r="F203" s="275"/>
      <c r="G203" s="275"/>
      <c r="H203" s="157"/>
      <c r="I203" s="157"/>
      <c r="J203" s="157"/>
      <c r="K203" s="157"/>
      <c r="L203" s="157"/>
      <c r="M203" s="157"/>
      <c r="N203" s="157"/>
      <c r="O203" s="157"/>
      <c r="P203" s="157"/>
      <c r="Q203" s="157"/>
      <c r="R203" s="157"/>
      <c r="S203" s="157"/>
      <c r="T203" s="157"/>
      <c r="U203" s="157"/>
      <c r="V203" s="157"/>
      <c r="W203" s="157"/>
      <c r="X203" s="148"/>
      <c r="Y203" s="148"/>
      <c r="Z203" s="148"/>
      <c r="AA203" s="148"/>
      <c r="AB203" s="148"/>
      <c r="AC203" s="148"/>
      <c r="AD203" s="148"/>
      <c r="AE203" s="148"/>
      <c r="AF203" s="148"/>
      <c r="AG203" s="148" t="s">
        <v>140</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1">
      <c r="A204" s="155"/>
      <c r="B204" s="156"/>
      <c r="C204" s="276"/>
      <c r="D204" s="277"/>
      <c r="E204" s="277"/>
      <c r="F204" s="277"/>
      <c r="G204" s="277"/>
      <c r="H204" s="157"/>
      <c r="I204" s="157"/>
      <c r="J204" s="157"/>
      <c r="K204" s="157"/>
      <c r="L204" s="157"/>
      <c r="M204" s="157"/>
      <c r="N204" s="157"/>
      <c r="O204" s="157"/>
      <c r="P204" s="157"/>
      <c r="Q204" s="157"/>
      <c r="R204" s="157"/>
      <c r="S204" s="157"/>
      <c r="T204" s="157"/>
      <c r="U204" s="157"/>
      <c r="V204" s="157"/>
      <c r="W204" s="157"/>
      <c r="X204" s="148"/>
      <c r="Y204" s="148"/>
      <c r="Z204" s="148"/>
      <c r="AA204" s="148"/>
      <c r="AB204" s="148"/>
      <c r="AC204" s="148"/>
      <c r="AD204" s="148"/>
      <c r="AE204" s="148"/>
      <c r="AF204" s="148"/>
      <c r="AG204" s="148" t="s">
        <v>141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ht="33.75" outlineLevel="1">
      <c r="A205" s="166">
        <v>55</v>
      </c>
      <c r="B205" s="167" t="s">
        <v>376</v>
      </c>
      <c r="C205" s="180" t="s">
        <v>377</v>
      </c>
      <c r="D205" s="181" t="s">
        <v>194</v>
      </c>
      <c r="E205" s="171">
        <v>1</v>
      </c>
      <c r="F205" s="170"/>
      <c r="G205" s="171">
        <f>ROUND(E205*F205,2)</f>
        <v>0</v>
      </c>
      <c r="H205" s="170"/>
      <c r="I205" s="171">
        <f>ROUND(E205*H205,2)</f>
        <v>0</v>
      </c>
      <c r="J205" s="170"/>
      <c r="K205" s="171">
        <f>ROUND(E205*J205,2)</f>
        <v>0</v>
      </c>
      <c r="L205" s="171">
        <v>21</v>
      </c>
      <c r="M205" s="171">
        <f>G205*(1+L205/100)</f>
        <v>0</v>
      </c>
      <c r="N205" s="171">
        <v>4.0500000000000001E-2</v>
      </c>
      <c r="O205" s="171">
        <f>ROUND(E205*N205,2)</f>
        <v>0.04</v>
      </c>
      <c r="P205" s="171">
        <v>0</v>
      </c>
      <c r="Q205" s="171">
        <f>ROUND(E205*P205,2)</f>
        <v>0</v>
      </c>
      <c r="R205" s="171" t="s">
        <v>258</v>
      </c>
      <c r="S205" s="171" t="s">
        <v>136</v>
      </c>
      <c r="T205" s="172" t="s">
        <v>182</v>
      </c>
      <c r="U205" s="157">
        <v>0</v>
      </c>
      <c r="V205" s="157">
        <f>ROUND(E205*U205,2)</f>
        <v>0</v>
      </c>
      <c r="W205" s="157"/>
      <c r="X205" s="148"/>
      <c r="Y205" s="148"/>
      <c r="Z205" s="148"/>
      <c r="AA205" s="148"/>
      <c r="AB205" s="148"/>
      <c r="AC205" s="148"/>
      <c r="AD205" s="148"/>
      <c r="AE205" s="148"/>
      <c r="AF205" s="148"/>
      <c r="AG205" s="148" t="s">
        <v>231</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c r="A206" s="155"/>
      <c r="B206" s="156"/>
      <c r="C206" s="278" t="s">
        <v>378</v>
      </c>
      <c r="D206" s="279"/>
      <c r="E206" s="279"/>
      <c r="F206" s="279"/>
      <c r="G206" s="279"/>
      <c r="H206" s="157"/>
      <c r="I206" s="157"/>
      <c r="J206" s="157"/>
      <c r="K206" s="157"/>
      <c r="L206" s="157"/>
      <c r="M206" s="157"/>
      <c r="N206" s="157"/>
      <c r="O206" s="157"/>
      <c r="P206" s="157"/>
      <c r="Q206" s="157"/>
      <c r="R206" s="157"/>
      <c r="S206" s="157"/>
      <c r="T206" s="157"/>
      <c r="U206" s="157"/>
      <c r="V206" s="157"/>
      <c r="W206" s="157"/>
      <c r="X206" s="148"/>
      <c r="Y206" s="148"/>
      <c r="Z206" s="148"/>
      <c r="AA206" s="148"/>
      <c r="AB206" s="148"/>
      <c r="AC206" s="148"/>
      <c r="AD206" s="148"/>
      <c r="AE206" s="148"/>
      <c r="AF206" s="148"/>
      <c r="AG206" s="148" t="s">
        <v>140</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1">
      <c r="A207" s="155"/>
      <c r="B207" s="156"/>
      <c r="C207" s="276"/>
      <c r="D207" s="277"/>
      <c r="E207" s="277"/>
      <c r="F207" s="277"/>
      <c r="G207" s="277"/>
      <c r="H207" s="157"/>
      <c r="I207" s="157"/>
      <c r="J207" s="157"/>
      <c r="K207" s="157"/>
      <c r="L207" s="157"/>
      <c r="M207" s="157"/>
      <c r="N207" s="157"/>
      <c r="O207" s="157"/>
      <c r="P207" s="157"/>
      <c r="Q207" s="157"/>
      <c r="R207" s="157"/>
      <c r="S207" s="157"/>
      <c r="T207" s="157"/>
      <c r="U207" s="157"/>
      <c r="V207" s="157"/>
      <c r="W207" s="157"/>
      <c r="X207" s="148"/>
      <c r="Y207" s="148"/>
      <c r="Z207" s="148"/>
      <c r="AA207" s="148"/>
      <c r="AB207" s="148"/>
      <c r="AC207" s="148"/>
      <c r="AD207" s="148"/>
      <c r="AE207" s="148"/>
      <c r="AF207" s="148"/>
      <c r="AG207" s="148" t="s">
        <v>141</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ht="22.5" outlineLevel="1">
      <c r="A208" s="166">
        <v>56</v>
      </c>
      <c r="B208" s="167" t="s">
        <v>379</v>
      </c>
      <c r="C208" s="180" t="s">
        <v>380</v>
      </c>
      <c r="D208" s="181" t="s">
        <v>194</v>
      </c>
      <c r="E208" s="171">
        <v>1</v>
      </c>
      <c r="F208" s="170"/>
      <c r="G208" s="171">
        <f>ROUND(E208*F208,2)</f>
        <v>0</v>
      </c>
      <c r="H208" s="170"/>
      <c r="I208" s="171">
        <f>ROUND(E208*H208,2)</f>
        <v>0</v>
      </c>
      <c r="J208" s="170"/>
      <c r="K208" s="171">
        <f>ROUND(E208*J208,2)</f>
        <v>0</v>
      </c>
      <c r="L208" s="171">
        <v>21</v>
      </c>
      <c r="M208" s="171">
        <f>G208*(1+L208/100)</f>
        <v>0</v>
      </c>
      <c r="N208" s="171">
        <v>2.2500000000000003E-2</v>
      </c>
      <c r="O208" s="171">
        <f>ROUND(E208*N208,2)</f>
        <v>0.02</v>
      </c>
      <c r="P208" s="171">
        <v>0</v>
      </c>
      <c r="Q208" s="171">
        <f>ROUND(E208*P208,2)</f>
        <v>0</v>
      </c>
      <c r="R208" s="171" t="s">
        <v>258</v>
      </c>
      <c r="S208" s="171" t="s">
        <v>136</v>
      </c>
      <c r="T208" s="172" t="s">
        <v>182</v>
      </c>
      <c r="U208" s="157">
        <v>0</v>
      </c>
      <c r="V208" s="157">
        <f>ROUND(E208*U208,2)</f>
        <v>0</v>
      </c>
      <c r="W208" s="157"/>
      <c r="X208" s="148"/>
      <c r="Y208" s="148"/>
      <c r="Z208" s="148"/>
      <c r="AA208" s="148"/>
      <c r="AB208" s="148"/>
      <c r="AC208" s="148"/>
      <c r="AD208" s="148"/>
      <c r="AE208" s="148"/>
      <c r="AF208" s="148"/>
      <c r="AG208" s="148" t="s">
        <v>231</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c r="A209" s="155"/>
      <c r="B209" s="156"/>
      <c r="C209" s="278" t="s">
        <v>381</v>
      </c>
      <c r="D209" s="279"/>
      <c r="E209" s="279"/>
      <c r="F209" s="279"/>
      <c r="G209" s="279"/>
      <c r="H209" s="157"/>
      <c r="I209" s="157"/>
      <c r="J209" s="157"/>
      <c r="K209" s="157"/>
      <c r="L209" s="157"/>
      <c r="M209" s="157"/>
      <c r="N209" s="157"/>
      <c r="O209" s="157"/>
      <c r="P209" s="157"/>
      <c r="Q209" s="157"/>
      <c r="R209" s="157"/>
      <c r="S209" s="157"/>
      <c r="T209" s="157"/>
      <c r="U209" s="157"/>
      <c r="V209" s="157"/>
      <c r="W209" s="157"/>
      <c r="X209" s="148"/>
      <c r="Y209" s="148"/>
      <c r="Z209" s="148"/>
      <c r="AA209" s="148"/>
      <c r="AB209" s="148"/>
      <c r="AC209" s="148"/>
      <c r="AD209" s="148"/>
      <c r="AE209" s="148"/>
      <c r="AF209" s="148"/>
      <c r="AG209" s="148" t="s">
        <v>140</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1">
      <c r="A210" s="155"/>
      <c r="B210" s="156"/>
      <c r="C210" s="276"/>
      <c r="D210" s="277"/>
      <c r="E210" s="277"/>
      <c r="F210" s="277"/>
      <c r="G210" s="277"/>
      <c r="H210" s="157"/>
      <c r="I210" s="157"/>
      <c r="J210" s="157"/>
      <c r="K210" s="157"/>
      <c r="L210" s="157"/>
      <c r="M210" s="157"/>
      <c r="N210" s="157"/>
      <c r="O210" s="157"/>
      <c r="P210" s="157"/>
      <c r="Q210" s="157"/>
      <c r="R210" s="157"/>
      <c r="S210" s="157"/>
      <c r="T210" s="157"/>
      <c r="U210" s="157"/>
      <c r="V210" s="157"/>
      <c r="W210" s="157"/>
      <c r="X210" s="148"/>
      <c r="Y210" s="148"/>
      <c r="Z210" s="148"/>
      <c r="AA210" s="148"/>
      <c r="AB210" s="148"/>
      <c r="AC210" s="148"/>
      <c r="AD210" s="148"/>
      <c r="AE210" s="148"/>
      <c r="AF210" s="148"/>
      <c r="AG210" s="148" t="s">
        <v>141</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c r="A211" s="160" t="s">
        <v>131</v>
      </c>
      <c r="B211" s="161" t="s">
        <v>66</v>
      </c>
      <c r="C211" s="182" t="s">
        <v>67</v>
      </c>
      <c r="D211" s="183"/>
      <c r="E211" s="164"/>
      <c r="F211" s="164"/>
      <c r="G211" s="164">
        <f>SUMIF(AG212:AG245,"&lt;&gt;NOR",G212:G245)</f>
        <v>0</v>
      </c>
      <c r="H211" s="164"/>
      <c r="I211" s="164">
        <f>SUM(I212:I245)</f>
        <v>0</v>
      </c>
      <c r="J211" s="164"/>
      <c r="K211" s="164">
        <f>SUM(K212:K245)</f>
        <v>0</v>
      </c>
      <c r="L211" s="164"/>
      <c r="M211" s="164">
        <f>SUM(M212:M245)</f>
        <v>0</v>
      </c>
      <c r="N211" s="164"/>
      <c r="O211" s="164">
        <f>SUM(O212:O245)</f>
        <v>13.94</v>
      </c>
      <c r="P211" s="164"/>
      <c r="Q211" s="164">
        <f>SUM(Q212:Q245)</f>
        <v>0</v>
      </c>
      <c r="R211" s="164"/>
      <c r="S211" s="164"/>
      <c r="T211" s="165"/>
      <c r="U211" s="159"/>
      <c r="V211" s="159">
        <f>SUM(V212:V245)</f>
        <v>116.81</v>
      </c>
      <c r="W211" s="159"/>
      <c r="AG211" t="s">
        <v>132</v>
      </c>
    </row>
    <row r="212" spans="1:60" outlineLevel="1">
      <c r="A212" s="166">
        <v>57</v>
      </c>
      <c r="B212" s="167" t="s">
        <v>249</v>
      </c>
      <c r="C212" s="180" t="s">
        <v>250</v>
      </c>
      <c r="D212" s="181" t="s">
        <v>251</v>
      </c>
      <c r="E212" s="171">
        <v>30</v>
      </c>
      <c r="F212" s="170"/>
      <c r="G212" s="171">
        <f>ROUND(E212*F212,2)</f>
        <v>0</v>
      </c>
      <c r="H212" s="170"/>
      <c r="I212" s="171">
        <f>ROUND(E212*H212,2)</f>
        <v>0</v>
      </c>
      <c r="J212" s="170"/>
      <c r="K212" s="171">
        <f>ROUND(E212*J212,2)</f>
        <v>0</v>
      </c>
      <c r="L212" s="171">
        <v>21</v>
      </c>
      <c r="M212" s="171">
        <f>G212*(1+L212/100)</f>
        <v>0</v>
      </c>
      <c r="N212" s="171">
        <v>0</v>
      </c>
      <c r="O212" s="171">
        <f>ROUND(E212*N212,2)</f>
        <v>0</v>
      </c>
      <c r="P212" s="171">
        <v>0</v>
      </c>
      <c r="Q212" s="171">
        <f>ROUND(E212*P212,2)</f>
        <v>0</v>
      </c>
      <c r="R212" s="171" t="s">
        <v>252</v>
      </c>
      <c r="S212" s="171" t="s">
        <v>136</v>
      </c>
      <c r="T212" s="172" t="s">
        <v>137</v>
      </c>
      <c r="U212" s="157">
        <v>1</v>
      </c>
      <c r="V212" s="157">
        <f>ROUND(E212*U212,2)</f>
        <v>30</v>
      </c>
      <c r="W212" s="157"/>
      <c r="X212" s="148"/>
      <c r="Y212" s="148"/>
      <c r="Z212" s="148"/>
      <c r="AA212" s="148"/>
      <c r="AB212" s="148"/>
      <c r="AC212" s="148"/>
      <c r="AD212" s="148"/>
      <c r="AE212" s="148"/>
      <c r="AF212" s="148"/>
      <c r="AG212" s="148" t="s">
        <v>253</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c r="A213" s="155"/>
      <c r="B213" s="156"/>
      <c r="C213" s="278" t="s">
        <v>254</v>
      </c>
      <c r="D213" s="279"/>
      <c r="E213" s="279"/>
      <c r="F213" s="279"/>
      <c r="G213" s="279"/>
      <c r="H213" s="157"/>
      <c r="I213" s="157"/>
      <c r="J213" s="157"/>
      <c r="K213" s="157"/>
      <c r="L213" s="157"/>
      <c r="M213" s="157"/>
      <c r="N213" s="157"/>
      <c r="O213" s="157"/>
      <c r="P213" s="157"/>
      <c r="Q213" s="157"/>
      <c r="R213" s="157"/>
      <c r="S213" s="157"/>
      <c r="T213" s="157"/>
      <c r="U213" s="157"/>
      <c r="V213" s="157"/>
      <c r="W213" s="157"/>
      <c r="X213" s="148"/>
      <c r="Y213" s="148"/>
      <c r="Z213" s="148"/>
      <c r="AA213" s="148"/>
      <c r="AB213" s="148"/>
      <c r="AC213" s="148"/>
      <c r="AD213" s="148"/>
      <c r="AE213" s="148"/>
      <c r="AF213" s="148"/>
      <c r="AG213" s="148" t="s">
        <v>140</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73" t="str">
        <f>C213</f>
        <v>Montáž a příprava ocelových roštů teras a montáž roštu u vchodu - včetně přípravy materiálu a svařování</v>
      </c>
      <c r="BB213" s="148"/>
      <c r="BC213" s="148"/>
      <c r="BD213" s="148"/>
      <c r="BE213" s="148"/>
      <c r="BF213" s="148"/>
      <c r="BG213" s="148"/>
      <c r="BH213" s="148"/>
    </row>
    <row r="214" spans="1:60" outlineLevel="1">
      <c r="A214" s="155"/>
      <c r="B214" s="156"/>
      <c r="C214" s="276"/>
      <c r="D214" s="277"/>
      <c r="E214" s="277"/>
      <c r="F214" s="277"/>
      <c r="G214" s="277"/>
      <c r="H214" s="157"/>
      <c r="I214" s="157"/>
      <c r="J214" s="157"/>
      <c r="K214" s="157"/>
      <c r="L214" s="157"/>
      <c r="M214" s="157"/>
      <c r="N214" s="157"/>
      <c r="O214" s="157"/>
      <c r="P214" s="157"/>
      <c r="Q214" s="157"/>
      <c r="R214" s="157"/>
      <c r="S214" s="157"/>
      <c r="T214" s="157"/>
      <c r="U214" s="157"/>
      <c r="V214" s="157"/>
      <c r="W214" s="157"/>
      <c r="X214" s="148"/>
      <c r="Y214" s="148"/>
      <c r="Z214" s="148"/>
      <c r="AA214" s="148"/>
      <c r="AB214" s="148"/>
      <c r="AC214" s="148"/>
      <c r="AD214" s="148"/>
      <c r="AE214" s="148"/>
      <c r="AF214" s="148"/>
      <c r="AG214" s="148" t="s">
        <v>141</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1">
      <c r="A215" s="166">
        <v>58</v>
      </c>
      <c r="B215" s="167" t="s">
        <v>255</v>
      </c>
      <c r="C215" s="180" t="s">
        <v>256</v>
      </c>
      <c r="D215" s="181" t="s">
        <v>257</v>
      </c>
      <c r="E215" s="171">
        <v>928.10300000000007</v>
      </c>
      <c r="F215" s="170"/>
      <c r="G215" s="171">
        <f>ROUND(E215*F215,2)</f>
        <v>0</v>
      </c>
      <c r="H215" s="170"/>
      <c r="I215" s="171">
        <f>ROUND(E215*H215,2)</f>
        <v>0</v>
      </c>
      <c r="J215" s="170"/>
      <c r="K215" s="171">
        <f>ROUND(E215*J215,2)</f>
        <v>0</v>
      </c>
      <c r="L215" s="171">
        <v>21</v>
      </c>
      <c r="M215" s="171">
        <f>G215*(1+L215/100)</f>
        <v>0</v>
      </c>
      <c r="N215" s="171">
        <v>1E-3</v>
      </c>
      <c r="O215" s="171">
        <f>ROUND(E215*N215,2)</f>
        <v>0.93</v>
      </c>
      <c r="P215" s="171">
        <v>0</v>
      </c>
      <c r="Q215" s="171">
        <f>ROUND(E215*P215,2)</f>
        <v>0</v>
      </c>
      <c r="R215" s="171" t="s">
        <v>258</v>
      </c>
      <c r="S215" s="171" t="s">
        <v>136</v>
      </c>
      <c r="T215" s="172" t="s">
        <v>182</v>
      </c>
      <c r="U215" s="157">
        <v>0</v>
      </c>
      <c r="V215" s="157">
        <f>ROUND(E215*U215,2)</f>
        <v>0</v>
      </c>
      <c r="W215" s="157"/>
      <c r="X215" s="148"/>
      <c r="Y215" s="148"/>
      <c r="Z215" s="148"/>
      <c r="AA215" s="148"/>
      <c r="AB215" s="148"/>
      <c r="AC215" s="148"/>
      <c r="AD215" s="148"/>
      <c r="AE215" s="148"/>
      <c r="AF215" s="148"/>
      <c r="AG215" s="148" t="s">
        <v>231</v>
      </c>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1">
      <c r="A216" s="155"/>
      <c r="B216" s="156"/>
      <c r="C216" s="278" t="s">
        <v>382</v>
      </c>
      <c r="D216" s="279"/>
      <c r="E216" s="279"/>
      <c r="F216" s="279"/>
      <c r="G216" s="279"/>
      <c r="H216" s="157"/>
      <c r="I216" s="157"/>
      <c r="J216" s="157"/>
      <c r="K216" s="157"/>
      <c r="L216" s="157"/>
      <c r="M216" s="157"/>
      <c r="N216" s="157"/>
      <c r="O216" s="157"/>
      <c r="P216" s="157"/>
      <c r="Q216" s="157"/>
      <c r="R216" s="157"/>
      <c r="S216" s="157"/>
      <c r="T216" s="157"/>
      <c r="U216" s="157"/>
      <c r="V216" s="157"/>
      <c r="W216" s="157"/>
      <c r="X216" s="148"/>
      <c r="Y216" s="148"/>
      <c r="Z216" s="148"/>
      <c r="AA216" s="148"/>
      <c r="AB216" s="148"/>
      <c r="AC216" s="148"/>
      <c r="AD216" s="148"/>
      <c r="AE216" s="148"/>
      <c r="AF216" s="148"/>
      <c r="AG216" s="148" t="s">
        <v>140</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c r="A217" s="155"/>
      <c r="B217" s="156"/>
      <c r="C217" s="194" t="s">
        <v>383</v>
      </c>
      <c r="D217" s="195"/>
      <c r="E217" s="196">
        <v>199.47900000000001</v>
      </c>
      <c r="F217" s="157"/>
      <c r="G217" s="157"/>
      <c r="H217" s="157"/>
      <c r="I217" s="157"/>
      <c r="J217" s="157"/>
      <c r="K217" s="157"/>
      <c r="L217" s="157"/>
      <c r="M217" s="157"/>
      <c r="N217" s="157"/>
      <c r="O217" s="157"/>
      <c r="P217" s="157"/>
      <c r="Q217" s="157"/>
      <c r="R217" s="157"/>
      <c r="S217" s="157"/>
      <c r="T217" s="157"/>
      <c r="U217" s="157"/>
      <c r="V217" s="157"/>
      <c r="W217" s="157"/>
      <c r="X217" s="148"/>
      <c r="Y217" s="148"/>
      <c r="Z217" s="148"/>
      <c r="AA217" s="148"/>
      <c r="AB217" s="148"/>
      <c r="AC217" s="148"/>
      <c r="AD217" s="148"/>
      <c r="AE217" s="148"/>
      <c r="AF217" s="148"/>
      <c r="AG217" s="148" t="s">
        <v>227</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1">
      <c r="A218" s="155"/>
      <c r="B218" s="156"/>
      <c r="C218" s="194" t="s">
        <v>384</v>
      </c>
      <c r="D218" s="195"/>
      <c r="E218" s="196">
        <v>728.62400000000002</v>
      </c>
      <c r="F218" s="157"/>
      <c r="G218" s="157"/>
      <c r="H218" s="157"/>
      <c r="I218" s="157"/>
      <c r="J218" s="157"/>
      <c r="K218" s="157"/>
      <c r="L218" s="157"/>
      <c r="M218" s="157"/>
      <c r="N218" s="157"/>
      <c r="O218" s="157"/>
      <c r="P218" s="157"/>
      <c r="Q218" s="157"/>
      <c r="R218" s="157"/>
      <c r="S218" s="157"/>
      <c r="T218" s="157"/>
      <c r="U218" s="157"/>
      <c r="V218" s="157"/>
      <c r="W218" s="157"/>
      <c r="X218" s="148"/>
      <c r="Y218" s="148"/>
      <c r="Z218" s="148"/>
      <c r="AA218" s="148"/>
      <c r="AB218" s="148"/>
      <c r="AC218" s="148"/>
      <c r="AD218" s="148"/>
      <c r="AE218" s="148"/>
      <c r="AF218" s="148"/>
      <c r="AG218" s="148" t="s">
        <v>227</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c r="A219" s="155"/>
      <c r="B219" s="156"/>
      <c r="C219" s="276"/>
      <c r="D219" s="277"/>
      <c r="E219" s="277"/>
      <c r="F219" s="277"/>
      <c r="G219" s="277"/>
      <c r="H219" s="157"/>
      <c r="I219" s="157"/>
      <c r="J219" s="157"/>
      <c r="K219" s="157"/>
      <c r="L219" s="157"/>
      <c r="M219" s="157"/>
      <c r="N219" s="157"/>
      <c r="O219" s="157"/>
      <c r="P219" s="157"/>
      <c r="Q219" s="157"/>
      <c r="R219" s="157"/>
      <c r="S219" s="157"/>
      <c r="T219" s="157"/>
      <c r="U219" s="157"/>
      <c r="V219" s="157"/>
      <c r="W219" s="157"/>
      <c r="X219" s="148"/>
      <c r="Y219" s="148"/>
      <c r="Z219" s="148"/>
      <c r="AA219" s="148"/>
      <c r="AB219" s="148"/>
      <c r="AC219" s="148"/>
      <c r="AD219" s="148"/>
      <c r="AE219" s="148"/>
      <c r="AF219" s="148"/>
      <c r="AG219" s="148" t="s">
        <v>141</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ht="22.5" outlineLevel="1">
      <c r="A220" s="166">
        <v>59</v>
      </c>
      <c r="B220" s="167" t="s">
        <v>385</v>
      </c>
      <c r="C220" s="180" t="s">
        <v>386</v>
      </c>
      <c r="D220" s="181" t="s">
        <v>188</v>
      </c>
      <c r="E220" s="171">
        <v>22.75</v>
      </c>
      <c r="F220" s="170"/>
      <c r="G220" s="171">
        <f>ROUND(E220*F220,2)</f>
        <v>0</v>
      </c>
      <c r="H220" s="170"/>
      <c r="I220" s="171">
        <f>ROUND(E220*H220,2)</f>
        <v>0</v>
      </c>
      <c r="J220" s="170"/>
      <c r="K220" s="171">
        <f>ROUND(E220*J220,2)</f>
        <v>0</v>
      </c>
      <c r="L220" s="171">
        <v>21</v>
      </c>
      <c r="M220" s="171">
        <f>G220*(1+L220/100)</f>
        <v>0</v>
      </c>
      <c r="N220" s="171">
        <v>9.1E-4</v>
      </c>
      <c r="O220" s="171">
        <f>ROUND(E220*N220,2)</f>
        <v>0.02</v>
      </c>
      <c r="P220" s="171">
        <v>0</v>
      </c>
      <c r="Q220" s="171">
        <f>ROUND(E220*P220,2)</f>
        <v>0</v>
      </c>
      <c r="R220" s="171" t="s">
        <v>387</v>
      </c>
      <c r="S220" s="171" t="s">
        <v>136</v>
      </c>
      <c r="T220" s="172" t="s">
        <v>182</v>
      </c>
      <c r="U220" s="157">
        <v>0.13400000000000001</v>
      </c>
      <c r="V220" s="157">
        <f>ROUND(E220*U220,2)</f>
        <v>3.05</v>
      </c>
      <c r="W220" s="157"/>
      <c r="X220" s="148"/>
      <c r="Y220" s="148"/>
      <c r="Z220" s="148"/>
      <c r="AA220" s="148"/>
      <c r="AB220" s="148"/>
      <c r="AC220" s="148"/>
      <c r="AD220" s="148"/>
      <c r="AE220" s="148"/>
      <c r="AF220" s="148"/>
      <c r="AG220" s="148" t="s">
        <v>221</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c r="A221" s="155"/>
      <c r="B221" s="156"/>
      <c r="C221" s="278" t="s">
        <v>388</v>
      </c>
      <c r="D221" s="279"/>
      <c r="E221" s="279"/>
      <c r="F221" s="279"/>
      <c r="G221" s="279"/>
      <c r="H221" s="157"/>
      <c r="I221" s="157"/>
      <c r="J221" s="157"/>
      <c r="K221" s="157"/>
      <c r="L221" s="157"/>
      <c r="M221" s="157"/>
      <c r="N221" s="157"/>
      <c r="O221" s="157"/>
      <c r="P221" s="157"/>
      <c r="Q221" s="157"/>
      <c r="R221" s="157"/>
      <c r="S221" s="157"/>
      <c r="T221" s="157"/>
      <c r="U221" s="157"/>
      <c r="V221" s="157"/>
      <c r="W221" s="157"/>
      <c r="X221" s="148"/>
      <c r="Y221" s="148"/>
      <c r="Z221" s="148"/>
      <c r="AA221" s="148"/>
      <c r="AB221" s="148"/>
      <c r="AC221" s="148"/>
      <c r="AD221" s="148"/>
      <c r="AE221" s="148"/>
      <c r="AF221" s="148"/>
      <c r="AG221" s="148" t="s">
        <v>140</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c r="A222" s="155"/>
      <c r="B222" s="156"/>
      <c r="C222" s="194" t="s">
        <v>389</v>
      </c>
      <c r="D222" s="195"/>
      <c r="E222" s="196">
        <v>22.75</v>
      </c>
      <c r="F222" s="157"/>
      <c r="G222" s="157"/>
      <c r="H222" s="157"/>
      <c r="I222" s="157"/>
      <c r="J222" s="157"/>
      <c r="K222" s="157"/>
      <c r="L222" s="157"/>
      <c r="M222" s="157"/>
      <c r="N222" s="157"/>
      <c r="O222" s="157"/>
      <c r="P222" s="157"/>
      <c r="Q222" s="157"/>
      <c r="R222" s="157"/>
      <c r="S222" s="157"/>
      <c r="T222" s="157"/>
      <c r="U222" s="157"/>
      <c r="V222" s="157"/>
      <c r="W222" s="157"/>
      <c r="X222" s="148"/>
      <c r="Y222" s="148"/>
      <c r="Z222" s="148"/>
      <c r="AA222" s="148"/>
      <c r="AB222" s="148"/>
      <c r="AC222" s="148"/>
      <c r="AD222" s="148"/>
      <c r="AE222" s="148"/>
      <c r="AF222" s="148"/>
      <c r="AG222" s="148" t="s">
        <v>227</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c r="A223" s="155"/>
      <c r="B223" s="156"/>
      <c r="C223" s="276"/>
      <c r="D223" s="277"/>
      <c r="E223" s="277"/>
      <c r="F223" s="277"/>
      <c r="G223" s="277"/>
      <c r="H223" s="157"/>
      <c r="I223" s="157"/>
      <c r="J223" s="157"/>
      <c r="K223" s="157"/>
      <c r="L223" s="157"/>
      <c r="M223" s="157"/>
      <c r="N223" s="157"/>
      <c r="O223" s="157"/>
      <c r="P223" s="157"/>
      <c r="Q223" s="157"/>
      <c r="R223" s="157"/>
      <c r="S223" s="157"/>
      <c r="T223" s="157"/>
      <c r="U223" s="157"/>
      <c r="V223" s="157"/>
      <c r="W223" s="157"/>
      <c r="X223" s="148"/>
      <c r="Y223" s="148"/>
      <c r="Z223" s="148"/>
      <c r="AA223" s="148"/>
      <c r="AB223" s="148"/>
      <c r="AC223" s="148"/>
      <c r="AD223" s="148"/>
      <c r="AE223" s="148"/>
      <c r="AF223" s="148"/>
      <c r="AG223" s="148" t="s">
        <v>141</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ht="22.5" outlineLevel="1">
      <c r="A224" s="155">
        <v>60</v>
      </c>
      <c r="B224" s="156" t="s">
        <v>390</v>
      </c>
      <c r="C224" s="197" t="s">
        <v>391</v>
      </c>
      <c r="D224" s="198" t="s">
        <v>0</v>
      </c>
      <c r="E224" s="158"/>
      <c r="F224" s="158"/>
      <c r="G224" s="157">
        <f>ROUND(E224*F224,2)</f>
        <v>0</v>
      </c>
      <c r="H224" s="158"/>
      <c r="I224" s="157">
        <f>ROUND(E224*H224,2)</f>
        <v>0</v>
      </c>
      <c r="J224" s="158"/>
      <c r="K224" s="157">
        <f>ROUND(E224*J224,2)</f>
        <v>0</v>
      </c>
      <c r="L224" s="157">
        <v>21</v>
      </c>
      <c r="M224" s="157">
        <f>G224*(1+L224/100)</f>
        <v>0</v>
      </c>
      <c r="N224" s="157">
        <v>0</v>
      </c>
      <c r="O224" s="157">
        <f>ROUND(E224*N224,2)</f>
        <v>0</v>
      </c>
      <c r="P224" s="157">
        <v>0</v>
      </c>
      <c r="Q224" s="157">
        <f>ROUND(E224*P224,2)</f>
        <v>0</v>
      </c>
      <c r="R224" s="157" t="s">
        <v>392</v>
      </c>
      <c r="S224" s="157" t="s">
        <v>136</v>
      </c>
      <c r="T224" s="157" t="s">
        <v>182</v>
      </c>
      <c r="U224" s="157">
        <v>0</v>
      </c>
      <c r="V224" s="157">
        <f>ROUND(E224*U224,2)</f>
        <v>0</v>
      </c>
      <c r="W224" s="157"/>
      <c r="X224" s="148"/>
      <c r="Y224" s="148"/>
      <c r="Z224" s="148"/>
      <c r="AA224" s="148"/>
      <c r="AB224" s="148"/>
      <c r="AC224" s="148"/>
      <c r="AD224" s="148"/>
      <c r="AE224" s="148"/>
      <c r="AF224" s="148"/>
      <c r="AG224" s="148" t="s">
        <v>237</v>
      </c>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1">
      <c r="A225" s="155"/>
      <c r="B225" s="156"/>
      <c r="C225" s="270" t="s">
        <v>238</v>
      </c>
      <c r="D225" s="271"/>
      <c r="E225" s="271"/>
      <c r="F225" s="271"/>
      <c r="G225" s="271"/>
      <c r="H225" s="157"/>
      <c r="I225" s="157"/>
      <c r="J225" s="157"/>
      <c r="K225" s="157"/>
      <c r="L225" s="157"/>
      <c r="M225" s="157"/>
      <c r="N225" s="157"/>
      <c r="O225" s="157"/>
      <c r="P225" s="157"/>
      <c r="Q225" s="157"/>
      <c r="R225" s="157"/>
      <c r="S225" s="157"/>
      <c r="T225" s="157"/>
      <c r="U225" s="157"/>
      <c r="V225" s="157"/>
      <c r="W225" s="157"/>
      <c r="X225" s="148"/>
      <c r="Y225" s="148"/>
      <c r="Z225" s="148"/>
      <c r="AA225" s="148"/>
      <c r="AB225" s="148"/>
      <c r="AC225" s="148"/>
      <c r="AD225" s="148"/>
      <c r="AE225" s="148"/>
      <c r="AF225" s="148"/>
      <c r="AG225" s="148" t="s">
        <v>185</v>
      </c>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c r="A226" s="155"/>
      <c r="B226" s="156"/>
      <c r="C226" s="276"/>
      <c r="D226" s="277"/>
      <c r="E226" s="277"/>
      <c r="F226" s="277"/>
      <c r="G226" s="277"/>
      <c r="H226" s="157"/>
      <c r="I226" s="157"/>
      <c r="J226" s="157"/>
      <c r="K226" s="157"/>
      <c r="L226" s="157"/>
      <c r="M226" s="157"/>
      <c r="N226" s="157"/>
      <c r="O226" s="157"/>
      <c r="P226" s="157"/>
      <c r="Q226" s="157"/>
      <c r="R226" s="157"/>
      <c r="S226" s="157"/>
      <c r="T226" s="157"/>
      <c r="U226" s="157"/>
      <c r="V226" s="157"/>
      <c r="W226" s="157"/>
      <c r="X226" s="148"/>
      <c r="Y226" s="148"/>
      <c r="Z226" s="148"/>
      <c r="AA226" s="148"/>
      <c r="AB226" s="148"/>
      <c r="AC226" s="148"/>
      <c r="AD226" s="148"/>
      <c r="AE226" s="148"/>
      <c r="AF226" s="148"/>
      <c r="AG226" s="148" t="s">
        <v>141</v>
      </c>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c r="A227" s="166">
        <v>61</v>
      </c>
      <c r="B227" s="167" t="s">
        <v>393</v>
      </c>
      <c r="C227" s="180" t="s">
        <v>394</v>
      </c>
      <c r="D227" s="181" t="s">
        <v>257</v>
      </c>
      <c r="E227" s="171">
        <v>928.10300000000007</v>
      </c>
      <c r="F227" s="170"/>
      <c r="G227" s="171">
        <f>ROUND(E227*F227,2)</f>
        <v>0</v>
      </c>
      <c r="H227" s="170"/>
      <c r="I227" s="171">
        <f>ROUND(E227*H227,2)</f>
        <v>0</v>
      </c>
      <c r="J227" s="170"/>
      <c r="K227" s="171">
        <f>ROUND(E227*J227,2)</f>
        <v>0</v>
      </c>
      <c r="L227" s="171">
        <v>21</v>
      </c>
      <c r="M227" s="171">
        <f>G227*(1+L227/100)</f>
        <v>0</v>
      </c>
      <c r="N227" s="171">
        <v>1E-3</v>
      </c>
      <c r="O227" s="171">
        <f>ROUND(E227*N227,2)</f>
        <v>0.93</v>
      </c>
      <c r="P227" s="171">
        <v>0</v>
      </c>
      <c r="Q227" s="171">
        <f>ROUND(E227*P227,2)</f>
        <v>0</v>
      </c>
      <c r="R227" s="171"/>
      <c r="S227" s="171" t="s">
        <v>167</v>
      </c>
      <c r="T227" s="172" t="s">
        <v>137</v>
      </c>
      <c r="U227" s="157">
        <v>0</v>
      </c>
      <c r="V227" s="157">
        <f>ROUND(E227*U227,2)</f>
        <v>0</v>
      </c>
      <c r="W227" s="157"/>
      <c r="X227" s="148"/>
      <c r="Y227" s="148"/>
      <c r="Z227" s="148"/>
      <c r="AA227" s="148"/>
      <c r="AB227" s="148"/>
      <c r="AC227" s="148"/>
      <c r="AD227" s="148"/>
      <c r="AE227" s="148"/>
      <c r="AF227" s="148"/>
      <c r="AG227" s="148" t="s">
        <v>231</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c r="A228" s="155"/>
      <c r="B228" s="156"/>
      <c r="C228" s="268"/>
      <c r="D228" s="269"/>
      <c r="E228" s="269"/>
      <c r="F228" s="269"/>
      <c r="G228" s="269"/>
      <c r="H228" s="157"/>
      <c r="I228" s="157"/>
      <c r="J228" s="157"/>
      <c r="K228" s="157"/>
      <c r="L228" s="157"/>
      <c r="M228" s="157"/>
      <c r="N228" s="157"/>
      <c r="O228" s="157"/>
      <c r="P228" s="157"/>
      <c r="Q228" s="157"/>
      <c r="R228" s="157"/>
      <c r="S228" s="157"/>
      <c r="T228" s="157"/>
      <c r="U228" s="157"/>
      <c r="V228" s="157"/>
      <c r="W228" s="157"/>
      <c r="X228" s="148"/>
      <c r="Y228" s="148"/>
      <c r="Z228" s="148"/>
      <c r="AA228" s="148"/>
      <c r="AB228" s="148"/>
      <c r="AC228" s="148"/>
      <c r="AD228" s="148"/>
      <c r="AE228" s="148"/>
      <c r="AF228" s="148"/>
      <c r="AG228" s="148" t="s">
        <v>141</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1">
      <c r="A229" s="166">
        <v>62</v>
      </c>
      <c r="B229" s="167" t="s">
        <v>395</v>
      </c>
      <c r="C229" s="180" t="s">
        <v>396</v>
      </c>
      <c r="D229" s="181" t="s">
        <v>180</v>
      </c>
      <c r="E229" s="171">
        <v>4.8000000000000007</v>
      </c>
      <c r="F229" s="170"/>
      <c r="G229" s="171">
        <f>ROUND(E229*F229,2)</f>
        <v>0</v>
      </c>
      <c r="H229" s="170"/>
      <c r="I229" s="171">
        <f>ROUND(E229*H229,2)</f>
        <v>0</v>
      </c>
      <c r="J229" s="170"/>
      <c r="K229" s="171">
        <f>ROUND(E229*J229,2)</f>
        <v>0</v>
      </c>
      <c r="L229" s="171">
        <v>21</v>
      </c>
      <c r="M229" s="171">
        <f>G229*(1+L229/100)</f>
        <v>0</v>
      </c>
      <c r="N229" s="171">
        <v>6.0500000000000007E-3</v>
      </c>
      <c r="O229" s="171">
        <f>ROUND(E229*N229,2)</f>
        <v>0.03</v>
      </c>
      <c r="P229" s="171">
        <v>0</v>
      </c>
      <c r="Q229" s="171">
        <f>ROUND(E229*P229,2)</f>
        <v>0</v>
      </c>
      <c r="R229" s="171"/>
      <c r="S229" s="171" t="s">
        <v>136</v>
      </c>
      <c r="T229" s="172" t="s">
        <v>182</v>
      </c>
      <c r="U229" s="157">
        <v>3.4670000000000001</v>
      </c>
      <c r="V229" s="157">
        <f>ROUND(E229*U229,2)</f>
        <v>16.64</v>
      </c>
      <c r="W229" s="157"/>
      <c r="X229" s="148"/>
      <c r="Y229" s="148"/>
      <c r="Z229" s="148"/>
      <c r="AA229" s="148"/>
      <c r="AB229" s="148"/>
      <c r="AC229" s="148"/>
      <c r="AD229" s="148"/>
      <c r="AE229" s="148"/>
      <c r="AF229" s="148"/>
      <c r="AG229" s="148" t="s">
        <v>221</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c r="A230" s="155"/>
      <c r="B230" s="156"/>
      <c r="C230" s="278" t="s">
        <v>397</v>
      </c>
      <c r="D230" s="279"/>
      <c r="E230" s="279"/>
      <c r="F230" s="279"/>
      <c r="G230" s="279"/>
      <c r="H230" s="157"/>
      <c r="I230" s="157"/>
      <c r="J230" s="157"/>
      <c r="K230" s="157"/>
      <c r="L230" s="157"/>
      <c r="M230" s="157"/>
      <c r="N230" s="157"/>
      <c r="O230" s="157"/>
      <c r="P230" s="157"/>
      <c r="Q230" s="157"/>
      <c r="R230" s="157"/>
      <c r="S230" s="157"/>
      <c r="T230" s="157"/>
      <c r="U230" s="157"/>
      <c r="V230" s="157"/>
      <c r="W230" s="157"/>
      <c r="X230" s="148"/>
      <c r="Y230" s="148"/>
      <c r="Z230" s="148"/>
      <c r="AA230" s="148"/>
      <c r="AB230" s="148"/>
      <c r="AC230" s="148"/>
      <c r="AD230" s="148"/>
      <c r="AE230" s="148"/>
      <c r="AF230" s="148"/>
      <c r="AG230" s="148" t="s">
        <v>140</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73" t="str">
        <f>C230</f>
        <v>Část výrubu bude použit na stavbě při stavbě nového opěrného zdiva a zbytek  bude odvezen na mezideponii obce</v>
      </c>
      <c r="BB230" s="148"/>
      <c r="BC230" s="148"/>
      <c r="BD230" s="148"/>
      <c r="BE230" s="148"/>
      <c r="BF230" s="148"/>
      <c r="BG230" s="148"/>
      <c r="BH230" s="148"/>
    </row>
    <row r="231" spans="1:60" outlineLevel="1">
      <c r="A231" s="155"/>
      <c r="B231" s="156"/>
      <c r="C231" s="194" t="s">
        <v>398</v>
      </c>
      <c r="D231" s="195"/>
      <c r="E231" s="196">
        <v>4.8000000000000007</v>
      </c>
      <c r="F231" s="157"/>
      <c r="G231" s="157"/>
      <c r="H231" s="157"/>
      <c r="I231" s="157"/>
      <c r="J231" s="157"/>
      <c r="K231" s="157"/>
      <c r="L231" s="157"/>
      <c r="M231" s="157"/>
      <c r="N231" s="157"/>
      <c r="O231" s="157"/>
      <c r="P231" s="157"/>
      <c r="Q231" s="157"/>
      <c r="R231" s="157"/>
      <c r="S231" s="157"/>
      <c r="T231" s="157"/>
      <c r="U231" s="157"/>
      <c r="V231" s="157"/>
      <c r="W231" s="157"/>
      <c r="X231" s="148"/>
      <c r="Y231" s="148"/>
      <c r="Z231" s="148"/>
      <c r="AA231" s="148"/>
      <c r="AB231" s="148"/>
      <c r="AC231" s="148"/>
      <c r="AD231" s="148"/>
      <c r="AE231" s="148"/>
      <c r="AF231" s="148"/>
      <c r="AG231" s="148" t="s">
        <v>227</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c r="A232" s="155"/>
      <c r="B232" s="156"/>
      <c r="C232" s="276"/>
      <c r="D232" s="277"/>
      <c r="E232" s="277"/>
      <c r="F232" s="277"/>
      <c r="G232" s="277"/>
      <c r="H232" s="157"/>
      <c r="I232" s="157"/>
      <c r="J232" s="157"/>
      <c r="K232" s="157"/>
      <c r="L232" s="157"/>
      <c r="M232" s="157"/>
      <c r="N232" s="157"/>
      <c r="O232" s="157"/>
      <c r="P232" s="157"/>
      <c r="Q232" s="157"/>
      <c r="R232" s="157"/>
      <c r="S232" s="157"/>
      <c r="T232" s="157"/>
      <c r="U232" s="157"/>
      <c r="V232" s="157"/>
      <c r="W232" s="157"/>
      <c r="X232" s="148"/>
      <c r="Y232" s="148"/>
      <c r="Z232" s="148"/>
      <c r="AA232" s="148"/>
      <c r="AB232" s="148"/>
      <c r="AC232" s="148"/>
      <c r="AD232" s="148"/>
      <c r="AE232" s="148"/>
      <c r="AF232" s="148"/>
      <c r="AG232" s="148" t="s">
        <v>141</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ht="22.5" outlineLevel="1">
      <c r="A233" s="166">
        <v>63</v>
      </c>
      <c r="B233" s="167" t="s">
        <v>399</v>
      </c>
      <c r="C233" s="180" t="s">
        <v>400</v>
      </c>
      <c r="D233" s="181" t="s">
        <v>244</v>
      </c>
      <c r="E233" s="171">
        <v>16.5</v>
      </c>
      <c r="F233" s="170"/>
      <c r="G233" s="171">
        <f>ROUND(E233*F233,2)</f>
        <v>0</v>
      </c>
      <c r="H233" s="170"/>
      <c r="I233" s="171">
        <f>ROUND(E233*H233,2)</f>
        <v>0</v>
      </c>
      <c r="J233" s="170"/>
      <c r="K233" s="171">
        <f>ROUND(E233*J233,2)</f>
        <v>0</v>
      </c>
      <c r="L233" s="171">
        <v>21</v>
      </c>
      <c r="M233" s="171">
        <f>G233*(1+L233/100)</f>
        <v>0</v>
      </c>
      <c r="N233" s="171">
        <v>6.1000000000000008E-4</v>
      </c>
      <c r="O233" s="171">
        <f>ROUND(E233*N233,2)</f>
        <v>0.01</v>
      </c>
      <c r="P233" s="171">
        <v>0</v>
      </c>
      <c r="Q233" s="171">
        <f>ROUND(E233*P233,2)</f>
        <v>0</v>
      </c>
      <c r="R233" s="171" t="s">
        <v>401</v>
      </c>
      <c r="S233" s="171" t="s">
        <v>136</v>
      </c>
      <c r="T233" s="172" t="s">
        <v>137</v>
      </c>
      <c r="U233" s="157">
        <v>4.0680000000000005</v>
      </c>
      <c r="V233" s="157">
        <f>ROUND(E233*U233,2)</f>
        <v>67.12</v>
      </c>
      <c r="W233" s="157"/>
      <c r="X233" s="148"/>
      <c r="Y233" s="148"/>
      <c r="Z233" s="148"/>
      <c r="AA233" s="148"/>
      <c r="AB233" s="148"/>
      <c r="AC233" s="148"/>
      <c r="AD233" s="148"/>
      <c r="AE233" s="148"/>
      <c r="AF233" s="148"/>
      <c r="AG233" s="148" t="s">
        <v>221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ht="33.75" outlineLevel="1">
      <c r="A234" s="155"/>
      <c r="B234" s="156"/>
      <c r="C234" s="278" t="s">
        <v>402</v>
      </c>
      <c r="D234" s="279"/>
      <c r="E234" s="279"/>
      <c r="F234" s="279"/>
      <c r="G234" s="279"/>
      <c r="H234" s="157"/>
      <c r="I234" s="157"/>
      <c r="J234" s="157"/>
      <c r="K234" s="157"/>
      <c r="L234" s="157"/>
      <c r="M234" s="157"/>
      <c r="N234" s="157"/>
      <c r="O234" s="157"/>
      <c r="P234" s="157"/>
      <c r="Q234" s="157"/>
      <c r="R234" s="157"/>
      <c r="S234" s="157"/>
      <c r="T234" s="157"/>
      <c r="U234" s="157"/>
      <c r="V234" s="157"/>
      <c r="W234" s="157"/>
      <c r="X234" s="148"/>
      <c r="Y234" s="148"/>
      <c r="Z234" s="148"/>
      <c r="AA234" s="148"/>
      <c r="AB234" s="148"/>
      <c r="AC234" s="148"/>
      <c r="AD234" s="148"/>
      <c r="AE234" s="148"/>
      <c r="AF234" s="148"/>
      <c r="AG234" s="148" t="s">
        <v>140</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73" t="str">
        <f>C234</f>
        <v>Po dokončení výkopových prací budou v místě základové konstrukce provedeny vrty průměru 30mm, délky 300mm. Tyto vrty budou rovnoměrně rozmístěny do skalního podloží základové spáry a bočních hran skály. Celkem bude provedeno 50ks vrtů. Do vrtů bude vkládána výztuž průměru 10mm, délky 600mm, která bude zalita cementovou maltou.</v>
      </c>
      <c r="BB234" s="148"/>
      <c r="BC234" s="148"/>
      <c r="BD234" s="148"/>
      <c r="BE234" s="148"/>
      <c r="BF234" s="148"/>
      <c r="BG234" s="148"/>
      <c r="BH234" s="148"/>
    </row>
    <row r="235" spans="1:60" outlineLevel="1">
      <c r="A235" s="155"/>
      <c r="B235" s="156"/>
      <c r="C235" s="194" t="s">
        <v>403</v>
      </c>
      <c r="D235" s="195"/>
      <c r="E235" s="196">
        <v>16.5</v>
      </c>
      <c r="F235" s="157"/>
      <c r="G235" s="157"/>
      <c r="H235" s="157"/>
      <c r="I235" s="157"/>
      <c r="J235" s="157"/>
      <c r="K235" s="157"/>
      <c r="L235" s="157"/>
      <c r="M235" s="157"/>
      <c r="N235" s="157"/>
      <c r="O235" s="157"/>
      <c r="P235" s="157"/>
      <c r="Q235" s="157"/>
      <c r="R235" s="157"/>
      <c r="S235" s="157"/>
      <c r="T235" s="157"/>
      <c r="U235" s="157"/>
      <c r="V235" s="157"/>
      <c r="W235" s="157"/>
      <c r="X235" s="148"/>
      <c r="Y235" s="148"/>
      <c r="Z235" s="148"/>
      <c r="AA235" s="148"/>
      <c r="AB235" s="148"/>
      <c r="AC235" s="148"/>
      <c r="AD235" s="148"/>
      <c r="AE235" s="148"/>
      <c r="AF235" s="148"/>
      <c r="AG235" s="148" t="s">
        <v>227</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c r="A236" s="155"/>
      <c r="B236" s="156"/>
      <c r="C236" s="276"/>
      <c r="D236" s="277"/>
      <c r="E236" s="277"/>
      <c r="F236" s="277"/>
      <c r="G236" s="277"/>
      <c r="H236" s="157"/>
      <c r="I236" s="157"/>
      <c r="J236" s="157"/>
      <c r="K236" s="157"/>
      <c r="L236" s="157"/>
      <c r="M236" s="157"/>
      <c r="N236" s="157"/>
      <c r="O236" s="157"/>
      <c r="P236" s="157"/>
      <c r="Q236" s="157"/>
      <c r="R236" s="157"/>
      <c r="S236" s="157"/>
      <c r="T236" s="157"/>
      <c r="U236" s="157"/>
      <c r="V236" s="157"/>
      <c r="W236" s="157"/>
      <c r="X236" s="148"/>
      <c r="Y236" s="148"/>
      <c r="Z236" s="148"/>
      <c r="AA236" s="148"/>
      <c r="AB236" s="148"/>
      <c r="AC236" s="148"/>
      <c r="AD236" s="148"/>
      <c r="AE236" s="148"/>
      <c r="AF236" s="148"/>
      <c r="AG236" s="148" t="s">
        <v>141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1">
      <c r="A237" s="166">
        <v>64</v>
      </c>
      <c r="B237" s="167" t="s">
        <v>404</v>
      </c>
      <c r="C237" s="180" t="s">
        <v>405</v>
      </c>
      <c r="D237" s="181" t="s">
        <v>330</v>
      </c>
      <c r="E237" s="171">
        <v>0.8</v>
      </c>
      <c r="F237" s="170"/>
      <c r="G237" s="171">
        <f>ROUND(E237*F237,2)</f>
        <v>0</v>
      </c>
      <c r="H237" s="170"/>
      <c r="I237" s="171">
        <f>ROUND(E237*H237,2)</f>
        <v>0</v>
      </c>
      <c r="J237" s="170"/>
      <c r="K237" s="171">
        <f>ROUND(E237*J237,2)</f>
        <v>0</v>
      </c>
      <c r="L237" s="171">
        <v>21</v>
      </c>
      <c r="M237" s="171">
        <f>G237*(1+L237/100)</f>
        <v>0</v>
      </c>
      <c r="N237" s="171">
        <v>1.0211600000000001</v>
      </c>
      <c r="O237" s="171">
        <f>ROUND(E237*N237,2)</f>
        <v>0.82</v>
      </c>
      <c r="P237" s="171">
        <v>0</v>
      </c>
      <c r="Q237" s="171">
        <f>ROUND(E237*P237,2)</f>
        <v>0</v>
      </c>
      <c r="R237" s="171" t="s">
        <v>181</v>
      </c>
      <c r="S237" s="171" t="s">
        <v>136</v>
      </c>
      <c r="T237" s="172" t="s">
        <v>182</v>
      </c>
      <c r="U237" s="157">
        <v>0</v>
      </c>
      <c r="V237" s="157">
        <f>ROUND(E237*U237,2)</f>
        <v>0</v>
      </c>
      <c r="W237" s="157"/>
      <c r="X237" s="148"/>
      <c r="Y237" s="148"/>
      <c r="Z237" s="148"/>
      <c r="AA237" s="148"/>
      <c r="AB237" s="148"/>
      <c r="AC237" s="148"/>
      <c r="AD237" s="148"/>
      <c r="AE237" s="148"/>
      <c r="AF237" s="148"/>
      <c r="AG237" s="148" t="s">
        <v>183</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1">
      <c r="A238" s="155"/>
      <c r="B238" s="156"/>
      <c r="C238" s="272" t="s">
        <v>406</v>
      </c>
      <c r="D238" s="273"/>
      <c r="E238" s="273"/>
      <c r="F238" s="273"/>
      <c r="G238" s="273"/>
      <c r="H238" s="157"/>
      <c r="I238" s="157"/>
      <c r="J238" s="157"/>
      <c r="K238" s="157"/>
      <c r="L238" s="157"/>
      <c r="M238" s="157"/>
      <c r="N238" s="157"/>
      <c r="O238" s="157"/>
      <c r="P238" s="157"/>
      <c r="Q238" s="157"/>
      <c r="R238" s="157"/>
      <c r="S238" s="157"/>
      <c r="T238" s="157"/>
      <c r="U238" s="157"/>
      <c r="V238" s="157"/>
      <c r="W238" s="157"/>
      <c r="X238" s="148"/>
      <c r="Y238" s="148"/>
      <c r="Z238" s="148"/>
      <c r="AA238" s="148"/>
      <c r="AB238" s="148"/>
      <c r="AC238" s="148"/>
      <c r="AD238" s="148"/>
      <c r="AE238" s="148"/>
      <c r="AF238" s="148"/>
      <c r="AG238" s="148" t="s">
        <v>185</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33.75" outlineLevel="1">
      <c r="A239" s="155"/>
      <c r="B239" s="156"/>
      <c r="C239" s="274" t="s">
        <v>407</v>
      </c>
      <c r="D239" s="275"/>
      <c r="E239" s="275"/>
      <c r="F239" s="275"/>
      <c r="G239" s="275"/>
      <c r="H239" s="157"/>
      <c r="I239" s="157"/>
      <c r="J239" s="157"/>
      <c r="K239" s="157"/>
      <c r="L239" s="157"/>
      <c r="M239" s="157"/>
      <c r="N239" s="157"/>
      <c r="O239" s="157"/>
      <c r="P239" s="157"/>
      <c r="Q239" s="157"/>
      <c r="R239" s="157"/>
      <c r="S239" s="157"/>
      <c r="T239" s="157"/>
      <c r="U239" s="157"/>
      <c r="V239" s="157"/>
      <c r="W239" s="157"/>
      <c r="X239" s="148"/>
      <c r="Y239" s="148"/>
      <c r="Z239" s="148"/>
      <c r="AA239" s="148"/>
      <c r="AB239" s="148"/>
      <c r="AC239" s="148"/>
      <c r="AD239" s="148"/>
      <c r="AE239" s="148"/>
      <c r="AF239" s="148"/>
      <c r="AG239" s="148" t="s">
        <v>140</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73" t="str">
        <f>C239</f>
        <v>Následně bude do prostoru výkopu osazena výztuž z kari sítě 100/100/8mm. Jednotlivé sítě budou mít přesah 500mm. Výztužné sítě budou umístěny nad sebou v osových vzdálenostech 150mm. Všechny sítě spolu budou provázány svislou výztuží průměru 8mm – vždy min 15ks/m2. Ukotvení této výztuže bude provedeno svařováním. Výztužné sítě budou provázány s vyčnívající výztuží z provedený</v>
      </c>
      <c r="BB239" s="148"/>
      <c r="BC239" s="148"/>
      <c r="BD239" s="148"/>
      <c r="BE239" s="148"/>
      <c r="BF239" s="148"/>
      <c r="BG239" s="148"/>
      <c r="BH239" s="148"/>
    </row>
    <row r="240" spans="1:60" outlineLevel="1">
      <c r="A240" s="155"/>
      <c r="B240" s="156"/>
      <c r="C240" s="194" t="s">
        <v>408</v>
      </c>
      <c r="D240" s="195"/>
      <c r="E240" s="196">
        <v>0.8</v>
      </c>
      <c r="F240" s="157"/>
      <c r="G240" s="157"/>
      <c r="H240" s="157"/>
      <c r="I240" s="157"/>
      <c r="J240" s="157"/>
      <c r="K240" s="157"/>
      <c r="L240" s="157"/>
      <c r="M240" s="157"/>
      <c r="N240" s="157"/>
      <c r="O240" s="157"/>
      <c r="P240" s="157"/>
      <c r="Q240" s="157"/>
      <c r="R240" s="157"/>
      <c r="S240" s="157"/>
      <c r="T240" s="157"/>
      <c r="U240" s="157"/>
      <c r="V240" s="157"/>
      <c r="W240" s="157"/>
      <c r="X240" s="148"/>
      <c r="Y240" s="148"/>
      <c r="Z240" s="148"/>
      <c r="AA240" s="148"/>
      <c r="AB240" s="148"/>
      <c r="AC240" s="148"/>
      <c r="AD240" s="148"/>
      <c r="AE240" s="148"/>
      <c r="AF240" s="148"/>
      <c r="AG240" s="148" t="s">
        <v>227</v>
      </c>
      <c r="AH240" s="148">
        <v>0</v>
      </c>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1">
      <c r="A241" s="155"/>
      <c r="B241" s="156"/>
      <c r="C241" s="276"/>
      <c r="D241" s="277"/>
      <c r="E241" s="277"/>
      <c r="F241" s="277"/>
      <c r="G241" s="277"/>
      <c r="H241" s="157"/>
      <c r="I241" s="157"/>
      <c r="J241" s="157"/>
      <c r="K241" s="157"/>
      <c r="L241" s="157"/>
      <c r="M241" s="157"/>
      <c r="N241" s="157"/>
      <c r="O241" s="157"/>
      <c r="P241" s="157"/>
      <c r="Q241" s="157"/>
      <c r="R241" s="157"/>
      <c r="S241" s="157"/>
      <c r="T241" s="157"/>
      <c r="U241" s="157"/>
      <c r="V241" s="157"/>
      <c r="W241" s="157"/>
      <c r="X241" s="148"/>
      <c r="Y241" s="148"/>
      <c r="Z241" s="148"/>
      <c r="AA241" s="148"/>
      <c r="AB241" s="148"/>
      <c r="AC241" s="148"/>
      <c r="AD241" s="148"/>
      <c r="AE241" s="148"/>
      <c r="AF241" s="148"/>
      <c r="AG241" s="148" t="s">
        <v>141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2.5" outlineLevel="1">
      <c r="A242" s="166">
        <v>65</v>
      </c>
      <c r="B242" s="167" t="s">
        <v>409</v>
      </c>
      <c r="C242" s="180" t="s">
        <v>410</v>
      </c>
      <c r="D242" s="181" t="s">
        <v>180</v>
      </c>
      <c r="E242" s="171">
        <v>3.5</v>
      </c>
      <c r="F242" s="170"/>
      <c r="G242" s="171">
        <f>ROUND(E242*F242,2)</f>
        <v>0</v>
      </c>
      <c r="H242" s="170"/>
      <c r="I242" s="171">
        <f>ROUND(E242*H242,2)</f>
        <v>0</v>
      </c>
      <c r="J242" s="170"/>
      <c r="K242" s="171">
        <f>ROUND(E242*J242,2)</f>
        <v>0</v>
      </c>
      <c r="L242" s="171">
        <v>21</v>
      </c>
      <c r="M242" s="171">
        <f>G242*(1+L242/100)</f>
        <v>0</v>
      </c>
      <c r="N242" s="171">
        <v>3.1997300000000002</v>
      </c>
      <c r="O242" s="171">
        <f>ROUND(E242*N242,2)</f>
        <v>11.2</v>
      </c>
      <c r="P242" s="171">
        <v>0</v>
      </c>
      <c r="Q242" s="171">
        <f>ROUND(E242*P242,2)</f>
        <v>0</v>
      </c>
      <c r="R242" s="171" t="s">
        <v>181</v>
      </c>
      <c r="S242" s="171" t="s">
        <v>136</v>
      </c>
      <c r="T242" s="172" t="s">
        <v>137</v>
      </c>
      <c r="U242" s="157">
        <v>0</v>
      </c>
      <c r="V242" s="157">
        <f>ROUND(E242*U242,2)</f>
        <v>0</v>
      </c>
      <c r="W242" s="157"/>
      <c r="X242" s="148"/>
      <c r="Y242" s="148"/>
      <c r="Z242" s="148"/>
      <c r="AA242" s="148"/>
      <c r="AB242" s="148"/>
      <c r="AC242" s="148"/>
      <c r="AD242" s="148"/>
      <c r="AE242" s="148"/>
      <c r="AF242" s="148"/>
      <c r="AG242" s="148" t="s">
        <v>183</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c r="A243" s="155"/>
      <c r="B243" s="156"/>
      <c r="C243" s="272" t="s">
        <v>411</v>
      </c>
      <c r="D243" s="273"/>
      <c r="E243" s="273"/>
      <c r="F243" s="273"/>
      <c r="G243" s="273"/>
      <c r="H243" s="157"/>
      <c r="I243" s="157"/>
      <c r="J243" s="157"/>
      <c r="K243" s="157"/>
      <c r="L243" s="157"/>
      <c r="M243" s="157"/>
      <c r="N243" s="157"/>
      <c r="O243" s="157"/>
      <c r="P243" s="157"/>
      <c r="Q243" s="157"/>
      <c r="R243" s="157"/>
      <c r="S243" s="157"/>
      <c r="T243" s="157"/>
      <c r="U243" s="157"/>
      <c r="V243" s="157"/>
      <c r="W243" s="157"/>
      <c r="X243" s="148"/>
      <c r="Y243" s="148"/>
      <c r="Z243" s="148"/>
      <c r="AA243" s="148"/>
      <c r="AB243" s="148"/>
      <c r="AC243" s="148"/>
      <c r="AD243" s="148"/>
      <c r="AE243" s="148"/>
      <c r="AF243" s="148"/>
      <c r="AG243" s="148" t="s">
        <v>185</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1">
      <c r="A244" s="155"/>
      <c r="B244" s="156"/>
      <c r="C244" s="194" t="s">
        <v>412</v>
      </c>
      <c r="D244" s="195"/>
      <c r="E244" s="196">
        <v>3.5</v>
      </c>
      <c r="F244" s="157"/>
      <c r="G244" s="157"/>
      <c r="H244" s="157"/>
      <c r="I244" s="157"/>
      <c r="J244" s="157"/>
      <c r="K244" s="157"/>
      <c r="L244" s="157"/>
      <c r="M244" s="157"/>
      <c r="N244" s="157"/>
      <c r="O244" s="157"/>
      <c r="P244" s="157"/>
      <c r="Q244" s="157"/>
      <c r="R244" s="157"/>
      <c r="S244" s="157"/>
      <c r="T244" s="157"/>
      <c r="U244" s="157"/>
      <c r="V244" s="157"/>
      <c r="W244" s="157"/>
      <c r="X244" s="148"/>
      <c r="Y244" s="148"/>
      <c r="Z244" s="148"/>
      <c r="AA244" s="148"/>
      <c r="AB244" s="148"/>
      <c r="AC244" s="148"/>
      <c r="AD244" s="148"/>
      <c r="AE244" s="148"/>
      <c r="AF244" s="148"/>
      <c r="AG244" s="148" t="s">
        <v>227</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1">
      <c r="A245" s="155"/>
      <c r="B245" s="156"/>
      <c r="C245" s="276"/>
      <c r="D245" s="277"/>
      <c r="E245" s="277"/>
      <c r="F245" s="277"/>
      <c r="G245" s="277"/>
      <c r="H245" s="157"/>
      <c r="I245" s="157"/>
      <c r="J245" s="157"/>
      <c r="K245" s="157"/>
      <c r="L245" s="157"/>
      <c r="M245" s="157"/>
      <c r="N245" s="157"/>
      <c r="O245" s="157"/>
      <c r="P245" s="157"/>
      <c r="Q245" s="157"/>
      <c r="R245" s="157"/>
      <c r="S245" s="157"/>
      <c r="T245" s="157"/>
      <c r="U245" s="157"/>
      <c r="V245" s="157"/>
      <c r="W245" s="157"/>
      <c r="X245" s="148"/>
      <c r="Y245" s="148"/>
      <c r="Z245" s="148"/>
      <c r="AA245" s="148"/>
      <c r="AB245" s="148"/>
      <c r="AC245" s="148"/>
      <c r="AD245" s="148"/>
      <c r="AE245" s="148"/>
      <c r="AF245" s="148"/>
      <c r="AG245" s="148" t="s">
        <v>141</v>
      </c>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c r="A246" s="160" t="s">
        <v>131</v>
      </c>
      <c r="B246" s="161" t="s">
        <v>64</v>
      </c>
      <c r="C246" s="182" t="s">
        <v>65</v>
      </c>
      <c r="D246" s="183"/>
      <c r="E246" s="164"/>
      <c r="F246" s="164"/>
      <c r="G246" s="164">
        <f>SUMIF(AG247:AG275,"&lt;&gt;NOR",G247:G275)</f>
        <v>0</v>
      </c>
      <c r="H246" s="164"/>
      <c r="I246" s="164">
        <f>SUM(I247:I275)</f>
        <v>0</v>
      </c>
      <c r="J246" s="164"/>
      <c r="K246" s="164">
        <f>SUM(K247:K275)</f>
        <v>0</v>
      </c>
      <c r="L246" s="164"/>
      <c r="M246" s="164">
        <f>SUM(M247:M275)</f>
        <v>0</v>
      </c>
      <c r="N246" s="164"/>
      <c r="O246" s="164">
        <f>SUM(O247:O275)</f>
        <v>83.649999999999991</v>
      </c>
      <c r="P246" s="164"/>
      <c r="Q246" s="164">
        <f>SUM(Q247:Q275)</f>
        <v>0</v>
      </c>
      <c r="R246" s="164"/>
      <c r="S246" s="164"/>
      <c r="T246" s="165"/>
      <c r="U246" s="159"/>
      <c r="V246" s="159">
        <f>SUM(V247:V275)</f>
        <v>1.03</v>
      </c>
      <c r="W246" s="159"/>
      <c r="AG246" t="s">
        <v>132</v>
      </c>
    </row>
    <row r="247" spans="1:60" ht="22.5" outlineLevel="1">
      <c r="A247" s="166">
        <v>66</v>
      </c>
      <c r="B247" s="167" t="s">
        <v>413</v>
      </c>
      <c r="C247" s="180" t="s">
        <v>414</v>
      </c>
      <c r="D247" s="181" t="s">
        <v>188</v>
      </c>
      <c r="E247" s="171">
        <v>11.55</v>
      </c>
      <c r="F247" s="170"/>
      <c r="G247" s="171">
        <f>ROUND(E247*F247,2)</f>
        <v>0</v>
      </c>
      <c r="H247" s="170"/>
      <c r="I247" s="171">
        <f>ROUND(E247*H247,2)</f>
        <v>0</v>
      </c>
      <c r="J247" s="170"/>
      <c r="K247" s="171">
        <f>ROUND(E247*J247,2)</f>
        <v>0</v>
      </c>
      <c r="L247" s="171">
        <v>21</v>
      </c>
      <c r="M247" s="171">
        <f>G247*(1+L247/100)</f>
        <v>0</v>
      </c>
      <c r="N247" s="171">
        <v>3.0000000000000003E-4</v>
      </c>
      <c r="O247" s="171">
        <f>ROUND(E247*N247,2)</f>
        <v>0</v>
      </c>
      <c r="P247" s="171">
        <v>0</v>
      </c>
      <c r="Q247" s="171">
        <f>ROUND(E247*P247,2)</f>
        <v>0</v>
      </c>
      <c r="R247" s="171" t="s">
        <v>258</v>
      </c>
      <c r="S247" s="171" t="s">
        <v>136</v>
      </c>
      <c r="T247" s="172" t="s">
        <v>182</v>
      </c>
      <c r="U247" s="157">
        <v>0</v>
      </c>
      <c r="V247" s="157">
        <f>ROUND(E247*U247,2)</f>
        <v>0</v>
      </c>
      <c r="W247" s="157"/>
      <c r="X247" s="148"/>
      <c r="Y247" s="148"/>
      <c r="Z247" s="148"/>
      <c r="AA247" s="148"/>
      <c r="AB247" s="148"/>
      <c r="AC247" s="148"/>
      <c r="AD247" s="148"/>
      <c r="AE247" s="148"/>
      <c r="AF247" s="148"/>
      <c r="AG247" s="148" t="s">
        <v>231</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outlineLevel="1">
      <c r="A248" s="155"/>
      <c r="B248" s="156"/>
      <c r="C248" s="278" t="s">
        <v>415</v>
      </c>
      <c r="D248" s="279"/>
      <c r="E248" s="279"/>
      <c r="F248" s="279"/>
      <c r="G248" s="279"/>
      <c r="H248" s="157"/>
      <c r="I248" s="157"/>
      <c r="J248" s="157"/>
      <c r="K248" s="157"/>
      <c r="L248" s="157"/>
      <c r="M248" s="157"/>
      <c r="N248" s="157"/>
      <c r="O248" s="157"/>
      <c r="P248" s="157"/>
      <c r="Q248" s="157"/>
      <c r="R248" s="157"/>
      <c r="S248" s="157"/>
      <c r="T248" s="157"/>
      <c r="U248" s="157"/>
      <c r="V248" s="157"/>
      <c r="W248" s="157"/>
      <c r="X248" s="148"/>
      <c r="Y248" s="148"/>
      <c r="Z248" s="148"/>
      <c r="AA248" s="148"/>
      <c r="AB248" s="148"/>
      <c r="AC248" s="148"/>
      <c r="AD248" s="148"/>
      <c r="AE248" s="148"/>
      <c r="AF248" s="148"/>
      <c r="AG248" s="148" t="s">
        <v>140</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1">
      <c r="A249" s="155"/>
      <c r="B249" s="156"/>
      <c r="C249" s="194" t="s">
        <v>416</v>
      </c>
      <c r="D249" s="195"/>
      <c r="E249" s="196">
        <v>3.9000000000000004</v>
      </c>
      <c r="F249" s="157"/>
      <c r="G249" s="157"/>
      <c r="H249" s="157"/>
      <c r="I249" s="157"/>
      <c r="J249" s="157"/>
      <c r="K249" s="157"/>
      <c r="L249" s="157"/>
      <c r="M249" s="157"/>
      <c r="N249" s="157"/>
      <c r="O249" s="157"/>
      <c r="P249" s="157"/>
      <c r="Q249" s="157"/>
      <c r="R249" s="157"/>
      <c r="S249" s="157"/>
      <c r="T249" s="157"/>
      <c r="U249" s="157"/>
      <c r="V249" s="157"/>
      <c r="W249" s="157"/>
      <c r="X249" s="148"/>
      <c r="Y249" s="148"/>
      <c r="Z249" s="148"/>
      <c r="AA249" s="148"/>
      <c r="AB249" s="148"/>
      <c r="AC249" s="148"/>
      <c r="AD249" s="148"/>
      <c r="AE249" s="148"/>
      <c r="AF249" s="148"/>
      <c r="AG249" s="148" t="s">
        <v>227</v>
      </c>
      <c r="AH249" s="148">
        <v>0</v>
      </c>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1">
      <c r="A250" s="155"/>
      <c r="B250" s="156"/>
      <c r="C250" s="194" t="s">
        <v>417</v>
      </c>
      <c r="D250" s="195"/>
      <c r="E250" s="196">
        <v>7.65</v>
      </c>
      <c r="F250" s="157"/>
      <c r="G250" s="157"/>
      <c r="H250" s="157"/>
      <c r="I250" s="157"/>
      <c r="J250" s="157"/>
      <c r="K250" s="157"/>
      <c r="L250" s="157"/>
      <c r="M250" s="157"/>
      <c r="N250" s="157"/>
      <c r="O250" s="157"/>
      <c r="P250" s="157"/>
      <c r="Q250" s="157"/>
      <c r="R250" s="157"/>
      <c r="S250" s="157"/>
      <c r="T250" s="157"/>
      <c r="U250" s="157"/>
      <c r="V250" s="157"/>
      <c r="W250" s="157"/>
      <c r="X250" s="148"/>
      <c r="Y250" s="148"/>
      <c r="Z250" s="148"/>
      <c r="AA250" s="148"/>
      <c r="AB250" s="148"/>
      <c r="AC250" s="148"/>
      <c r="AD250" s="148"/>
      <c r="AE250" s="148"/>
      <c r="AF250" s="148"/>
      <c r="AG250" s="148" t="s">
        <v>227</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c r="A251" s="155"/>
      <c r="B251" s="156"/>
      <c r="C251" s="276"/>
      <c r="D251" s="277"/>
      <c r="E251" s="277"/>
      <c r="F251" s="277"/>
      <c r="G251" s="277"/>
      <c r="H251" s="157"/>
      <c r="I251" s="157"/>
      <c r="J251" s="157"/>
      <c r="K251" s="157"/>
      <c r="L251" s="157"/>
      <c r="M251" s="157"/>
      <c r="N251" s="157"/>
      <c r="O251" s="157"/>
      <c r="P251" s="157"/>
      <c r="Q251" s="157"/>
      <c r="R251" s="157"/>
      <c r="S251" s="157"/>
      <c r="T251" s="157"/>
      <c r="U251" s="157"/>
      <c r="V251" s="157"/>
      <c r="W251" s="157"/>
      <c r="X251" s="148"/>
      <c r="Y251" s="148"/>
      <c r="Z251" s="148"/>
      <c r="AA251" s="148"/>
      <c r="AB251" s="148"/>
      <c r="AC251" s="148"/>
      <c r="AD251" s="148"/>
      <c r="AE251" s="148"/>
      <c r="AF251" s="148"/>
      <c r="AG251" s="148" t="s">
        <v>141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c r="A252" s="166">
        <v>67</v>
      </c>
      <c r="B252" s="167" t="s">
        <v>418</v>
      </c>
      <c r="C252" s="180" t="s">
        <v>256</v>
      </c>
      <c r="D252" s="181" t="s">
        <v>257</v>
      </c>
      <c r="E252" s="171">
        <v>11.139000000000001</v>
      </c>
      <c r="F252" s="170"/>
      <c r="G252" s="171">
        <f>ROUND(E252*F252,2)</f>
        <v>0</v>
      </c>
      <c r="H252" s="170"/>
      <c r="I252" s="171">
        <f>ROUND(E252*H252,2)</f>
        <v>0</v>
      </c>
      <c r="J252" s="170"/>
      <c r="K252" s="171">
        <f>ROUND(E252*J252,2)</f>
        <v>0</v>
      </c>
      <c r="L252" s="171">
        <v>21</v>
      </c>
      <c r="M252" s="171">
        <f>G252*(1+L252/100)</f>
        <v>0</v>
      </c>
      <c r="N252" s="171">
        <v>1E-3</v>
      </c>
      <c r="O252" s="171">
        <f>ROUND(E252*N252,2)</f>
        <v>0.01</v>
      </c>
      <c r="P252" s="171">
        <v>0</v>
      </c>
      <c r="Q252" s="171">
        <f>ROUND(E252*P252,2)</f>
        <v>0</v>
      </c>
      <c r="R252" s="171" t="s">
        <v>258</v>
      </c>
      <c r="S252" s="171" t="s">
        <v>136</v>
      </c>
      <c r="T252" s="172" t="s">
        <v>182</v>
      </c>
      <c r="U252" s="157">
        <v>0</v>
      </c>
      <c r="V252" s="157">
        <f>ROUND(E252*U252,2)</f>
        <v>0</v>
      </c>
      <c r="W252" s="157"/>
      <c r="X252" s="148"/>
      <c r="Y252" s="148"/>
      <c r="Z252" s="148"/>
      <c r="AA252" s="148"/>
      <c r="AB252" s="148"/>
      <c r="AC252" s="148"/>
      <c r="AD252" s="148"/>
      <c r="AE252" s="148"/>
      <c r="AF252" s="148"/>
      <c r="AG252" s="148" t="s">
        <v>231</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c r="A253" s="155"/>
      <c r="B253" s="156"/>
      <c r="C253" s="278" t="s">
        <v>419</v>
      </c>
      <c r="D253" s="279"/>
      <c r="E253" s="279"/>
      <c r="F253" s="279"/>
      <c r="G253" s="279"/>
      <c r="H253" s="157"/>
      <c r="I253" s="157"/>
      <c r="J253" s="157"/>
      <c r="K253" s="157"/>
      <c r="L253" s="157"/>
      <c r="M253" s="157"/>
      <c r="N253" s="157"/>
      <c r="O253" s="157"/>
      <c r="P253" s="157"/>
      <c r="Q253" s="157"/>
      <c r="R253" s="157"/>
      <c r="S253" s="157"/>
      <c r="T253" s="157"/>
      <c r="U253" s="157"/>
      <c r="V253" s="157"/>
      <c r="W253" s="157"/>
      <c r="X253" s="148"/>
      <c r="Y253" s="148"/>
      <c r="Z253" s="148"/>
      <c r="AA253" s="148"/>
      <c r="AB253" s="148"/>
      <c r="AC253" s="148"/>
      <c r="AD253" s="148"/>
      <c r="AE253" s="148"/>
      <c r="AF253" s="148"/>
      <c r="AG253" s="148" t="s">
        <v>140</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c r="A254" s="155"/>
      <c r="B254" s="156"/>
      <c r="C254" s="194" t="s">
        <v>420</v>
      </c>
      <c r="D254" s="195"/>
      <c r="E254" s="196">
        <v>6.399</v>
      </c>
      <c r="F254" s="157"/>
      <c r="G254" s="157"/>
      <c r="H254" s="157"/>
      <c r="I254" s="157"/>
      <c r="J254" s="157"/>
      <c r="K254" s="157"/>
      <c r="L254" s="157"/>
      <c r="M254" s="157"/>
      <c r="N254" s="157"/>
      <c r="O254" s="157"/>
      <c r="P254" s="157"/>
      <c r="Q254" s="157"/>
      <c r="R254" s="157"/>
      <c r="S254" s="157"/>
      <c r="T254" s="157"/>
      <c r="U254" s="157"/>
      <c r="V254" s="157"/>
      <c r="W254" s="157"/>
      <c r="X254" s="148"/>
      <c r="Y254" s="148"/>
      <c r="Z254" s="148"/>
      <c r="AA254" s="148"/>
      <c r="AB254" s="148"/>
      <c r="AC254" s="148"/>
      <c r="AD254" s="148"/>
      <c r="AE254" s="148"/>
      <c r="AF254" s="148"/>
      <c r="AG254" s="148" t="s">
        <v>227</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c r="A255" s="155"/>
      <c r="B255" s="156"/>
      <c r="C255" s="194" t="s">
        <v>421</v>
      </c>
      <c r="D255" s="195"/>
      <c r="E255" s="196">
        <v>4.74</v>
      </c>
      <c r="F255" s="157"/>
      <c r="G255" s="157"/>
      <c r="H255" s="157"/>
      <c r="I255" s="157"/>
      <c r="J255" s="157"/>
      <c r="K255" s="157"/>
      <c r="L255" s="157"/>
      <c r="M255" s="157"/>
      <c r="N255" s="157"/>
      <c r="O255" s="157"/>
      <c r="P255" s="157"/>
      <c r="Q255" s="157"/>
      <c r="R255" s="157"/>
      <c r="S255" s="157"/>
      <c r="T255" s="157"/>
      <c r="U255" s="157"/>
      <c r="V255" s="157"/>
      <c r="W255" s="157"/>
      <c r="X255" s="148"/>
      <c r="Y255" s="148"/>
      <c r="Z255" s="148"/>
      <c r="AA255" s="148"/>
      <c r="AB255" s="148"/>
      <c r="AC255" s="148"/>
      <c r="AD255" s="148"/>
      <c r="AE255" s="148"/>
      <c r="AF255" s="148"/>
      <c r="AG255" s="148" t="s">
        <v>227</v>
      </c>
      <c r="AH255" s="148">
        <v>0</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1">
      <c r="A256" s="155"/>
      <c r="B256" s="156"/>
      <c r="C256" s="276"/>
      <c r="D256" s="277"/>
      <c r="E256" s="277"/>
      <c r="F256" s="277"/>
      <c r="G256" s="277"/>
      <c r="H256" s="157"/>
      <c r="I256" s="157"/>
      <c r="J256" s="157"/>
      <c r="K256" s="157"/>
      <c r="L256" s="157"/>
      <c r="M256" s="157"/>
      <c r="N256" s="157"/>
      <c r="O256" s="157"/>
      <c r="P256" s="157"/>
      <c r="Q256" s="157"/>
      <c r="R256" s="157"/>
      <c r="S256" s="157"/>
      <c r="T256" s="157"/>
      <c r="U256" s="157"/>
      <c r="V256" s="157"/>
      <c r="W256" s="157"/>
      <c r="X256" s="148"/>
      <c r="Y256" s="148"/>
      <c r="Z256" s="148"/>
      <c r="AA256" s="148"/>
      <c r="AB256" s="148"/>
      <c r="AC256" s="148"/>
      <c r="AD256" s="148"/>
      <c r="AE256" s="148"/>
      <c r="AF256" s="148"/>
      <c r="AG256" s="148" t="s">
        <v>141</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ht="22.5" outlineLevel="1">
      <c r="A257" s="166">
        <v>68</v>
      </c>
      <c r="B257" s="167" t="s">
        <v>422</v>
      </c>
      <c r="C257" s="180" t="s">
        <v>423</v>
      </c>
      <c r="D257" s="181" t="s">
        <v>244</v>
      </c>
      <c r="E257" s="171">
        <v>7.75</v>
      </c>
      <c r="F257" s="170"/>
      <c r="G257" s="171">
        <f>ROUND(E257*F257,2)</f>
        <v>0</v>
      </c>
      <c r="H257" s="170"/>
      <c r="I257" s="171">
        <f>ROUND(E257*H257,2)</f>
        <v>0</v>
      </c>
      <c r="J257" s="170"/>
      <c r="K257" s="171">
        <f>ROUND(E257*J257,2)</f>
        <v>0</v>
      </c>
      <c r="L257" s="171">
        <v>21</v>
      </c>
      <c r="M257" s="171">
        <f>G257*(1+L257/100)</f>
        <v>0</v>
      </c>
      <c r="N257" s="171">
        <v>0.43651000000000001</v>
      </c>
      <c r="O257" s="171">
        <f>ROUND(E257*N257,2)</f>
        <v>3.38</v>
      </c>
      <c r="P257" s="171">
        <v>0</v>
      </c>
      <c r="Q257" s="171">
        <f>ROUND(E257*P257,2)</f>
        <v>0</v>
      </c>
      <c r="R257" s="171" t="s">
        <v>181</v>
      </c>
      <c r="S257" s="171" t="s">
        <v>136</v>
      </c>
      <c r="T257" s="172" t="s">
        <v>182</v>
      </c>
      <c r="U257" s="157">
        <v>0</v>
      </c>
      <c r="V257" s="157">
        <f>ROUND(E257*U257,2)</f>
        <v>0</v>
      </c>
      <c r="W257" s="157"/>
      <c r="X257" s="148"/>
      <c r="Y257" s="148"/>
      <c r="Z257" s="148"/>
      <c r="AA257" s="148"/>
      <c r="AB257" s="148"/>
      <c r="AC257" s="148"/>
      <c r="AD257" s="148"/>
      <c r="AE257" s="148"/>
      <c r="AF257" s="148"/>
      <c r="AG257" s="148" t="s">
        <v>183</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ht="22.5" outlineLevel="1">
      <c r="A258" s="155"/>
      <c r="B258" s="156"/>
      <c r="C258" s="272" t="s">
        <v>424</v>
      </c>
      <c r="D258" s="273"/>
      <c r="E258" s="273"/>
      <c r="F258" s="273"/>
      <c r="G258" s="273"/>
      <c r="H258" s="157"/>
      <c r="I258" s="157"/>
      <c r="J258" s="157"/>
      <c r="K258" s="157"/>
      <c r="L258" s="157"/>
      <c r="M258" s="157"/>
      <c r="N258" s="157"/>
      <c r="O258" s="157"/>
      <c r="P258" s="157"/>
      <c r="Q258" s="157"/>
      <c r="R258" s="157"/>
      <c r="S258" s="157"/>
      <c r="T258" s="157"/>
      <c r="U258" s="157"/>
      <c r="V258" s="157"/>
      <c r="W258" s="157"/>
      <c r="X258" s="148"/>
      <c r="Y258" s="148"/>
      <c r="Z258" s="148"/>
      <c r="AA258" s="148"/>
      <c r="AB258" s="148"/>
      <c r="AC258" s="148"/>
      <c r="AD258" s="148"/>
      <c r="AE258" s="148"/>
      <c r="AF258" s="148"/>
      <c r="AG258" s="148" t="s">
        <v>185</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73" t="str">
        <f>C258</f>
        <v>Lože pro trativody, položení trubek, obsyp potrubí sypaninou z vhodných hornin, nebo materiálem připraveným podél výkopu ve vzdálenosti do 3 m od jeho kraje.  Bez výkopu rýhy.</v>
      </c>
      <c r="BB258" s="148"/>
      <c r="BC258" s="148"/>
      <c r="BD258" s="148"/>
      <c r="BE258" s="148"/>
      <c r="BF258" s="148"/>
      <c r="BG258" s="148"/>
      <c r="BH258" s="148"/>
    </row>
    <row r="259" spans="1:60" outlineLevel="1">
      <c r="A259" s="155"/>
      <c r="B259" s="156"/>
      <c r="C259" s="274" t="s">
        <v>415</v>
      </c>
      <c r="D259" s="275"/>
      <c r="E259" s="275"/>
      <c r="F259" s="275"/>
      <c r="G259" s="275"/>
      <c r="H259" s="157"/>
      <c r="I259" s="157"/>
      <c r="J259" s="157"/>
      <c r="K259" s="157"/>
      <c r="L259" s="157"/>
      <c r="M259" s="157"/>
      <c r="N259" s="157"/>
      <c r="O259" s="157"/>
      <c r="P259" s="157"/>
      <c r="Q259" s="157"/>
      <c r="R259" s="157"/>
      <c r="S259" s="157"/>
      <c r="T259" s="157"/>
      <c r="U259" s="157"/>
      <c r="V259" s="157"/>
      <c r="W259" s="157"/>
      <c r="X259" s="148"/>
      <c r="Y259" s="148"/>
      <c r="Z259" s="148"/>
      <c r="AA259" s="148"/>
      <c r="AB259" s="148"/>
      <c r="AC259" s="148"/>
      <c r="AD259" s="148"/>
      <c r="AE259" s="148"/>
      <c r="AF259" s="148"/>
      <c r="AG259" s="148" t="s">
        <v>140</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c r="A260" s="155"/>
      <c r="B260" s="156"/>
      <c r="C260" s="194" t="s">
        <v>425</v>
      </c>
      <c r="D260" s="195"/>
      <c r="E260" s="196">
        <v>3.5</v>
      </c>
      <c r="F260" s="157"/>
      <c r="G260" s="157"/>
      <c r="H260" s="157"/>
      <c r="I260" s="157"/>
      <c r="J260" s="157"/>
      <c r="K260" s="157"/>
      <c r="L260" s="157"/>
      <c r="M260" s="157"/>
      <c r="N260" s="157"/>
      <c r="O260" s="157"/>
      <c r="P260" s="157"/>
      <c r="Q260" s="157"/>
      <c r="R260" s="157"/>
      <c r="S260" s="157"/>
      <c r="T260" s="157"/>
      <c r="U260" s="157"/>
      <c r="V260" s="157"/>
      <c r="W260" s="157"/>
      <c r="X260" s="148"/>
      <c r="Y260" s="148"/>
      <c r="Z260" s="148"/>
      <c r="AA260" s="148"/>
      <c r="AB260" s="148"/>
      <c r="AC260" s="148"/>
      <c r="AD260" s="148"/>
      <c r="AE260" s="148"/>
      <c r="AF260" s="148"/>
      <c r="AG260" s="148" t="s">
        <v>227</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c r="A261" s="155"/>
      <c r="B261" s="156"/>
      <c r="C261" s="194" t="s">
        <v>426</v>
      </c>
      <c r="D261" s="195"/>
      <c r="E261" s="196">
        <v>4.25</v>
      </c>
      <c r="F261" s="157"/>
      <c r="G261" s="157"/>
      <c r="H261" s="157"/>
      <c r="I261" s="157"/>
      <c r="J261" s="157"/>
      <c r="K261" s="157"/>
      <c r="L261" s="157"/>
      <c r="M261" s="157"/>
      <c r="N261" s="157"/>
      <c r="O261" s="157"/>
      <c r="P261" s="157"/>
      <c r="Q261" s="157"/>
      <c r="R261" s="157"/>
      <c r="S261" s="157"/>
      <c r="T261" s="157"/>
      <c r="U261" s="157"/>
      <c r="V261" s="157"/>
      <c r="W261" s="157"/>
      <c r="X261" s="148"/>
      <c r="Y261" s="148"/>
      <c r="Z261" s="148"/>
      <c r="AA261" s="148"/>
      <c r="AB261" s="148"/>
      <c r="AC261" s="148"/>
      <c r="AD261" s="148"/>
      <c r="AE261" s="148"/>
      <c r="AF261" s="148"/>
      <c r="AG261" s="148" t="s">
        <v>227</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1">
      <c r="A262" s="155"/>
      <c r="B262" s="156"/>
      <c r="C262" s="276"/>
      <c r="D262" s="277"/>
      <c r="E262" s="277"/>
      <c r="F262" s="277"/>
      <c r="G262" s="277"/>
      <c r="H262" s="157"/>
      <c r="I262" s="157"/>
      <c r="J262" s="157"/>
      <c r="K262" s="157"/>
      <c r="L262" s="157"/>
      <c r="M262" s="157"/>
      <c r="N262" s="157"/>
      <c r="O262" s="157"/>
      <c r="P262" s="157"/>
      <c r="Q262" s="157"/>
      <c r="R262" s="157"/>
      <c r="S262" s="157"/>
      <c r="T262" s="157"/>
      <c r="U262" s="157"/>
      <c r="V262" s="157"/>
      <c r="W262" s="157"/>
      <c r="X262" s="148"/>
      <c r="Y262" s="148"/>
      <c r="Z262" s="148"/>
      <c r="AA262" s="148"/>
      <c r="AB262" s="148"/>
      <c r="AC262" s="148"/>
      <c r="AD262" s="148"/>
      <c r="AE262" s="148"/>
      <c r="AF262" s="148"/>
      <c r="AG262" s="148" t="s">
        <v>141</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1">
      <c r="A263" s="166">
        <v>69</v>
      </c>
      <c r="B263" s="167" t="s">
        <v>427</v>
      </c>
      <c r="C263" s="180" t="s">
        <v>428</v>
      </c>
      <c r="D263" s="181" t="s">
        <v>330</v>
      </c>
      <c r="E263" s="171">
        <v>4.8000000000000001E-2</v>
      </c>
      <c r="F263" s="170"/>
      <c r="G263" s="171">
        <f>ROUND(E263*F263,2)</f>
        <v>0</v>
      </c>
      <c r="H263" s="170"/>
      <c r="I263" s="171">
        <f>ROUND(E263*H263,2)</f>
        <v>0</v>
      </c>
      <c r="J263" s="170"/>
      <c r="K263" s="171">
        <f>ROUND(E263*J263,2)</f>
        <v>0</v>
      </c>
      <c r="L263" s="171">
        <v>21</v>
      </c>
      <c r="M263" s="171">
        <f>G263*(1+L263/100)</f>
        <v>0</v>
      </c>
      <c r="N263" s="171">
        <v>1.0610300000000001</v>
      </c>
      <c r="O263" s="171">
        <f>ROUND(E263*N263,2)</f>
        <v>0.05</v>
      </c>
      <c r="P263" s="171">
        <v>0</v>
      </c>
      <c r="Q263" s="171">
        <f>ROUND(E263*P263,2)</f>
        <v>0</v>
      </c>
      <c r="R263" s="171"/>
      <c r="S263" s="171" t="s">
        <v>136</v>
      </c>
      <c r="T263" s="172" t="s">
        <v>182</v>
      </c>
      <c r="U263" s="157">
        <v>21.445</v>
      </c>
      <c r="V263" s="157">
        <f>ROUND(E263*U263,2)</f>
        <v>1.03</v>
      </c>
      <c r="W263" s="157"/>
      <c r="X263" s="148"/>
      <c r="Y263" s="148"/>
      <c r="Z263" s="148"/>
      <c r="AA263" s="148"/>
      <c r="AB263" s="148"/>
      <c r="AC263" s="148"/>
      <c r="AD263" s="148"/>
      <c r="AE263" s="148"/>
      <c r="AF263" s="148"/>
      <c r="AG263" s="148" t="s">
        <v>221</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1">
      <c r="A264" s="155"/>
      <c r="B264" s="156"/>
      <c r="C264" s="194" t="s">
        <v>429</v>
      </c>
      <c r="D264" s="195"/>
      <c r="E264" s="196">
        <v>4.8000000000000001E-2</v>
      </c>
      <c r="F264" s="157"/>
      <c r="G264" s="157"/>
      <c r="H264" s="157"/>
      <c r="I264" s="157"/>
      <c r="J264" s="157"/>
      <c r="K264" s="157"/>
      <c r="L264" s="157"/>
      <c r="M264" s="157"/>
      <c r="N264" s="157"/>
      <c r="O264" s="157"/>
      <c r="P264" s="157"/>
      <c r="Q264" s="157"/>
      <c r="R264" s="157"/>
      <c r="S264" s="157"/>
      <c r="T264" s="157"/>
      <c r="U264" s="157"/>
      <c r="V264" s="157"/>
      <c r="W264" s="157"/>
      <c r="X264" s="148"/>
      <c r="Y264" s="148"/>
      <c r="Z264" s="148"/>
      <c r="AA264" s="148"/>
      <c r="AB264" s="148"/>
      <c r="AC264" s="148"/>
      <c r="AD264" s="148"/>
      <c r="AE264" s="148"/>
      <c r="AF264" s="148"/>
      <c r="AG264" s="148" t="s">
        <v>227</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1">
      <c r="A265" s="155"/>
      <c r="B265" s="156"/>
      <c r="C265" s="276"/>
      <c r="D265" s="277"/>
      <c r="E265" s="277"/>
      <c r="F265" s="277"/>
      <c r="G265" s="277"/>
      <c r="H265" s="157"/>
      <c r="I265" s="157"/>
      <c r="J265" s="157"/>
      <c r="K265" s="157"/>
      <c r="L265" s="157"/>
      <c r="M265" s="157"/>
      <c r="N265" s="157"/>
      <c r="O265" s="157"/>
      <c r="P265" s="157"/>
      <c r="Q265" s="157"/>
      <c r="R265" s="157"/>
      <c r="S265" s="157"/>
      <c r="T265" s="157"/>
      <c r="U265" s="157"/>
      <c r="V265" s="157"/>
      <c r="W265" s="157"/>
      <c r="X265" s="148"/>
      <c r="Y265" s="148"/>
      <c r="Z265" s="148"/>
      <c r="AA265" s="148"/>
      <c r="AB265" s="148"/>
      <c r="AC265" s="148"/>
      <c r="AD265" s="148"/>
      <c r="AE265" s="148"/>
      <c r="AF265" s="148"/>
      <c r="AG265" s="148" t="s">
        <v>141</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ht="22.5" outlineLevel="1">
      <c r="A266" s="166">
        <v>70</v>
      </c>
      <c r="B266" s="167" t="s">
        <v>430</v>
      </c>
      <c r="C266" s="180" t="s">
        <v>431</v>
      </c>
      <c r="D266" s="181" t="s">
        <v>180</v>
      </c>
      <c r="E266" s="171">
        <v>17.71</v>
      </c>
      <c r="F266" s="170"/>
      <c r="G266" s="171">
        <f>ROUND(E266*F266,2)</f>
        <v>0</v>
      </c>
      <c r="H266" s="170"/>
      <c r="I266" s="171">
        <f>ROUND(E266*H266,2)</f>
        <v>0</v>
      </c>
      <c r="J266" s="170"/>
      <c r="K266" s="171">
        <f>ROUND(E266*J266,2)</f>
        <v>0</v>
      </c>
      <c r="L266" s="171">
        <v>21</v>
      </c>
      <c r="M266" s="171">
        <f>G266*(1+L266/100)</f>
        <v>0</v>
      </c>
      <c r="N266" s="171">
        <v>3.1384200000000004</v>
      </c>
      <c r="O266" s="171">
        <f>ROUND(E266*N266,2)</f>
        <v>55.58</v>
      </c>
      <c r="P266" s="171">
        <v>0</v>
      </c>
      <c r="Q266" s="171">
        <f>ROUND(E266*P266,2)</f>
        <v>0</v>
      </c>
      <c r="R266" s="171" t="s">
        <v>181</v>
      </c>
      <c r="S266" s="171" t="s">
        <v>136</v>
      </c>
      <c r="T266" s="172" t="s">
        <v>137</v>
      </c>
      <c r="U266" s="157">
        <v>0</v>
      </c>
      <c r="V266" s="157">
        <f>ROUND(E266*U266,2)</f>
        <v>0</v>
      </c>
      <c r="W266" s="157"/>
      <c r="X266" s="148"/>
      <c r="Y266" s="148"/>
      <c r="Z266" s="148"/>
      <c r="AA266" s="148"/>
      <c r="AB266" s="148"/>
      <c r="AC266" s="148"/>
      <c r="AD266" s="148"/>
      <c r="AE266" s="148"/>
      <c r="AF266" s="148"/>
      <c r="AG266" s="148" t="s">
        <v>183</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c r="A267" s="155"/>
      <c r="B267" s="156"/>
      <c r="C267" s="272" t="s">
        <v>411</v>
      </c>
      <c r="D267" s="273"/>
      <c r="E267" s="273"/>
      <c r="F267" s="273"/>
      <c r="G267" s="273"/>
      <c r="H267" s="157"/>
      <c r="I267" s="157"/>
      <c r="J267" s="157"/>
      <c r="K267" s="157"/>
      <c r="L267" s="157"/>
      <c r="M267" s="157"/>
      <c r="N267" s="157"/>
      <c r="O267" s="157"/>
      <c r="P267" s="157"/>
      <c r="Q267" s="157"/>
      <c r="R267" s="157"/>
      <c r="S267" s="157"/>
      <c r="T267" s="157"/>
      <c r="U267" s="157"/>
      <c r="V267" s="157"/>
      <c r="W267" s="157"/>
      <c r="X267" s="148"/>
      <c r="Y267" s="148"/>
      <c r="Z267" s="148"/>
      <c r="AA267" s="148"/>
      <c r="AB267" s="148"/>
      <c r="AC267" s="148"/>
      <c r="AD267" s="148"/>
      <c r="AE267" s="148"/>
      <c r="AF267" s="148"/>
      <c r="AG267" s="148" t="s">
        <v>185</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1">
      <c r="A268" s="155"/>
      <c r="B268" s="156"/>
      <c r="C268" s="274" t="s">
        <v>432</v>
      </c>
      <c r="D268" s="275"/>
      <c r="E268" s="275"/>
      <c r="F268" s="275"/>
      <c r="G268" s="275"/>
      <c r="H268" s="157"/>
      <c r="I268" s="157"/>
      <c r="J268" s="157"/>
      <c r="K268" s="157"/>
      <c r="L268" s="157"/>
      <c r="M268" s="157"/>
      <c r="N268" s="157"/>
      <c r="O268" s="157"/>
      <c r="P268" s="157"/>
      <c r="Q268" s="157"/>
      <c r="R268" s="157"/>
      <c r="S268" s="157"/>
      <c r="T268" s="157"/>
      <c r="U268" s="157"/>
      <c r="V268" s="157"/>
      <c r="W268" s="157"/>
      <c r="X268" s="148"/>
      <c r="Y268" s="148"/>
      <c r="Z268" s="148"/>
      <c r="AA268" s="148"/>
      <c r="AB268" s="148"/>
      <c r="AC268" s="148"/>
      <c r="AD268" s="148"/>
      <c r="AE268" s="148"/>
      <c r="AF268" s="148"/>
      <c r="AG268" s="148" t="s">
        <v>140</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c r="A269" s="155"/>
      <c r="B269" s="156"/>
      <c r="C269" s="194" t="s">
        <v>433</v>
      </c>
      <c r="D269" s="195"/>
      <c r="E269" s="196">
        <v>6.0600000000000005</v>
      </c>
      <c r="F269" s="157"/>
      <c r="G269" s="157"/>
      <c r="H269" s="157"/>
      <c r="I269" s="157"/>
      <c r="J269" s="157"/>
      <c r="K269" s="157"/>
      <c r="L269" s="157"/>
      <c r="M269" s="157"/>
      <c r="N269" s="157"/>
      <c r="O269" s="157"/>
      <c r="P269" s="157"/>
      <c r="Q269" s="157"/>
      <c r="R269" s="157"/>
      <c r="S269" s="157"/>
      <c r="T269" s="157"/>
      <c r="U269" s="157"/>
      <c r="V269" s="157"/>
      <c r="W269" s="157"/>
      <c r="X269" s="148"/>
      <c r="Y269" s="148"/>
      <c r="Z269" s="148"/>
      <c r="AA269" s="148"/>
      <c r="AB269" s="148"/>
      <c r="AC269" s="148"/>
      <c r="AD269" s="148"/>
      <c r="AE269" s="148"/>
      <c r="AF269" s="148"/>
      <c r="AG269" s="148" t="s">
        <v>227</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1">
      <c r="A270" s="155"/>
      <c r="B270" s="156"/>
      <c r="C270" s="194" t="s">
        <v>434</v>
      </c>
      <c r="D270" s="195"/>
      <c r="E270" s="196">
        <v>11.65</v>
      </c>
      <c r="F270" s="157"/>
      <c r="G270" s="157"/>
      <c r="H270" s="157"/>
      <c r="I270" s="157"/>
      <c r="J270" s="157"/>
      <c r="K270" s="157"/>
      <c r="L270" s="157"/>
      <c r="M270" s="157"/>
      <c r="N270" s="157"/>
      <c r="O270" s="157"/>
      <c r="P270" s="157"/>
      <c r="Q270" s="157"/>
      <c r="R270" s="157"/>
      <c r="S270" s="157"/>
      <c r="T270" s="157"/>
      <c r="U270" s="157"/>
      <c r="V270" s="157"/>
      <c r="W270" s="157"/>
      <c r="X270" s="148"/>
      <c r="Y270" s="148"/>
      <c r="Z270" s="148"/>
      <c r="AA270" s="148"/>
      <c r="AB270" s="148"/>
      <c r="AC270" s="148"/>
      <c r="AD270" s="148"/>
      <c r="AE270" s="148"/>
      <c r="AF270" s="148"/>
      <c r="AG270" s="148" t="s">
        <v>227</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c r="A271" s="155"/>
      <c r="B271" s="156"/>
      <c r="C271" s="276"/>
      <c r="D271" s="277"/>
      <c r="E271" s="277"/>
      <c r="F271" s="277"/>
      <c r="G271" s="277"/>
      <c r="H271" s="157"/>
      <c r="I271" s="157"/>
      <c r="J271" s="157"/>
      <c r="K271" s="157"/>
      <c r="L271" s="157"/>
      <c r="M271" s="157"/>
      <c r="N271" s="157"/>
      <c r="O271" s="157"/>
      <c r="P271" s="157"/>
      <c r="Q271" s="157"/>
      <c r="R271" s="157"/>
      <c r="S271" s="157"/>
      <c r="T271" s="157"/>
      <c r="U271" s="157"/>
      <c r="V271" s="157"/>
      <c r="W271" s="157"/>
      <c r="X271" s="148"/>
      <c r="Y271" s="148"/>
      <c r="Z271" s="148"/>
      <c r="AA271" s="148"/>
      <c r="AB271" s="148"/>
      <c r="AC271" s="148"/>
      <c r="AD271" s="148"/>
      <c r="AE271" s="148"/>
      <c r="AF271" s="148"/>
      <c r="AG271" s="148" t="s">
        <v>141</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ht="22.5" outlineLevel="1">
      <c r="A272" s="166">
        <v>71</v>
      </c>
      <c r="B272" s="167" t="s">
        <v>435</v>
      </c>
      <c r="C272" s="180" t="s">
        <v>436</v>
      </c>
      <c r="D272" s="181" t="s">
        <v>180</v>
      </c>
      <c r="E272" s="171">
        <v>7.65</v>
      </c>
      <c r="F272" s="170"/>
      <c r="G272" s="171">
        <f>ROUND(E272*F272,2)</f>
        <v>0</v>
      </c>
      <c r="H272" s="170"/>
      <c r="I272" s="171">
        <f>ROUND(E272*H272,2)</f>
        <v>0</v>
      </c>
      <c r="J272" s="170"/>
      <c r="K272" s="171">
        <f>ROUND(E272*J272,2)</f>
        <v>0</v>
      </c>
      <c r="L272" s="171">
        <v>21</v>
      </c>
      <c r="M272" s="171">
        <f>G272*(1+L272/100)</f>
        <v>0</v>
      </c>
      <c r="N272" s="171">
        <v>3.2193200000000002</v>
      </c>
      <c r="O272" s="171">
        <f>ROUND(E272*N272,2)</f>
        <v>24.63</v>
      </c>
      <c r="P272" s="171">
        <v>0</v>
      </c>
      <c r="Q272" s="171">
        <f>ROUND(E272*P272,2)</f>
        <v>0</v>
      </c>
      <c r="R272" s="171" t="s">
        <v>181</v>
      </c>
      <c r="S272" s="171" t="s">
        <v>136</v>
      </c>
      <c r="T272" s="172" t="s">
        <v>137</v>
      </c>
      <c r="U272" s="157">
        <v>0</v>
      </c>
      <c r="V272" s="157">
        <f>ROUND(E272*U272,2)</f>
        <v>0</v>
      </c>
      <c r="W272" s="157"/>
      <c r="X272" s="148"/>
      <c r="Y272" s="148"/>
      <c r="Z272" s="148"/>
      <c r="AA272" s="148"/>
      <c r="AB272" s="148"/>
      <c r="AC272" s="148"/>
      <c r="AD272" s="148"/>
      <c r="AE272" s="148"/>
      <c r="AF272" s="148"/>
      <c r="AG272" s="148" t="s">
        <v>183</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c r="A273" s="155"/>
      <c r="B273" s="156"/>
      <c r="C273" s="272" t="s">
        <v>411</v>
      </c>
      <c r="D273" s="273"/>
      <c r="E273" s="273"/>
      <c r="F273" s="273"/>
      <c r="G273" s="273"/>
      <c r="H273" s="157"/>
      <c r="I273" s="157"/>
      <c r="J273" s="157"/>
      <c r="K273" s="157"/>
      <c r="L273" s="157"/>
      <c r="M273" s="157"/>
      <c r="N273" s="157"/>
      <c r="O273" s="157"/>
      <c r="P273" s="157"/>
      <c r="Q273" s="157"/>
      <c r="R273" s="157"/>
      <c r="S273" s="157"/>
      <c r="T273" s="157"/>
      <c r="U273" s="157"/>
      <c r="V273" s="157"/>
      <c r="W273" s="157"/>
      <c r="X273" s="148"/>
      <c r="Y273" s="148"/>
      <c r="Z273" s="148"/>
      <c r="AA273" s="148"/>
      <c r="AB273" s="148"/>
      <c r="AC273" s="148"/>
      <c r="AD273" s="148"/>
      <c r="AE273" s="148"/>
      <c r="AF273" s="148"/>
      <c r="AG273" s="148" t="s">
        <v>185</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1">
      <c r="A274" s="155"/>
      <c r="B274" s="156"/>
      <c r="C274" s="274" t="s">
        <v>437</v>
      </c>
      <c r="D274" s="275"/>
      <c r="E274" s="275"/>
      <c r="F274" s="275"/>
      <c r="G274" s="275"/>
      <c r="H274" s="157"/>
      <c r="I274" s="157"/>
      <c r="J274" s="157"/>
      <c r="K274" s="157"/>
      <c r="L274" s="157"/>
      <c r="M274" s="157"/>
      <c r="N274" s="157"/>
      <c r="O274" s="157"/>
      <c r="P274" s="157"/>
      <c r="Q274" s="157"/>
      <c r="R274" s="157"/>
      <c r="S274" s="157"/>
      <c r="T274" s="157"/>
      <c r="U274" s="157"/>
      <c r="V274" s="157"/>
      <c r="W274" s="157"/>
      <c r="X274" s="148"/>
      <c r="Y274" s="148"/>
      <c r="Z274" s="148"/>
      <c r="AA274" s="148"/>
      <c r="AB274" s="148"/>
      <c r="AC274" s="148"/>
      <c r="AD274" s="148"/>
      <c r="AE274" s="148"/>
      <c r="AF274" s="148"/>
      <c r="AG274" s="148" t="s">
        <v>140</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1">
      <c r="A275" s="155"/>
      <c r="B275" s="156"/>
      <c r="C275" s="276"/>
      <c r="D275" s="277"/>
      <c r="E275" s="277"/>
      <c r="F275" s="277"/>
      <c r="G275" s="277"/>
      <c r="H275" s="157"/>
      <c r="I275" s="157"/>
      <c r="J275" s="157"/>
      <c r="K275" s="157"/>
      <c r="L275" s="157"/>
      <c r="M275" s="157"/>
      <c r="N275" s="157"/>
      <c r="O275" s="157"/>
      <c r="P275" s="157"/>
      <c r="Q275" s="157"/>
      <c r="R275" s="157"/>
      <c r="S275" s="157"/>
      <c r="T275" s="157"/>
      <c r="U275" s="157"/>
      <c r="V275" s="157"/>
      <c r="W275" s="157"/>
      <c r="X275" s="148"/>
      <c r="Y275" s="148"/>
      <c r="Z275" s="148"/>
      <c r="AA275" s="148"/>
      <c r="AB275" s="148"/>
      <c r="AC275" s="148"/>
      <c r="AD275" s="148"/>
      <c r="AE275" s="148"/>
      <c r="AF275" s="148"/>
      <c r="AG275" s="148" t="s">
        <v>141</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c r="A276" s="160" t="s">
        <v>131</v>
      </c>
      <c r="B276" s="161" t="s">
        <v>80</v>
      </c>
      <c r="C276" s="182" t="s">
        <v>81</v>
      </c>
      <c r="D276" s="183"/>
      <c r="E276" s="164"/>
      <c r="F276" s="164"/>
      <c r="G276" s="164">
        <f>SUMIF(AG277:AG296,"&lt;&gt;NOR",G277:G296)</f>
        <v>0</v>
      </c>
      <c r="H276" s="164"/>
      <c r="I276" s="164">
        <f>SUM(I277:I296)</f>
        <v>0</v>
      </c>
      <c r="J276" s="164"/>
      <c r="K276" s="164">
        <f>SUM(K277:K296)</f>
        <v>0</v>
      </c>
      <c r="L276" s="164"/>
      <c r="M276" s="164">
        <f>SUM(M277:M296)</f>
        <v>0</v>
      </c>
      <c r="N276" s="164"/>
      <c r="O276" s="164">
        <f>SUM(O277:O296)</f>
        <v>0.01</v>
      </c>
      <c r="P276" s="164"/>
      <c r="Q276" s="164">
        <f>SUM(Q277:Q296)</f>
        <v>0</v>
      </c>
      <c r="R276" s="164"/>
      <c r="S276" s="164"/>
      <c r="T276" s="165"/>
      <c r="U276" s="159"/>
      <c r="V276" s="159">
        <f>SUM(V277:V296)</f>
        <v>0</v>
      </c>
      <c r="W276" s="159"/>
      <c r="AG276" t="s">
        <v>132</v>
      </c>
    </row>
    <row r="277" spans="1:60" ht="22.5" outlineLevel="1">
      <c r="A277" s="166">
        <v>72</v>
      </c>
      <c r="B277" s="167" t="s">
        <v>438</v>
      </c>
      <c r="C277" s="180" t="s">
        <v>439</v>
      </c>
      <c r="D277" s="181" t="s">
        <v>194</v>
      </c>
      <c r="E277" s="171">
        <v>1</v>
      </c>
      <c r="F277" s="170"/>
      <c r="G277" s="171">
        <f>ROUND(E277*F277,2)</f>
        <v>0</v>
      </c>
      <c r="H277" s="170"/>
      <c r="I277" s="171">
        <f>ROUND(E277*H277,2)</f>
        <v>0</v>
      </c>
      <c r="J277" s="170"/>
      <c r="K277" s="171">
        <f>ROUND(E277*J277,2)</f>
        <v>0</v>
      </c>
      <c r="L277" s="171">
        <v>21</v>
      </c>
      <c r="M277" s="171">
        <f>G277*(1+L277/100)</f>
        <v>0</v>
      </c>
      <c r="N277" s="171">
        <v>0</v>
      </c>
      <c r="O277" s="171">
        <f>ROUND(E277*N277,2)</f>
        <v>0</v>
      </c>
      <c r="P277" s="171">
        <v>0</v>
      </c>
      <c r="Q277" s="171">
        <f>ROUND(E277*P277,2)</f>
        <v>0</v>
      </c>
      <c r="R277" s="171"/>
      <c r="S277" s="171" t="s">
        <v>167</v>
      </c>
      <c r="T277" s="172" t="s">
        <v>137</v>
      </c>
      <c r="U277" s="157">
        <v>0</v>
      </c>
      <c r="V277" s="157">
        <f>ROUND(E277*U277,2)</f>
        <v>0</v>
      </c>
      <c r="W277" s="157"/>
      <c r="X277" s="148"/>
      <c r="Y277" s="148"/>
      <c r="Z277" s="148"/>
      <c r="AA277" s="148"/>
      <c r="AB277" s="148"/>
      <c r="AC277" s="148"/>
      <c r="AD277" s="148"/>
      <c r="AE277" s="148"/>
      <c r="AF277" s="148"/>
      <c r="AG277" s="148" t="s">
        <v>221</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1">
      <c r="A278" s="155"/>
      <c r="B278" s="156"/>
      <c r="C278" s="268"/>
      <c r="D278" s="269"/>
      <c r="E278" s="269"/>
      <c r="F278" s="269"/>
      <c r="G278" s="269"/>
      <c r="H278" s="157"/>
      <c r="I278" s="157"/>
      <c r="J278" s="157"/>
      <c r="K278" s="157"/>
      <c r="L278" s="157"/>
      <c r="M278" s="157"/>
      <c r="N278" s="157"/>
      <c r="O278" s="157"/>
      <c r="P278" s="157"/>
      <c r="Q278" s="157"/>
      <c r="R278" s="157"/>
      <c r="S278" s="157"/>
      <c r="T278" s="157"/>
      <c r="U278" s="157"/>
      <c r="V278" s="157"/>
      <c r="W278" s="157"/>
      <c r="X278" s="148"/>
      <c r="Y278" s="148"/>
      <c r="Z278" s="148"/>
      <c r="AA278" s="148"/>
      <c r="AB278" s="148"/>
      <c r="AC278" s="148"/>
      <c r="AD278" s="148"/>
      <c r="AE278" s="148"/>
      <c r="AF278" s="148"/>
      <c r="AG278" s="148" t="s">
        <v>141</v>
      </c>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ht="22.15" customHeight="1" outlineLevel="1">
      <c r="A279" s="166">
        <v>73</v>
      </c>
      <c r="B279" s="167" t="s">
        <v>440</v>
      </c>
      <c r="C279" s="180" t="s">
        <v>441</v>
      </c>
      <c r="D279" s="181" t="s">
        <v>194</v>
      </c>
      <c r="E279" s="171">
        <v>1</v>
      </c>
      <c r="F279" s="170"/>
      <c r="G279" s="171">
        <f>ROUND(E279*F279,2)</f>
        <v>0</v>
      </c>
      <c r="H279" s="170"/>
      <c r="I279" s="171">
        <f>ROUND(E279*H279,2)</f>
        <v>0</v>
      </c>
      <c r="J279" s="170"/>
      <c r="K279" s="171">
        <f>ROUND(E279*J279,2)</f>
        <v>0</v>
      </c>
      <c r="L279" s="171">
        <v>21</v>
      </c>
      <c r="M279" s="171">
        <f>G279*(1+L279/100)</f>
        <v>0</v>
      </c>
      <c r="N279" s="171">
        <v>1E-3</v>
      </c>
      <c r="O279" s="171">
        <f>ROUND(E279*N279,2)</f>
        <v>0</v>
      </c>
      <c r="P279" s="171">
        <v>0</v>
      </c>
      <c r="Q279" s="171">
        <f>ROUND(E279*P279,2)</f>
        <v>0</v>
      </c>
      <c r="R279" s="171" t="s">
        <v>258</v>
      </c>
      <c r="S279" s="171" t="s">
        <v>136</v>
      </c>
      <c r="T279" s="172" t="s">
        <v>182</v>
      </c>
      <c r="U279" s="157">
        <v>0</v>
      </c>
      <c r="V279" s="157">
        <f>ROUND(E279*U279,2)</f>
        <v>0</v>
      </c>
      <c r="W279" s="157"/>
      <c r="X279" s="148"/>
      <c r="Y279" s="148"/>
      <c r="Z279" s="148"/>
      <c r="AA279" s="148"/>
      <c r="AB279" s="148"/>
      <c r="AC279" s="148"/>
      <c r="AD279" s="148"/>
      <c r="AE279" s="148"/>
      <c r="AF279" s="148"/>
      <c r="AG279" s="148" t="s">
        <v>231</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1">
      <c r="A280" s="155"/>
      <c r="B280" s="156"/>
      <c r="C280" s="268"/>
      <c r="D280" s="269"/>
      <c r="E280" s="269"/>
      <c r="F280" s="269"/>
      <c r="G280" s="269"/>
      <c r="H280" s="157"/>
      <c r="I280" s="157"/>
      <c r="J280" s="157"/>
      <c r="K280" s="157"/>
      <c r="L280" s="157"/>
      <c r="M280" s="157"/>
      <c r="N280" s="157"/>
      <c r="O280" s="157"/>
      <c r="P280" s="157"/>
      <c r="Q280" s="157"/>
      <c r="R280" s="157"/>
      <c r="S280" s="157"/>
      <c r="T280" s="157"/>
      <c r="U280" s="157"/>
      <c r="V280" s="157"/>
      <c r="W280" s="157"/>
      <c r="X280" s="148"/>
      <c r="Y280" s="148"/>
      <c r="Z280" s="148"/>
      <c r="AA280" s="148"/>
      <c r="AB280" s="148"/>
      <c r="AC280" s="148"/>
      <c r="AD280" s="148"/>
      <c r="AE280" s="148"/>
      <c r="AF280" s="148"/>
      <c r="AG280" s="148" t="s">
        <v>141</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1">
      <c r="A281" s="166">
        <v>74</v>
      </c>
      <c r="B281" s="167" t="s">
        <v>442</v>
      </c>
      <c r="C281" s="180" t="s">
        <v>443</v>
      </c>
      <c r="D281" s="181" t="s">
        <v>194</v>
      </c>
      <c r="E281" s="171">
        <v>1</v>
      </c>
      <c r="F281" s="170"/>
      <c r="G281" s="171">
        <f>ROUND(E281*F281,2)</f>
        <v>0</v>
      </c>
      <c r="H281" s="170"/>
      <c r="I281" s="171">
        <f>ROUND(E281*H281,2)</f>
        <v>0</v>
      </c>
      <c r="J281" s="170"/>
      <c r="K281" s="171">
        <f>ROUND(E281*J281,2)</f>
        <v>0</v>
      </c>
      <c r="L281" s="171">
        <v>21</v>
      </c>
      <c r="M281" s="171">
        <f>G281*(1+L281/100)</f>
        <v>0</v>
      </c>
      <c r="N281" s="171">
        <v>3.1000000000000005E-4</v>
      </c>
      <c r="O281" s="171">
        <f>ROUND(E281*N281,2)</f>
        <v>0</v>
      </c>
      <c r="P281" s="171">
        <v>0</v>
      </c>
      <c r="Q281" s="171">
        <f>ROUND(E281*P281,2)</f>
        <v>0</v>
      </c>
      <c r="R281" s="171" t="s">
        <v>258</v>
      </c>
      <c r="S281" s="171" t="s">
        <v>136</v>
      </c>
      <c r="T281" s="172" t="s">
        <v>182</v>
      </c>
      <c r="U281" s="157">
        <v>0</v>
      </c>
      <c r="V281" s="157">
        <f>ROUND(E281*U281,2)</f>
        <v>0</v>
      </c>
      <c r="W281" s="157"/>
      <c r="X281" s="148"/>
      <c r="Y281" s="148"/>
      <c r="Z281" s="148"/>
      <c r="AA281" s="148"/>
      <c r="AB281" s="148"/>
      <c r="AC281" s="148"/>
      <c r="AD281" s="148"/>
      <c r="AE281" s="148"/>
      <c r="AF281" s="148"/>
      <c r="AG281" s="148" t="s">
        <v>231</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1">
      <c r="A282" s="155"/>
      <c r="B282" s="156"/>
      <c r="C282" s="268"/>
      <c r="D282" s="269"/>
      <c r="E282" s="269"/>
      <c r="F282" s="269"/>
      <c r="G282" s="269"/>
      <c r="H282" s="157"/>
      <c r="I282" s="157"/>
      <c r="J282" s="157"/>
      <c r="K282" s="157"/>
      <c r="L282" s="157"/>
      <c r="M282" s="157"/>
      <c r="N282" s="157"/>
      <c r="O282" s="157"/>
      <c r="P282" s="157"/>
      <c r="Q282" s="157"/>
      <c r="R282" s="157"/>
      <c r="S282" s="157"/>
      <c r="T282" s="157"/>
      <c r="U282" s="157"/>
      <c r="V282" s="157"/>
      <c r="W282" s="157"/>
      <c r="X282" s="148"/>
      <c r="Y282" s="148"/>
      <c r="Z282" s="148"/>
      <c r="AA282" s="148"/>
      <c r="AB282" s="148"/>
      <c r="AC282" s="148"/>
      <c r="AD282" s="148"/>
      <c r="AE282" s="148"/>
      <c r="AF282" s="148"/>
      <c r="AG282" s="148" t="s">
        <v>141</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1">
      <c r="A283" s="166">
        <v>75</v>
      </c>
      <c r="B283" s="167" t="s">
        <v>444</v>
      </c>
      <c r="C283" s="180" t="s">
        <v>445</v>
      </c>
      <c r="D283" s="181" t="s">
        <v>194</v>
      </c>
      <c r="E283" s="171">
        <v>1</v>
      </c>
      <c r="F283" s="170"/>
      <c r="G283" s="171">
        <f>ROUND(E283*F283,2)</f>
        <v>0</v>
      </c>
      <c r="H283" s="170"/>
      <c r="I283" s="171">
        <f>ROUND(E283*H283,2)</f>
        <v>0</v>
      </c>
      <c r="J283" s="170"/>
      <c r="K283" s="171">
        <f>ROUND(E283*J283,2)</f>
        <v>0</v>
      </c>
      <c r="L283" s="171">
        <v>21</v>
      </c>
      <c r="M283" s="171">
        <f>G283*(1+L283/100)</f>
        <v>0</v>
      </c>
      <c r="N283" s="171">
        <v>0</v>
      </c>
      <c r="O283" s="171">
        <f>ROUND(E283*N283,2)</f>
        <v>0</v>
      </c>
      <c r="P283" s="171">
        <v>0</v>
      </c>
      <c r="Q283" s="171">
        <f>ROUND(E283*P283,2)</f>
        <v>0</v>
      </c>
      <c r="R283" s="171"/>
      <c r="S283" s="171" t="s">
        <v>167</v>
      </c>
      <c r="T283" s="172" t="s">
        <v>137</v>
      </c>
      <c r="U283" s="157">
        <v>0</v>
      </c>
      <c r="V283" s="157">
        <f>ROUND(E283*U283,2)</f>
        <v>0</v>
      </c>
      <c r="W283" s="157"/>
      <c r="X283" s="148"/>
      <c r="Y283" s="148"/>
      <c r="Z283" s="148"/>
      <c r="AA283" s="148"/>
      <c r="AB283" s="148"/>
      <c r="AC283" s="148"/>
      <c r="AD283" s="148"/>
      <c r="AE283" s="148"/>
      <c r="AF283" s="148"/>
      <c r="AG283" s="148" t="s">
        <v>221</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c r="A284" s="155"/>
      <c r="B284" s="156"/>
      <c r="C284" s="268"/>
      <c r="D284" s="269"/>
      <c r="E284" s="269"/>
      <c r="F284" s="269"/>
      <c r="G284" s="269"/>
      <c r="H284" s="157"/>
      <c r="I284" s="157"/>
      <c r="J284" s="157"/>
      <c r="K284" s="157"/>
      <c r="L284" s="157"/>
      <c r="M284" s="157"/>
      <c r="N284" s="157"/>
      <c r="O284" s="157"/>
      <c r="P284" s="157"/>
      <c r="Q284" s="157"/>
      <c r="R284" s="157"/>
      <c r="S284" s="157"/>
      <c r="T284" s="157"/>
      <c r="U284" s="157"/>
      <c r="V284" s="157"/>
      <c r="W284" s="157"/>
      <c r="X284" s="148"/>
      <c r="Y284" s="148"/>
      <c r="Z284" s="148"/>
      <c r="AA284" s="148"/>
      <c r="AB284" s="148"/>
      <c r="AC284" s="148"/>
      <c r="AD284" s="148"/>
      <c r="AE284" s="148"/>
      <c r="AF284" s="148"/>
      <c r="AG284" s="148" t="s">
        <v>141</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1">
      <c r="A285" s="166">
        <v>76</v>
      </c>
      <c r="B285" s="167" t="s">
        <v>446</v>
      </c>
      <c r="C285" s="180" t="s">
        <v>447</v>
      </c>
      <c r="D285" s="181" t="s">
        <v>194</v>
      </c>
      <c r="E285" s="171">
        <v>1</v>
      </c>
      <c r="F285" s="170"/>
      <c r="G285" s="171">
        <f>ROUND(E285*F285,2)</f>
        <v>0</v>
      </c>
      <c r="H285" s="170"/>
      <c r="I285" s="171">
        <f>ROUND(E285*H285,2)</f>
        <v>0</v>
      </c>
      <c r="J285" s="170"/>
      <c r="K285" s="171">
        <f>ROUND(E285*J285,2)</f>
        <v>0</v>
      </c>
      <c r="L285" s="171">
        <v>21</v>
      </c>
      <c r="M285" s="171">
        <f>G285*(1+L285/100)</f>
        <v>0</v>
      </c>
      <c r="N285" s="171">
        <v>0</v>
      </c>
      <c r="O285" s="171">
        <f>ROUND(E285*N285,2)</f>
        <v>0</v>
      </c>
      <c r="P285" s="171">
        <v>0</v>
      </c>
      <c r="Q285" s="171">
        <f>ROUND(E285*P285,2)</f>
        <v>0</v>
      </c>
      <c r="R285" s="171"/>
      <c r="S285" s="171" t="s">
        <v>167</v>
      </c>
      <c r="T285" s="172" t="s">
        <v>137</v>
      </c>
      <c r="U285" s="157">
        <v>0</v>
      </c>
      <c r="V285" s="157">
        <f>ROUND(E285*U285,2)</f>
        <v>0</v>
      </c>
      <c r="W285" s="157"/>
      <c r="X285" s="148"/>
      <c r="Y285" s="148"/>
      <c r="Z285" s="148"/>
      <c r="AA285" s="148"/>
      <c r="AB285" s="148"/>
      <c r="AC285" s="148"/>
      <c r="AD285" s="148"/>
      <c r="AE285" s="148"/>
      <c r="AF285" s="148"/>
      <c r="AG285" s="148" t="s">
        <v>221</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c r="A286" s="155"/>
      <c r="B286" s="156"/>
      <c r="C286" s="268"/>
      <c r="D286" s="269"/>
      <c r="E286" s="269"/>
      <c r="F286" s="269"/>
      <c r="G286" s="269"/>
      <c r="H286" s="157"/>
      <c r="I286" s="157"/>
      <c r="J286" s="157"/>
      <c r="K286" s="157"/>
      <c r="L286" s="157"/>
      <c r="M286" s="157"/>
      <c r="N286" s="157"/>
      <c r="O286" s="157"/>
      <c r="P286" s="157"/>
      <c r="Q286" s="157"/>
      <c r="R286" s="157"/>
      <c r="S286" s="157"/>
      <c r="T286" s="157"/>
      <c r="U286" s="157"/>
      <c r="V286" s="157"/>
      <c r="W286" s="157"/>
      <c r="X286" s="148"/>
      <c r="Y286" s="148"/>
      <c r="Z286" s="148"/>
      <c r="AA286" s="148"/>
      <c r="AB286" s="148"/>
      <c r="AC286" s="148"/>
      <c r="AD286" s="148"/>
      <c r="AE286" s="148"/>
      <c r="AF286" s="148"/>
      <c r="AG286" s="148" t="s">
        <v>141</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1">
      <c r="A287" s="166">
        <v>77</v>
      </c>
      <c r="B287" s="167" t="s">
        <v>448</v>
      </c>
      <c r="C287" s="180" t="s">
        <v>449</v>
      </c>
      <c r="D287" s="181" t="s">
        <v>194</v>
      </c>
      <c r="E287" s="171">
        <v>1</v>
      </c>
      <c r="F287" s="170"/>
      <c r="G287" s="171">
        <f>ROUND(E287*F287,2)</f>
        <v>0</v>
      </c>
      <c r="H287" s="170"/>
      <c r="I287" s="171">
        <f>ROUND(E287*H287,2)</f>
        <v>0</v>
      </c>
      <c r="J287" s="170"/>
      <c r="K287" s="171">
        <f>ROUND(E287*J287,2)</f>
        <v>0</v>
      </c>
      <c r="L287" s="171">
        <v>21</v>
      </c>
      <c r="M287" s="171">
        <f>G287*(1+L287/100)</f>
        <v>0</v>
      </c>
      <c r="N287" s="171">
        <v>1.41E-3</v>
      </c>
      <c r="O287" s="171">
        <f>ROUND(E287*N287,2)</f>
        <v>0</v>
      </c>
      <c r="P287" s="171">
        <v>0</v>
      </c>
      <c r="Q287" s="171">
        <f>ROUND(E287*P287,2)</f>
        <v>0</v>
      </c>
      <c r="R287" s="171" t="s">
        <v>189</v>
      </c>
      <c r="S287" s="171" t="s">
        <v>136</v>
      </c>
      <c r="T287" s="172" t="s">
        <v>182</v>
      </c>
      <c r="U287" s="157">
        <v>0</v>
      </c>
      <c r="V287" s="157">
        <f>ROUND(E287*U287,2)</f>
        <v>0</v>
      </c>
      <c r="W287" s="157"/>
      <c r="X287" s="148"/>
      <c r="Y287" s="148"/>
      <c r="Z287" s="148"/>
      <c r="AA287" s="148"/>
      <c r="AB287" s="148"/>
      <c r="AC287" s="148"/>
      <c r="AD287" s="148"/>
      <c r="AE287" s="148"/>
      <c r="AF287" s="148"/>
      <c r="AG287" s="148" t="s">
        <v>183</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1">
      <c r="A288" s="155"/>
      <c r="B288" s="156"/>
      <c r="C288" s="278" t="s">
        <v>450</v>
      </c>
      <c r="D288" s="279"/>
      <c r="E288" s="279"/>
      <c r="F288" s="279"/>
      <c r="G288" s="279"/>
      <c r="H288" s="157"/>
      <c r="I288" s="157"/>
      <c r="J288" s="157"/>
      <c r="K288" s="157"/>
      <c r="L288" s="157"/>
      <c r="M288" s="157"/>
      <c r="N288" s="157"/>
      <c r="O288" s="157"/>
      <c r="P288" s="157"/>
      <c r="Q288" s="157"/>
      <c r="R288" s="157"/>
      <c r="S288" s="157"/>
      <c r="T288" s="157"/>
      <c r="U288" s="157"/>
      <c r="V288" s="157"/>
      <c r="W288" s="157"/>
      <c r="X288" s="148"/>
      <c r="Y288" s="148"/>
      <c r="Z288" s="148"/>
      <c r="AA288" s="148"/>
      <c r="AB288" s="148"/>
      <c r="AC288" s="148"/>
      <c r="AD288" s="148"/>
      <c r="AE288" s="148"/>
      <c r="AF288" s="148"/>
      <c r="AG288" s="148" t="s">
        <v>140</v>
      </c>
      <c r="AH288" s="148"/>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1">
      <c r="A289" s="155"/>
      <c r="B289" s="156"/>
      <c r="C289" s="276"/>
      <c r="D289" s="277"/>
      <c r="E289" s="277"/>
      <c r="F289" s="277"/>
      <c r="G289" s="277"/>
      <c r="H289" s="157"/>
      <c r="I289" s="157"/>
      <c r="J289" s="157"/>
      <c r="K289" s="157"/>
      <c r="L289" s="157"/>
      <c r="M289" s="157"/>
      <c r="N289" s="157"/>
      <c r="O289" s="157"/>
      <c r="P289" s="157"/>
      <c r="Q289" s="157"/>
      <c r="R289" s="157"/>
      <c r="S289" s="157"/>
      <c r="T289" s="157"/>
      <c r="U289" s="157"/>
      <c r="V289" s="157"/>
      <c r="W289" s="157"/>
      <c r="X289" s="148"/>
      <c r="Y289" s="148"/>
      <c r="Z289" s="148"/>
      <c r="AA289" s="148"/>
      <c r="AB289" s="148"/>
      <c r="AC289" s="148"/>
      <c r="AD289" s="148"/>
      <c r="AE289" s="148"/>
      <c r="AF289" s="148"/>
      <c r="AG289" s="148" t="s">
        <v>141</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1">
      <c r="A290" s="166">
        <v>78</v>
      </c>
      <c r="B290" s="167" t="s">
        <v>451</v>
      </c>
      <c r="C290" s="180" t="s">
        <v>452</v>
      </c>
      <c r="D290" s="181" t="s">
        <v>194</v>
      </c>
      <c r="E290" s="171">
        <v>1</v>
      </c>
      <c r="F290" s="170"/>
      <c r="G290" s="171">
        <f>ROUND(E290*F290,2)</f>
        <v>0</v>
      </c>
      <c r="H290" s="170"/>
      <c r="I290" s="171">
        <f>ROUND(E290*H290,2)</f>
        <v>0</v>
      </c>
      <c r="J290" s="170"/>
      <c r="K290" s="171">
        <f>ROUND(E290*J290,2)</f>
        <v>0</v>
      </c>
      <c r="L290" s="171">
        <v>21</v>
      </c>
      <c r="M290" s="171">
        <f>G290*(1+L290/100)</f>
        <v>0</v>
      </c>
      <c r="N290" s="171">
        <v>0</v>
      </c>
      <c r="O290" s="171">
        <f>ROUND(E290*N290,2)</f>
        <v>0</v>
      </c>
      <c r="P290" s="171">
        <v>0</v>
      </c>
      <c r="Q290" s="171">
        <f>ROUND(E290*P290,2)</f>
        <v>0</v>
      </c>
      <c r="R290" s="171"/>
      <c r="S290" s="171" t="s">
        <v>167</v>
      </c>
      <c r="T290" s="172" t="s">
        <v>137</v>
      </c>
      <c r="U290" s="157">
        <v>0</v>
      </c>
      <c r="V290" s="157">
        <f>ROUND(E290*U290,2)</f>
        <v>0</v>
      </c>
      <c r="W290" s="157"/>
      <c r="X290" s="148"/>
      <c r="Y290" s="148"/>
      <c r="Z290" s="148"/>
      <c r="AA290" s="148"/>
      <c r="AB290" s="148"/>
      <c r="AC290" s="148"/>
      <c r="AD290" s="148"/>
      <c r="AE290" s="148"/>
      <c r="AF290" s="148"/>
      <c r="AG290" s="148" t="s">
        <v>221</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1">
      <c r="A291" s="155"/>
      <c r="B291" s="156"/>
      <c r="C291" s="268"/>
      <c r="D291" s="269"/>
      <c r="E291" s="269"/>
      <c r="F291" s="269"/>
      <c r="G291" s="269"/>
      <c r="H291" s="157"/>
      <c r="I291" s="157"/>
      <c r="J291" s="157"/>
      <c r="K291" s="157"/>
      <c r="L291" s="157"/>
      <c r="M291" s="157"/>
      <c r="N291" s="157"/>
      <c r="O291" s="157"/>
      <c r="P291" s="157"/>
      <c r="Q291" s="157"/>
      <c r="R291" s="157"/>
      <c r="S291" s="157"/>
      <c r="T291" s="157"/>
      <c r="U291" s="157"/>
      <c r="V291" s="157"/>
      <c r="W291" s="157"/>
      <c r="X291" s="148"/>
      <c r="Y291" s="148"/>
      <c r="Z291" s="148"/>
      <c r="AA291" s="148"/>
      <c r="AB291" s="148"/>
      <c r="AC291" s="148"/>
      <c r="AD291" s="148"/>
      <c r="AE291" s="148"/>
      <c r="AF291" s="148"/>
      <c r="AG291" s="148" t="s">
        <v>141</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1">
      <c r="A292" s="155">
        <v>79</v>
      </c>
      <c r="B292" s="156" t="s">
        <v>453</v>
      </c>
      <c r="C292" s="197" t="s">
        <v>454</v>
      </c>
      <c r="D292" s="198" t="s">
        <v>0</v>
      </c>
      <c r="E292" s="158"/>
      <c r="F292" s="158"/>
      <c r="G292" s="157">
        <f>ROUND(E292*F292,2)</f>
        <v>0</v>
      </c>
      <c r="H292" s="158"/>
      <c r="I292" s="157">
        <f>ROUND(E292*H292,2)</f>
        <v>0</v>
      </c>
      <c r="J292" s="158"/>
      <c r="K292" s="157">
        <f>ROUND(E292*J292,2)</f>
        <v>0</v>
      </c>
      <c r="L292" s="157">
        <v>21</v>
      </c>
      <c r="M292" s="157">
        <f>G292*(1+L292/100)</f>
        <v>0</v>
      </c>
      <c r="N292" s="157">
        <v>0</v>
      </c>
      <c r="O292" s="157">
        <f>ROUND(E292*N292,2)</f>
        <v>0</v>
      </c>
      <c r="P292" s="157">
        <v>0</v>
      </c>
      <c r="Q292" s="157">
        <f>ROUND(E292*P292,2)</f>
        <v>0</v>
      </c>
      <c r="R292" s="157" t="s">
        <v>455</v>
      </c>
      <c r="S292" s="157" t="s">
        <v>136</v>
      </c>
      <c r="T292" s="157" t="s">
        <v>182</v>
      </c>
      <c r="U292" s="157">
        <v>0</v>
      </c>
      <c r="V292" s="157">
        <f>ROUND(E292*U292,2)</f>
        <v>0</v>
      </c>
      <c r="W292" s="157"/>
      <c r="X292" s="148"/>
      <c r="Y292" s="148"/>
      <c r="Z292" s="148"/>
      <c r="AA292" s="148"/>
      <c r="AB292" s="148"/>
      <c r="AC292" s="148"/>
      <c r="AD292" s="148"/>
      <c r="AE292" s="148"/>
      <c r="AF292" s="148"/>
      <c r="AG292" s="148" t="s">
        <v>237</v>
      </c>
      <c r="AH292" s="148"/>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c r="A293" s="155"/>
      <c r="B293" s="156"/>
      <c r="C293" s="270" t="s">
        <v>456</v>
      </c>
      <c r="D293" s="271"/>
      <c r="E293" s="271"/>
      <c r="F293" s="271"/>
      <c r="G293" s="271"/>
      <c r="H293" s="157"/>
      <c r="I293" s="157"/>
      <c r="J293" s="157"/>
      <c r="K293" s="157"/>
      <c r="L293" s="157"/>
      <c r="M293" s="157"/>
      <c r="N293" s="157"/>
      <c r="O293" s="157"/>
      <c r="P293" s="157"/>
      <c r="Q293" s="157"/>
      <c r="R293" s="157"/>
      <c r="S293" s="157"/>
      <c r="T293" s="157"/>
      <c r="U293" s="157"/>
      <c r="V293" s="157"/>
      <c r="W293" s="157"/>
      <c r="X293" s="148"/>
      <c r="Y293" s="148"/>
      <c r="Z293" s="148"/>
      <c r="AA293" s="148"/>
      <c r="AB293" s="148"/>
      <c r="AC293" s="148"/>
      <c r="AD293" s="148"/>
      <c r="AE293" s="148"/>
      <c r="AF293" s="148"/>
      <c r="AG293" s="148" t="s">
        <v>185</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1">
      <c r="A294" s="155"/>
      <c r="B294" s="156"/>
      <c r="C294" s="276"/>
      <c r="D294" s="277"/>
      <c r="E294" s="277"/>
      <c r="F294" s="277"/>
      <c r="G294" s="277"/>
      <c r="H294" s="157"/>
      <c r="I294" s="157"/>
      <c r="J294" s="157"/>
      <c r="K294" s="157"/>
      <c r="L294" s="157"/>
      <c r="M294" s="157"/>
      <c r="N294" s="157"/>
      <c r="O294" s="157"/>
      <c r="P294" s="157"/>
      <c r="Q294" s="157"/>
      <c r="R294" s="157"/>
      <c r="S294" s="157"/>
      <c r="T294" s="157"/>
      <c r="U294" s="157"/>
      <c r="V294" s="157"/>
      <c r="W294" s="157"/>
      <c r="X294" s="148"/>
      <c r="Y294" s="148"/>
      <c r="Z294" s="148"/>
      <c r="AA294" s="148"/>
      <c r="AB294" s="148"/>
      <c r="AC294" s="148"/>
      <c r="AD294" s="148"/>
      <c r="AE294" s="148"/>
      <c r="AF294" s="148"/>
      <c r="AG294" s="148" t="s">
        <v>141</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ht="22.5" outlineLevel="1">
      <c r="A295" s="166">
        <v>80</v>
      </c>
      <c r="B295" s="167" t="s">
        <v>457</v>
      </c>
      <c r="C295" s="180" t="s">
        <v>458</v>
      </c>
      <c r="D295" s="181" t="s">
        <v>194</v>
      </c>
      <c r="E295" s="171">
        <v>1</v>
      </c>
      <c r="F295" s="170"/>
      <c r="G295" s="171">
        <f>ROUND(E295*F295,2)</f>
        <v>0</v>
      </c>
      <c r="H295" s="170"/>
      <c r="I295" s="171">
        <f>ROUND(E295*H295,2)</f>
        <v>0</v>
      </c>
      <c r="J295" s="170"/>
      <c r="K295" s="171">
        <f>ROUND(E295*J295,2)</f>
        <v>0</v>
      </c>
      <c r="L295" s="171">
        <v>21</v>
      </c>
      <c r="M295" s="171">
        <f>G295*(1+L295/100)</f>
        <v>0</v>
      </c>
      <c r="N295" s="171">
        <v>1.2E-2</v>
      </c>
      <c r="O295" s="171">
        <f>ROUND(E295*N295,2)</f>
        <v>0.01</v>
      </c>
      <c r="P295" s="171">
        <v>0</v>
      </c>
      <c r="Q295" s="171">
        <f>ROUND(E295*P295,2)</f>
        <v>0</v>
      </c>
      <c r="R295" s="171" t="s">
        <v>258</v>
      </c>
      <c r="S295" s="171" t="s">
        <v>136</v>
      </c>
      <c r="T295" s="172" t="s">
        <v>182</v>
      </c>
      <c r="U295" s="157">
        <v>0</v>
      </c>
      <c r="V295" s="157">
        <f>ROUND(E295*U295,2)</f>
        <v>0</v>
      </c>
      <c r="W295" s="157"/>
      <c r="X295" s="148"/>
      <c r="Y295" s="148"/>
      <c r="Z295" s="148"/>
      <c r="AA295" s="148"/>
      <c r="AB295" s="148"/>
      <c r="AC295" s="148"/>
      <c r="AD295" s="148"/>
      <c r="AE295" s="148"/>
      <c r="AF295" s="148"/>
      <c r="AG295" s="148" t="s">
        <v>231</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c r="A296" s="155"/>
      <c r="B296" s="156"/>
      <c r="C296" s="268"/>
      <c r="D296" s="269"/>
      <c r="E296" s="269"/>
      <c r="F296" s="269"/>
      <c r="G296" s="269"/>
      <c r="H296" s="157"/>
      <c r="I296" s="157"/>
      <c r="J296" s="157"/>
      <c r="K296" s="157"/>
      <c r="L296" s="157"/>
      <c r="M296" s="157"/>
      <c r="N296" s="157"/>
      <c r="O296" s="157"/>
      <c r="P296" s="157"/>
      <c r="Q296" s="157"/>
      <c r="R296" s="157"/>
      <c r="S296" s="157"/>
      <c r="T296" s="157"/>
      <c r="U296" s="157"/>
      <c r="V296" s="157"/>
      <c r="W296" s="157"/>
      <c r="X296" s="148"/>
      <c r="Y296" s="148"/>
      <c r="Z296" s="148"/>
      <c r="AA296" s="148"/>
      <c r="AB296" s="148"/>
      <c r="AC296" s="148"/>
      <c r="AD296" s="148"/>
      <c r="AE296" s="148"/>
      <c r="AF296" s="148"/>
      <c r="AG296" s="148" t="s">
        <v>141</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c r="A297" s="160" t="s">
        <v>131</v>
      </c>
      <c r="B297" s="161" t="s">
        <v>62</v>
      </c>
      <c r="C297" s="182" t="s">
        <v>63</v>
      </c>
      <c r="D297" s="183"/>
      <c r="E297" s="164"/>
      <c r="F297" s="164"/>
      <c r="G297" s="164">
        <f>SUMIF(AG298:AG322,"&lt;&gt;NOR",G298:G322)</f>
        <v>0</v>
      </c>
      <c r="H297" s="164"/>
      <c r="I297" s="164">
        <f>SUM(I298:I322)</f>
        <v>0</v>
      </c>
      <c r="J297" s="164"/>
      <c r="K297" s="164">
        <f>SUM(K298:K322)</f>
        <v>0</v>
      </c>
      <c r="L297" s="164"/>
      <c r="M297" s="164">
        <f>SUM(M298:M322)</f>
        <v>0</v>
      </c>
      <c r="N297" s="164"/>
      <c r="O297" s="164">
        <f>SUM(O298:O322)</f>
        <v>0.3</v>
      </c>
      <c r="P297" s="164"/>
      <c r="Q297" s="164">
        <f>SUM(Q298:Q322)</f>
        <v>0</v>
      </c>
      <c r="R297" s="164"/>
      <c r="S297" s="164"/>
      <c r="T297" s="165"/>
      <c r="U297" s="159"/>
      <c r="V297" s="159">
        <f>SUM(V298:V322)</f>
        <v>411.09000000000003</v>
      </c>
      <c r="W297" s="159"/>
      <c r="AG297" t="s">
        <v>132</v>
      </c>
    </row>
    <row r="298" spans="1:60" outlineLevel="1">
      <c r="A298" s="166">
        <v>81</v>
      </c>
      <c r="B298" s="167" t="s">
        <v>459</v>
      </c>
      <c r="C298" s="180" t="s">
        <v>460</v>
      </c>
      <c r="D298" s="181" t="s">
        <v>188</v>
      </c>
      <c r="E298" s="171">
        <v>28.200000000000003</v>
      </c>
      <c r="F298" s="170"/>
      <c r="G298" s="171">
        <f>ROUND(E298*F298,2)</f>
        <v>0</v>
      </c>
      <c r="H298" s="170"/>
      <c r="I298" s="171">
        <f>ROUND(E298*H298,2)</f>
        <v>0</v>
      </c>
      <c r="J298" s="170"/>
      <c r="K298" s="171">
        <f>ROUND(E298*J298,2)</f>
        <v>0</v>
      </c>
      <c r="L298" s="171">
        <v>21</v>
      </c>
      <c r="M298" s="171">
        <f>G298*(1+L298/100)</f>
        <v>0</v>
      </c>
      <c r="N298" s="171">
        <v>0</v>
      </c>
      <c r="O298" s="171">
        <f>ROUND(E298*N298,2)</f>
        <v>0</v>
      </c>
      <c r="P298" s="171">
        <v>0</v>
      </c>
      <c r="Q298" s="171">
        <f>ROUND(E298*P298,2)</f>
        <v>0</v>
      </c>
      <c r="R298" s="171"/>
      <c r="S298" s="171" t="s">
        <v>136</v>
      </c>
      <c r="T298" s="172" t="s">
        <v>182</v>
      </c>
      <c r="U298" s="157">
        <v>7.9180000000000001</v>
      </c>
      <c r="V298" s="157">
        <f>ROUND(E298*U298,2)</f>
        <v>223.29</v>
      </c>
      <c r="W298" s="157"/>
      <c r="X298" s="148"/>
      <c r="Y298" s="148"/>
      <c r="Z298" s="148"/>
      <c r="AA298" s="148"/>
      <c r="AB298" s="148"/>
      <c r="AC298" s="148"/>
      <c r="AD298" s="148"/>
      <c r="AE298" s="148"/>
      <c r="AF298" s="148"/>
      <c r="AG298" s="148" t="s">
        <v>221</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1">
      <c r="A299" s="155"/>
      <c r="B299" s="156"/>
      <c r="C299" s="278" t="s">
        <v>461</v>
      </c>
      <c r="D299" s="279"/>
      <c r="E299" s="279"/>
      <c r="F299" s="279"/>
      <c r="G299" s="279"/>
      <c r="H299" s="157"/>
      <c r="I299" s="157"/>
      <c r="J299" s="157"/>
      <c r="K299" s="157"/>
      <c r="L299" s="157"/>
      <c r="M299" s="157"/>
      <c r="N299" s="157"/>
      <c r="O299" s="157"/>
      <c r="P299" s="157"/>
      <c r="Q299" s="157"/>
      <c r="R299" s="157"/>
      <c r="S299" s="157"/>
      <c r="T299" s="157"/>
      <c r="U299" s="157"/>
      <c r="V299" s="157"/>
      <c r="W299" s="157"/>
      <c r="X299" s="148"/>
      <c r="Y299" s="148"/>
      <c r="Z299" s="148"/>
      <c r="AA299" s="148"/>
      <c r="AB299" s="148"/>
      <c r="AC299" s="148"/>
      <c r="AD299" s="148"/>
      <c r="AE299" s="148"/>
      <c r="AF299" s="148"/>
      <c r="AG299" s="148" t="s">
        <v>140</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1">
      <c r="A300" s="155"/>
      <c r="B300" s="156"/>
      <c r="C300" s="276"/>
      <c r="D300" s="277"/>
      <c r="E300" s="277"/>
      <c r="F300" s="277"/>
      <c r="G300" s="277"/>
      <c r="H300" s="157"/>
      <c r="I300" s="157"/>
      <c r="J300" s="157"/>
      <c r="K300" s="157"/>
      <c r="L300" s="157"/>
      <c r="M300" s="157"/>
      <c r="N300" s="157"/>
      <c r="O300" s="157"/>
      <c r="P300" s="157"/>
      <c r="Q300" s="157"/>
      <c r="R300" s="157"/>
      <c r="S300" s="157"/>
      <c r="T300" s="157"/>
      <c r="U300" s="157"/>
      <c r="V300" s="157"/>
      <c r="W300" s="157"/>
      <c r="X300" s="148"/>
      <c r="Y300" s="148"/>
      <c r="Z300" s="148"/>
      <c r="AA300" s="148"/>
      <c r="AB300" s="148"/>
      <c r="AC300" s="148"/>
      <c r="AD300" s="148"/>
      <c r="AE300" s="148"/>
      <c r="AF300" s="148"/>
      <c r="AG300" s="148" t="s">
        <v>141</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1">
      <c r="A301" s="166">
        <v>82</v>
      </c>
      <c r="B301" s="167" t="s">
        <v>462</v>
      </c>
      <c r="C301" s="180" t="s">
        <v>463</v>
      </c>
      <c r="D301" s="181" t="s">
        <v>188</v>
      </c>
      <c r="E301" s="171">
        <v>42</v>
      </c>
      <c r="F301" s="170"/>
      <c r="G301" s="171">
        <f>ROUND(E301*F301,2)</f>
        <v>0</v>
      </c>
      <c r="H301" s="170"/>
      <c r="I301" s="171">
        <f>ROUND(E301*H301,2)</f>
        <v>0</v>
      </c>
      <c r="J301" s="170"/>
      <c r="K301" s="171">
        <f>ROUND(E301*J301,2)</f>
        <v>0</v>
      </c>
      <c r="L301" s="171">
        <v>21</v>
      </c>
      <c r="M301" s="171">
        <f>G301*(1+L301/100)</f>
        <v>0</v>
      </c>
      <c r="N301" s="171">
        <v>5.0000000000000002E-5</v>
      </c>
      <c r="O301" s="171">
        <f>ROUND(E301*N301,2)</f>
        <v>0</v>
      </c>
      <c r="P301" s="171">
        <v>0</v>
      </c>
      <c r="Q301" s="171">
        <f>ROUND(E301*P301,2)</f>
        <v>0</v>
      </c>
      <c r="R301" s="171" t="s">
        <v>181</v>
      </c>
      <c r="S301" s="171" t="s">
        <v>136</v>
      </c>
      <c r="T301" s="172" t="s">
        <v>182</v>
      </c>
      <c r="U301" s="157">
        <v>0</v>
      </c>
      <c r="V301" s="157">
        <f>ROUND(E301*U301,2)</f>
        <v>0</v>
      </c>
      <c r="W301" s="157"/>
      <c r="X301" s="148"/>
      <c r="Y301" s="148"/>
      <c r="Z301" s="148"/>
      <c r="AA301" s="148"/>
      <c r="AB301" s="148"/>
      <c r="AC301" s="148"/>
      <c r="AD301" s="148"/>
      <c r="AE301" s="148"/>
      <c r="AF301" s="148"/>
      <c r="AG301" s="148" t="s">
        <v>183</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1">
      <c r="A302" s="155"/>
      <c r="B302" s="156"/>
      <c r="C302" s="272" t="s">
        <v>464</v>
      </c>
      <c r="D302" s="273"/>
      <c r="E302" s="273"/>
      <c r="F302" s="273"/>
      <c r="G302" s="273"/>
      <c r="H302" s="157"/>
      <c r="I302" s="157"/>
      <c r="J302" s="157"/>
      <c r="K302" s="157"/>
      <c r="L302" s="157"/>
      <c r="M302" s="157"/>
      <c r="N302" s="157"/>
      <c r="O302" s="157"/>
      <c r="P302" s="157"/>
      <c r="Q302" s="157"/>
      <c r="R302" s="157"/>
      <c r="S302" s="157"/>
      <c r="T302" s="157"/>
      <c r="U302" s="157"/>
      <c r="V302" s="157"/>
      <c r="W302" s="157"/>
      <c r="X302" s="148"/>
      <c r="Y302" s="148"/>
      <c r="Z302" s="148"/>
      <c r="AA302" s="148"/>
      <c r="AB302" s="148"/>
      <c r="AC302" s="148"/>
      <c r="AD302" s="148"/>
      <c r="AE302" s="148"/>
      <c r="AF302" s="148"/>
      <c r="AG302" s="148" t="s">
        <v>185</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73" t="str">
        <f>C302</f>
        <v>a stromů o průměru kmene do 100 mm, s odstraněním kořenů, s odklizením křovin a stromů na vzdálenost do 50 m a jejich spálením.</v>
      </c>
      <c r="BB302" s="148"/>
      <c r="BC302" s="148"/>
      <c r="BD302" s="148"/>
      <c r="BE302" s="148"/>
      <c r="BF302" s="148"/>
      <c r="BG302" s="148"/>
      <c r="BH302" s="148"/>
    </row>
    <row r="303" spans="1:60" outlineLevel="1">
      <c r="A303" s="155"/>
      <c r="B303" s="156"/>
      <c r="C303" s="274" t="s">
        <v>465</v>
      </c>
      <c r="D303" s="275"/>
      <c r="E303" s="275"/>
      <c r="F303" s="275"/>
      <c r="G303" s="275"/>
      <c r="H303" s="157"/>
      <c r="I303" s="157"/>
      <c r="J303" s="157"/>
      <c r="K303" s="157"/>
      <c r="L303" s="157"/>
      <c r="M303" s="157"/>
      <c r="N303" s="157"/>
      <c r="O303" s="157"/>
      <c r="P303" s="157"/>
      <c r="Q303" s="157"/>
      <c r="R303" s="157"/>
      <c r="S303" s="157"/>
      <c r="T303" s="157"/>
      <c r="U303" s="157"/>
      <c r="V303" s="157"/>
      <c r="W303" s="157"/>
      <c r="X303" s="148"/>
      <c r="Y303" s="148"/>
      <c r="Z303" s="148"/>
      <c r="AA303" s="148"/>
      <c r="AB303" s="148"/>
      <c r="AC303" s="148"/>
      <c r="AD303" s="148"/>
      <c r="AE303" s="148"/>
      <c r="AF303" s="148"/>
      <c r="AG303" s="148" t="s">
        <v>140</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1">
      <c r="A304" s="155"/>
      <c r="B304" s="156"/>
      <c r="C304" s="276"/>
      <c r="D304" s="277"/>
      <c r="E304" s="277"/>
      <c r="F304" s="277"/>
      <c r="G304" s="277"/>
      <c r="H304" s="157"/>
      <c r="I304" s="157"/>
      <c r="J304" s="157"/>
      <c r="K304" s="157"/>
      <c r="L304" s="157"/>
      <c r="M304" s="157"/>
      <c r="N304" s="157"/>
      <c r="O304" s="157"/>
      <c r="P304" s="157"/>
      <c r="Q304" s="157"/>
      <c r="R304" s="157"/>
      <c r="S304" s="157"/>
      <c r="T304" s="157"/>
      <c r="U304" s="157"/>
      <c r="V304" s="157"/>
      <c r="W304" s="157"/>
      <c r="X304" s="148"/>
      <c r="Y304" s="148"/>
      <c r="Z304" s="148"/>
      <c r="AA304" s="148"/>
      <c r="AB304" s="148"/>
      <c r="AC304" s="148"/>
      <c r="AD304" s="148"/>
      <c r="AE304" s="148"/>
      <c r="AF304" s="148"/>
      <c r="AG304" s="148" t="s">
        <v>141</v>
      </c>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1">
      <c r="A305" s="166">
        <v>83</v>
      </c>
      <c r="B305" s="167" t="s">
        <v>466</v>
      </c>
      <c r="C305" s="180" t="s">
        <v>467</v>
      </c>
      <c r="D305" s="181" t="s">
        <v>188</v>
      </c>
      <c r="E305" s="171">
        <v>154</v>
      </c>
      <c r="F305" s="170"/>
      <c r="G305" s="171">
        <f>ROUND(E305*F305,2)</f>
        <v>0</v>
      </c>
      <c r="H305" s="170"/>
      <c r="I305" s="171">
        <f>ROUND(E305*H305,2)</f>
        <v>0</v>
      </c>
      <c r="J305" s="170"/>
      <c r="K305" s="171">
        <f>ROUND(E305*J305,2)</f>
        <v>0</v>
      </c>
      <c r="L305" s="171">
        <v>21</v>
      </c>
      <c r="M305" s="171">
        <f>G305*(1+L305/100)</f>
        <v>0</v>
      </c>
      <c r="N305" s="171">
        <v>0</v>
      </c>
      <c r="O305" s="171">
        <f>ROUND(E305*N305,2)</f>
        <v>0</v>
      </c>
      <c r="P305" s="171">
        <v>0</v>
      </c>
      <c r="Q305" s="171">
        <f>ROUND(E305*P305,2)</f>
        <v>0</v>
      </c>
      <c r="R305" s="171" t="s">
        <v>468</v>
      </c>
      <c r="S305" s="171" t="s">
        <v>136</v>
      </c>
      <c r="T305" s="172" t="s">
        <v>182</v>
      </c>
      <c r="U305" s="157">
        <v>8.6000000000000007E-2</v>
      </c>
      <c r="V305" s="157">
        <f>ROUND(E305*U305,2)</f>
        <v>13.24</v>
      </c>
      <c r="W305" s="157"/>
      <c r="X305" s="148"/>
      <c r="Y305" s="148"/>
      <c r="Z305" s="148"/>
      <c r="AA305" s="148"/>
      <c r="AB305" s="148"/>
      <c r="AC305" s="148"/>
      <c r="AD305" s="148"/>
      <c r="AE305" s="148"/>
      <c r="AF305" s="148"/>
      <c r="AG305" s="148" t="s">
        <v>221</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c r="A306" s="155"/>
      <c r="B306" s="156"/>
      <c r="C306" s="272" t="s">
        <v>469</v>
      </c>
      <c r="D306" s="273"/>
      <c r="E306" s="273"/>
      <c r="F306" s="273"/>
      <c r="G306" s="273"/>
      <c r="H306" s="157"/>
      <c r="I306" s="157"/>
      <c r="J306" s="157"/>
      <c r="K306" s="157"/>
      <c r="L306" s="157"/>
      <c r="M306" s="157"/>
      <c r="N306" s="157"/>
      <c r="O306" s="157"/>
      <c r="P306" s="157"/>
      <c r="Q306" s="157"/>
      <c r="R306" s="157"/>
      <c r="S306" s="157"/>
      <c r="T306" s="157"/>
      <c r="U306" s="157"/>
      <c r="V306" s="157"/>
      <c r="W306" s="157"/>
      <c r="X306" s="148"/>
      <c r="Y306" s="148"/>
      <c r="Z306" s="148"/>
      <c r="AA306" s="148"/>
      <c r="AB306" s="148"/>
      <c r="AC306" s="148"/>
      <c r="AD306" s="148"/>
      <c r="AE306" s="148"/>
      <c r="AF306" s="148"/>
      <c r="AG306" s="148" t="s">
        <v>185</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1">
      <c r="A307" s="155"/>
      <c r="B307" s="156"/>
      <c r="C307" s="274" t="s">
        <v>470</v>
      </c>
      <c r="D307" s="275"/>
      <c r="E307" s="275"/>
      <c r="F307" s="275"/>
      <c r="G307" s="275"/>
      <c r="H307" s="157"/>
      <c r="I307" s="157"/>
      <c r="J307" s="157"/>
      <c r="K307" s="157"/>
      <c r="L307" s="157"/>
      <c r="M307" s="157"/>
      <c r="N307" s="157"/>
      <c r="O307" s="157"/>
      <c r="P307" s="157"/>
      <c r="Q307" s="157"/>
      <c r="R307" s="157"/>
      <c r="S307" s="157"/>
      <c r="T307" s="157"/>
      <c r="U307" s="157"/>
      <c r="V307" s="157"/>
      <c r="W307" s="157"/>
      <c r="X307" s="148"/>
      <c r="Y307" s="148"/>
      <c r="Z307" s="148"/>
      <c r="AA307" s="148"/>
      <c r="AB307" s="148"/>
      <c r="AC307" s="148"/>
      <c r="AD307" s="148"/>
      <c r="AE307" s="148"/>
      <c r="AF307" s="148"/>
      <c r="AG307" s="148" t="s">
        <v>140</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1">
      <c r="A308" s="155"/>
      <c r="B308" s="156"/>
      <c r="C308" s="276"/>
      <c r="D308" s="277"/>
      <c r="E308" s="277"/>
      <c r="F308" s="277"/>
      <c r="G308" s="277"/>
      <c r="H308" s="157"/>
      <c r="I308" s="157"/>
      <c r="J308" s="157"/>
      <c r="K308" s="157"/>
      <c r="L308" s="157"/>
      <c r="M308" s="157"/>
      <c r="N308" s="157"/>
      <c r="O308" s="157"/>
      <c r="P308" s="157"/>
      <c r="Q308" s="157"/>
      <c r="R308" s="157"/>
      <c r="S308" s="157"/>
      <c r="T308" s="157"/>
      <c r="U308" s="157"/>
      <c r="V308" s="157"/>
      <c r="W308" s="157"/>
      <c r="X308" s="148"/>
      <c r="Y308" s="148"/>
      <c r="Z308" s="148"/>
      <c r="AA308" s="148"/>
      <c r="AB308" s="148"/>
      <c r="AC308" s="148"/>
      <c r="AD308" s="148"/>
      <c r="AE308" s="148"/>
      <c r="AF308" s="148"/>
      <c r="AG308" s="148" t="s">
        <v>141</v>
      </c>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1">
      <c r="A309" s="166">
        <v>84</v>
      </c>
      <c r="B309" s="167" t="s">
        <v>471</v>
      </c>
      <c r="C309" s="180" t="s">
        <v>472</v>
      </c>
      <c r="D309" s="181" t="s">
        <v>180</v>
      </c>
      <c r="E309" s="171">
        <v>42.877000000000002</v>
      </c>
      <c r="F309" s="170"/>
      <c r="G309" s="171">
        <f>ROUND(E309*F309,2)</f>
        <v>0</v>
      </c>
      <c r="H309" s="170"/>
      <c r="I309" s="171">
        <f>ROUND(E309*H309,2)</f>
        <v>0</v>
      </c>
      <c r="J309" s="170"/>
      <c r="K309" s="171">
        <f>ROUND(E309*J309,2)</f>
        <v>0</v>
      </c>
      <c r="L309" s="171">
        <v>21</v>
      </c>
      <c r="M309" s="171">
        <f>G309*(1+L309/100)</f>
        <v>0</v>
      </c>
      <c r="N309" s="171">
        <v>0</v>
      </c>
      <c r="O309" s="171">
        <f>ROUND(E309*N309,2)</f>
        <v>0</v>
      </c>
      <c r="P309" s="171">
        <v>0</v>
      </c>
      <c r="Q309" s="171">
        <f>ROUND(E309*P309,2)</f>
        <v>0</v>
      </c>
      <c r="R309" s="171" t="s">
        <v>473</v>
      </c>
      <c r="S309" s="171" t="s">
        <v>136</v>
      </c>
      <c r="T309" s="172" t="s">
        <v>137</v>
      </c>
      <c r="U309" s="157">
        <v>0</v>
      </c>
      <c r="V309" s="157">
        <f>ROUND(E309*U309,2)</f>
        <v>0</v>
      </c>
      <c r="W309" s="157"/>
      <c r="X309" s="148"/>
      <c r="Y309" s="148"/>
      <c r="Z309" s="148"/>
      <c r="AA309" s="148"/>
      <c r="AB309" s="148"/>
      <c r="AC309" s="148"/>
      <c r="AD309" s="148"/>
      <c r="AE309" s="148"/>
      <c r="AF309" s="148"/>
      <c r="AG309" s="148" t="s">
        <v>221</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1">
      <c r="A310" s="155"/>
      <c r="B310" s="156"/>
      <c r="C310" s="194" t="s">
        <v>474</v>
      </c>
      <c r="D310" s="195"/>
      <c r="E310" s="196">
        <v>42.877000000000002</v>
      </c>
      <c r="F310" s="157"/>
      <c r="G310" s="157"/>
      <c r="H310" s="157"/>
      <c r="I310" s="157"/>
      <c r="J310" s="157"/>
      <c r="K310" s="157"/>
      <c r="L310" s="157"/>
      <c r="M310" s="157"/>
      <c r="N310" s="157"/>
      <c r="O310" s="157"/>
      <c r="P310" s="157"/>
      <c r="Q310" s="157"/>
      <c r="R310" s="157"/>
      <c r="S310" s="157"/>
      <c r="T310" s="157"/>
      <c r="U310" s="157"/>
      <c r="V310" s="157"/>
      <c r="W310" s="157"/>
      <c r="X310" s="148"/>
      <c r="Y310" s="148"/>
      <c r="Z310" s="148"/>
      <c r="AA310" s="148"/>
      <c r="AB310" s="148"/>
      <c r="AC310" s="148"/>
      <c r="AD310" s="148"/>
      <c r="AE310" s="148"/>
      <c r="AF310" s="148"/>
      <c r="AG310" s="148" t="s">
        <v>227</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1">
      <c r="A311" s="155"/>
      <c r="B311" s="156"/>
      <c r="C311" s="276"/>
      <c r="D311" s="277"/>
      <c r="E311" s="277"/>
      <c r="F311" s="277"/>
      <c r="G311" s="277"/>
      <c r="H311" s="157"/>
      <c r="I311" s="157"/>
      <c r="J311" s="157"/>
      <c r="K311" s="157"/>
      <c r="L311" s="157"/>
      <c r="M311" s="157"/>
      <c r="N311" s="157"/>
      <c r="O311" s="157"/>
      <c r="P311" s="157"/>
      <c r="Q311" s="157"/>
      <c r="R311" s="157"/>
      <c r="S311" s="157"/>
      <c r="T311" s="157"/>
      <c r="U311" s="157"/>
      <c r="V311" s="157"/>
      <c r="W311" s="157"/>
      <c r="X311" s="148"/>
      <c r="Y311" s="148"/>
      <c r="Z311" s="148"/>
      <c r="AA311" s="148"/>
      <c r="AB311" s="148"/>
      <c r="AC311" s="148"/>
      <c r="AD311" s="148"/>
      <c r="AE311" s="148"/>
      <c r="AF311" s="148"/>
      <c r="AG311" s="148" t="s">
        <v>141</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c r="A312" s="202">
        <v>85</v>
      </c>
      <c r="B312" s="167" t="s">
        <v>395</v>
      </c>
      <c r="C312" s="180" t="s">
        <v>396</v>
      </c>
      <c r="D312" s="181" t="s">
        <v>180</v>
      </c>
      <c r="E312" s="171">
        <v>50.35</v>
      </c>
      <c r="F312" s="170"/>
      <c r="G312" s="171">
        <f>ROUND(E312*F312,2)</f>
        <v>0</v>
      </c>
      <c r="H312" s="170"/>
      <c r="I312" s="171">
        <f>ROUND(E312*H312,2)</f>
        <v>0</v>
      </c>
      <c r="J312" s="170"/>
      <c r="K312" s="171">
        <f>ROUND(E312*J312,2)</f>
        <v>0</v>
      </c>
      <c r="L312" s="171">
        <v>21</v>
      </c>
      <c r="M312" s="171">
        <f>G312*(1+L312/100)</f>
        <v>0</v>
      </c>
      <c r="N312" s="171">
        <v>6.0500000000000007E-3</v>
      </c>
      <c r="O312" s="171">
        <f>ROUND(E312*N312,2)</f>
        <v>0.3</v>
      </c>
      <c r="P312" s="171">
        <v>0</v>
      </c>
      <c r="Q312" s="171">
        <f>ROUND(E312*P312,2)</f>
        <v>0</v>
      </c>
      <c r="R312" s="171"/>
      <c r="S312" s="171" t="s">
        <v>136</v>
      </c>
      <c r="T312" s="172" t="s">
        <v>182</v>
      </c>
      <c r="U312" s="157">
        <v>3.4670000000000001</v>
      </c>
      <c r="V312" s="157">
        <f>ROUND(E312*U312,2)</f>
        <v>174.56</v>
      </c>
      <c r="W312" s="157"/>
      <c r="X312" s="148"/>
      <c r="Y312" s="148"/>
      <c r="Z312" s="148"/>
      <c r="AA312" s="148"/>
      <c r="AB312" s="148"/>
      <c r="AC312" s="148"/>
      <c r="AD312" s="148"/>
      <c r="AE312" s="148"/>
      <c r="AF312" s="148"/>
      <c r="AG312" s="148" t="s">
        <v>221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1">
      <c r="A313" s="155"/>
      <c r="B313" s="156"/>
      <c r="C313" s="280" t="s">
        <v>475</v>
      </c>
      <c r="D313" s="281"/>
      <c r="E313" s="281"/>
      <c r="F313" s="281"/>
      <c r="G313" s="281"/>
      <c r="H313" s="157"/>
      <c r="I313" s="157"/>
      <c r="J313" s="157"/>
      <c r="K313" s="157"/>
      <c r="L313" s="157"/>
      <c r="M313" s="157"/>
      <c r="N313" s="157"/>
      <c r="O313" s="157"/>
      <c r="P313" s="157"/>
      <c r="Q313" s="157"/>
      <c r="R313" s="157"/>
      <c r="S313" s="157"/>
      <c r="T313" s="157"/>
      <c r="U313" s="157"/>
      <c r="V313" s="157"/>
      <c r="W313" s="157"/>
      <c r="X313" s="148"/>
      <c r="Y313" s="148"/>
      <c r="Z313" s="148"/>
      <c r="AA313" s="148"/>
      <c r="AB313" s="148"/>
      <c r="AC313" s="148"/>
      <c r="AD313" s="148"/>
      <c r="AE313" s="148"/>
      <c r="AF313" s="148"/>
      <c r="AG313" s="148" t="s">
        <v>140</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73" t="str">
        <f>C313</f>
        <v>Část výrubu bude použit na stavbě při stavbě nového opěrného zdiva a zbytek bude odvezen na mezideponii obce</v>
      </c>
      <c r="BB313" s="148"/>
      <c r="BC313" s="148"/>
      <c r="BD313" s="148"/>
      <c r="BE313" s="148"/>
      <c r="BF313" s="148"/>
      <c r="BG313" s="148"/>
      <c r="BH313" s="148"/>
    </row>
    <row r="314" spans="1:60" outlineLevel="1">
      <c r="A314" s="155"/>
      <c r="B314" s="156"/>
      <c r="C314" s="194" t="s">
        <v>476</v>
      </c>
      <c r="D314" s="195"/>
      <c r="E314" s="196">
        <v>25.35</v>
      </c>
      <c r="F314" s="157"/>
      <c r="G314" s="157"/>
      <c r="H314" s="157"/>
      <c r="I314" s="157"/>
      <c r="J314" s="157"/>
      <c r="K314" s="157"/>
      <c r="L314" s="157"/>
      <c r="M314" s="157"/>
      <c r="N314" s="157"/>
      <c r="O314" s="157"/>
      <c r="P314" s="157"/>
      <c r="Q314" s="157"/>
      <c r="R314" s="157"/>
      <c r="S314" s="157"/>
      <c r="T314" s="157"/>
      <c r="U314" s="157"/>
      <c r="V314" s="157"/>
      <c r="W314" s="157"/>
      <c r="X314" s="148"/>
      <c r="Y314" s="148"/>
      <c r="Z314" s="148"/>
      <c r="AA314" s="148"/>
      <c r="AB314" s="148"/>
      <c r="AC314" s="148"/>
      <c r="AD314" s="148"/>
      <c r="AE314" s="148"/>
      <c r="AF314" s="148"/>
      <c r="AG314" s="148" t="s">
        <v>227</v>
      </c>
      <c r="AH314" s="148">
        <v>0</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c r="A315" s="155"/>
      <c r="B315" s="156"/>
      <c r="C315" s="194" t="s">
        <v>477</v>
      </c>
      <c r="D315" s="195"/>
      <c r="E315" s="196">
        <v>25</v>
      </c>
      <c r="F315" s="157"/>
      <c r="G315" s="157"/>
      <c r="H315" s="157"/>
      <c r="I315" s="157"/>
      <c r="J315" s="157"/>
      <c r="K315" s="157"/>
      <c r="L315" s="157"/>
      <c r="M315" s="157"/>
      <c r="N315" s="157"/>
      <c r="O315" s="157"/>
      <c r="P315" s="157"/>
      <c r="Q315" s="157"/>
      <c r="R315" s="157"/>
      <c r="S315" s="157"/>
      <c r="T315" s="157"/>
      <c r="U315" s="157"/>
      <c r="V315" s="157"/>
      <c r="W315" s="157"/>
      <c r="X315" s="148"/>
      <c r="Y315" s="148"/>
      <c r="Z315" s="148"/>
      <c r="AA315" s="148"/>
      <c r="AB315" s="148"/>
      <c r="AC315" s="148"/>
      <c r="AD315" s="148"/>
      <c r="AE315" s="148"/>
      <c r="AF315" s="148"/>
      <c r="AG315" s="148" t="s">
        <v>227</v>
      </c>
      <c r="AH315" s="148">
        <v>0</v>
      </c>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1">
      <c r="A316" s="155"/>
      <c r="B316" s="156"/>
      <c r="C316" s="276"/>
      <c r="D316" s="277"/>
      <c r="E316" s="277"/>
      <c r="F316" s="277"/>
      <c r="G316" s="277"/>
      <c r="H316" s="157"/>
      <c r="I316" s="157"/>
      <c r="J316" s="157"/>
      <c r="K316" s="157"/>
      <c r="L316" s="157"/>
      <c r="M316" s="157"/>
      <c r="N316" s="157"/>
      <c r="O316" s="157"/>
      <c r="P316" s="157"/>
      <c r="Q316" s="157"/>
      <c r="R316" s="157"/>
      <c r="S316" s="157"/>
      <c r="T316" s="157"/>
      <c r="U316" s="157"/>
      <c r="V316" s="157"/>
      <c r="W316" s="157"/>
      <c r="X316" s="148"/>
      <c r="Y316" s="148"/>
      <c r="Z316" s="148"/>
      <c r="AA316" s="148"/>
      <c r="AB316" s="148"/>
      <c r="AC316" s="148"/>
      <c r="AD316" s="148"/>
      <c r="AE316" s="148"/>
      <c r="AF316" s="148"/>
      <c r="AG316" s="148" t="s">
        <v>141</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22.5" outlineLevel="1">
      <c r="A317" s="166">
        <v>86</v>
      </c>
      <c r="B317" s="167" t="s">
        <v>478</v>
      </c>
      <c r="C317" s="180" t="s">
        <v>479</v>
      </c>
      <c r="D317" s="181" t="s">
        <v>180</v>
      </c>
      <c r="E317" s="171">
        <v>11.308710000000001</v>
      </c>
      <c r="F317" s="170"/>
      <c r="G317" s="171">
        <f>ROUND(E317*F317,2)</f>
        <v>0</v>
      </c>
      <c r="H317" s="170"/>
      <c r="I317" s="171">
        <f>ROUND(E317*H317,2)</f>
        <v>0</v>
      </c>
      <c r="J317" s="170"/>
      <c r="K317" s="171">
        <f>ROUND(E317*J317,2)</f>
        <v>0</v>
      </c>
      <c r="L317" s="171">
        <v>21</v>
      </c>
      <c r="M317" s="171">
        <f>G317*(1+L317/100)</f>
        <v>0</v>
      </c>
      <c r="N317" s="171">
        <v>0</v>
      </c>
      <c r="O317" s="171">
        <f>ROUND(E317*N317,2)</f>
        <v>0</v>
      </c>
      <c r="P317" s="171">
        <v>0</v>
      </c>
      <c r="Q317" s="171">
        <f>ROUND(E317*P317,2)</f>
        <v>0</v>
      </c>
      <c r="R317" s="171" t="s">
        <v>181</v>
      </c>
      <c r="S317" s="171" t="s">
        <v>136</v>
      </c>
      <c r="T317" s="172" t="s">
        <v>137</v>
      </c>
      <c r="U317" s="157">
        <v>0</v>
      </c>
      <c r="V317" s="157">
        <f>ROUND(E317*U317,2)</f>
        <v>0</v>
      </c>
      <c r="W317" s="157"/>
      <c r="X317" s="148"/>
      <c r="Y317" s="148"/>
      <c r="Z317" s="148"/>
      <c r="AA317" s="148"/>
      <c r="AB317" s="148"/>
      <c r="AC317" s="148"/>
      <c r="AD317" s="148"/>
      <c r="AE317" s="148"/>
      <c r="AF317" s="148"/>
      <c r="AG317" s="148" t="s">
        <v>183</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1">
      <c r="A318" s="155"/>
      <c r="B318" s="156"/>
      <c r="C318" s="272" t="s">
        <v>480</v>
      </c>
      <c r="D318" s="273"/>
      <c r="E318" s="273"/>
      <c r="F318" s="273"/>
      <c r="G318" s="273"/>
      <c r="H318" s="157"/>
      <c r="I318" s="157"/>
      <c r="J318" s="157"/>
      <c r="K318" s="157"/>
      <c r="L318" s="157"/>
      <c r="M318" s="157"/>
      <c r="N318" s="157"/>
      <c r="O318" s="157"/>
      <c r="P318" s="157"/>
      <c r="Q318" s="157"/>
      <c r="R318" s="157"/>
      <c r="S318" s="157"/>
      <c r="T318" s="157"/>
      <c r="U318" s="157"/>
      <c r="V318" s="157"/>
      <c r="W318" s="157"/>
      <c r="X318" s="148"/>
      <c r="Y318" s="148"/>
      <c r="Z318" s="148"/>
      <c r="AA318" s="148"/>
      <c r="AB318" s="148"/>
      <c r="AC318" s="148"/>
      <c r="AD318" s="148"/>
      <c r="AE318" s="148"/>
      <c r="AF318" s="148"/>
      <c r="AG318" s="148" t="s">
        <v>185</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73" t="str">
        <f>C318</f>
        <v>popř. lesní půdy s naložením, vodorovným přemístěním a složením na hromady nebo se zpětným přemístěním a rozprostřením.</v>
      </c>
      <c r="BB318" s="148"/>
      <c r="BC318" s="148"/>
      <c r="BD318" s="148"/>
      <c r="BE318" s="148"/>
      <c r="BF318" s="148"/>
      <c r="BG318" s="148"/>
      <c r="BH318" s="148"/>
    </row>
    <row r="319" spans="1:60" outlineLevel="1">
      <c r="A319" s="155"/>
      <c r="B319" s="156"/>
      <c r="C319" s="194" t="s">
        <v>481</v>
      </c>
      <c r="D319" s="195"/>
      <c r="E319" s="196">
        <v>3.0807100000000003</v>
      </c>
      <c r="F319" s="157"/>
      <c r="G319" s="157"/>
      <c r="H319" s="157"/>
      <c r="I319" s="157"/>
      <c r="J319" s="157"/>
      <c r="K319" s="157"/>
      <c r="L319" s="157"/>
      <c r="M319" s="157"/>
      <c r="N319" s="157"/>
      <c r="O319" s="157"/>
      <c r="P319" s="157"/>
      <c r="Q319" s="157"/>
      <c r="R319" s="157"/>
      <c r="S319" s="157"/>
      <c r="T319" s="157"/>
      <c r="U319" s="157"/>
      <c r="V319" s="157"/>
      <c r="W319" s="157"/>
      <c r="X319" s="148"/>
      <c r="Y319" s="148"/>
      <c r="Z319" s="148"/>
      <c r="AA319" s="148"/>
      <c r="AB319" s="148"/>
      <c r="AC319" s="148"/>
      <c r="AD319" s="148"/>
      <c r="AE319" s="148"/>
      <c r="AF319" s="148"/>
      <c r="AG319" s="148" t="s">
        <v>227</v>
      </c>
      <c r="AH319" s="148">
        <v>0</v>
      </c>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c r="A320" s="155"/>
      <c r="B320" s="156"/>
      <c r="C320" s="194" t="s">
        <v>482</v>
      </c>
      <c r="D320" s="195"/>
      <c r="E320" s="196">
        <v>4.4030000000000005</v>
      </c>
      <c r="F320" s="157"/>
      <c r="G320" s="157"/>
      <c r="H320" s="157"/>
      <c r="I320" s="157"/>
      <c r="J320" s="157"/>
      <c r="K320" s="157"/>
      <c r="L320" s="157"/>
      <c r="M320" s="157"/>
      <c r="N320" s="157"/>
      <c r="O320" s="157"/>
      <c r="P320" s="157"/>
      <c r="Q320" s="157"/>
      <c r="R320" s="157"/>
      <c r="S320" s="157"/>
      <c r="T320" s="157"/>
      <c r="U320" s="157"/>
      <c r="V320" s="157"/>
      <c r="W320" s="157"/>
      <c r="X320" s="148"/>
      <c r="Y320" s="148"/>
      <c r="Z320" s="148"/>
      <c r="AA320" s="148"/>
      <c r="AB320" s="148"/>
      <c r="AC320" s="148"/>
      <c r="AD320" s="148"/>
      <c r="AE320" s="148"/>
      <c r="AF320" s="148"/>
      <c r="AG320" s="148" t="s">
        <v>227</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1">
      <c r="A321" s="155"/>
      <c r="B321" s="156"/>
      <c r="C321" s="194" t="s">
        <v>483</v>
      </c>
      <c r="D321" s="195"/>
      <c r="E321" s="196">
        <v>3.8250000000000002</v>
      </c>
      <c r="F321" s="157"/>
      <c r="G321" s="157"/>
      <c r="H321" s="157"/>
      <c r="I321" s="157"/>
      <c r="J321" s="157"/>
      <c r="K321" s="157"/>
      <c r="L321" s="157"/>
      <c r="M321" s="157"/>
      <c r="N321" s="157"/>
      <c r="O321" s="157"/>
      <c r="P321" s="157"/>
      <c r="Q321" s="157"/>
      <c r="R321" s="157"/>
      <c r="S321" s="157"/>
      <c r="T321" s="157"/>
      <c r="U321" s="157"/>
      <c r="V321" s="157"/>
      <c r="W321" s="157"/>
      <c r="X321" s="148"/>
      <c r="Y321" s="148"/>
      <c r="Z321" s="148"/>
      <c r="AA321" s="148"/>
      <c r="AB321" s="148"/>
      <c r="AC321" s="148"/>
      <c r="AD321" s="148"/>
      <c r="AE321" s="148"/>
      <c r="AF321" s="148"/>
      <c r="AG321" s="148" t="s">
        <v>227</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1">
      <c r="A322" s="155"/>
      <c r="B322" s="156"/>
      <c r="C322" s="276"/>
      <c r="D322" s="277"/>
      <c r="E322" s="277"/>
      <c r="F322" s="277"/>
      <c r="G322" s="277"/>
      <c r="H322" s="157"/>
      <c r="I322" s="157"/>
      <c r="J322" s="157"/>
      <c r="K322" s="157"/>
      <c r="L322" s="157"/>
      <c r="M322" s="157"/>
      <c r="N322" s="157"/>
      <c r="O322" s="157"/>
      <c r="P322" s="157"/>
      <c r="Q322" s="157"/>
      <c r="R322" s="157"/>
      <c r="S322" s="157"/>
      <c r="T322" s="157"/>
      <c r="U322" s="157"/>
      <c r="V322" s="157"/>
      <c r="W322" s="157"/>
      <c r="X322" s="148"/>
      <c r="Y322" s="148"/>
      <c r="Z322" s="148"/>
      <c r="AA322" s="148"/>
      <c r="AB322" s="148"/>
      <c r="AC322" s="148"/>
      <c r="AD322" s="148"/>
      <c r="AE322" s="148"/>
      <c r="AF322" s="148"/>
      <c r="AG322" s="148" t="s">
        <v>141</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c r="A323" s="5"/>
      <c r="B323" s="6"/>
      <c r="C323" s="184"/>
      <c r="D323" s="185"/>
      <c r="E323" s="150"/>
      <c r="F323" s="150"/>
      <c r="G323" s="150"/>
      <c r="H323" s="5"/>
      <c r="I323" s="5"/>
      <c r="J323" s="5"/>
      <c r="K323" s="5"/>
      <c r="L323" s="5"/>
      <c r="M323" s="5"/>
      <c r="N323" s="5"/>
      <c r="O323" s="5"/>
      <c r="P323" s="5"/>
      <c r="Q323" s="5"/>
      <c r="R323" s="5"/>
      <c r="S323" s="5"/>
      <c r="T323" s="5"/>
      <c r="U323" s="5"/>
      <c r="V323" s="5"/>
      <c r="W323" s="5"/>
      <c r="AE323">
        <v>15</v>
      </c>
      <c r="AF323">
        <v>21</v>
      </c>
    </row>
    <row r="324" spans="1:60">
      <c r="A324" s="151"/>
      <c r="B324" s="152" t="s">
        <v>29</v>
      </c>
      <c r="C324" s="186"/>
      <c r="D324" s="187"/>
      <c r="E324" s="188"/>
      <c r="F324" s="188"/>
      <c r="G324" s="174">
        <f>G8+G16+G45+G59+G68+G86+G89+G95+G109+G112+G132+G153+G161+G177+G196+G211+G246+G276+G297</f>
        <v>0</v>
      </c>
      <c r="H324" s="5"/>
      <c r="I324" s="5"/>
      <c r="J324" s="5"/>
      <c r="K324" s="5"/>
      <c r="L324" s="5"/>
      <c r="M324" s="5"/>
      <c r="N324" s="5"/>
      <c r="O324" s="5"/>
      <c r="P324" s="5"/>
      <c r="Q324" s="5"/>
      <c r="R324" s="5"/>
      <c r="S324" s="5"/>
      <c r="T324" s="5"/>
      <c r="U324" s="5"/>
      <c r="V324" s="5"/>
      <c r="W324" s="5"/>
      <c r="AE324">
        <f>SUMIF(L7:L322,AE323,G7:G322)</f>
        <v>0</v>
      </c>
      <c r="AF324">
        <f>SUMIF(L7:L322,AF323,G7:G322)</f>
        <v>0</v>
      </c>
      <c r="AG324" t="s">
        <v>175</v>
      </c>
    </row>
    <row r="325" spans="1:60">
      <c r="A325" s="286" t="s">
        <v>484</v>
      </c>
      <c r="B325" s="286"/>
      <c r="C325" s="184"/>
      <c r="D325" s="185"/>
      <c r="E325" s="150"/>
      <c r="F325" s="150"/>
      <c r="G325" s="150"/>
      <c r="H325" s="5"/>
      <c r="I325" s="5"/>
      <c r="J325" s="5"/>
      <c r="K325" s="5"/>
      <c r="L325" s="5"/>
      <c r="M325" s="5"/>
      <c r="N325" s="5"/>
      <c r="O325" s="5"/>
      <c r="P325" s="5"/>
      <c r="Q325" s="5"/>
      <c r="R325" s="5"/>
      <c r="S325" s="5"/>
      <c r="T325" s="5"/>
      <c r="U325" s="5"/>
      <c r="V325" s="5"/>
      <c r="W325" s="5"/>
    </row>
    <row r="326" spans="1:60">
      <c r="A326" s="5"/>
      <c r="B326" s="6" t="s">
        <v>485</v>
      </c>
      <c r="C326" s="184" t="s">
        <v>486</v>
      </c>
      <c r="D326" s="185"/>
      <c r="E326" s="150"/>
      <c r="F326" s="150"/>
      <c r="G326" s="150"/>
      <c r="H326" s="5"/>
      <c r="I326" s="5"/>
      <c r="J326" s="5"/>
      <c r="K326" s="5"/>
      <c r="L326" s="5"/>
      <c r="M326" s="5"/>
      <c r="N326" s="5"/>
      <c r="O326" s="5"/>
      <c r="P326" s="5"/>
      <c r="Q326" s="5"/>
      <c r="R326" s="5"/>
      <c r="S326" s="5"/>
      <c r="T326" s="5"/>
      <c r="U326" s="5"/>
      <c r="V326" s="5"/>
      <c r="W326" s="5"/>
      <c r="AG326" t="s">
        <v>487</v>
      </c>
    </row>
    <row r="327" spans="1:60">
      <c r="A327" s="5"/>
      <c r="B327" s="6" t="s">
        <v>488</v>
      </c>
      <c r="C327" s="184" t="s">
        <v>489</v>
      </c>
      <c r="D327" s="185"/>
      <c r="E327" s="150"/>
      <c r="F327" s="150"/>
      <c r="G327" s="150"/>
      <c r="H327" s="5"/>
      <c r="I327" s="5"/>
      <c r="J327" s="5"/>
      <c r="K327" s="5"/>
      <c r="L327" s="5"/>
      <c r="M327" s="5"/>
      <c r="N327" s="5"/>
      <c r="O327" s="5"/>
      <c r="P327" s="5"/>
      <c r="Q327" s="5"/>
      <c r="R327" s="5"/>
      <c r="S327" s="5"/>
      <c r="T327" s="5"/>
      <c r="U327" s="5"/>
      <c r="V327" s="5"/>
      <c r="W327" s="5"/>
      <c r="AG327" t="s">
        <v>490</v>
      </c>
    </row>
    <row r="328" spans="1:60">
      <c r="A328" s="5"/>
      <c r="B328" s="6"/>
      <c r="C328" s="184" t="s">
        <v>491</v>
      </c>
      <c r="D328" s="185"/>
      <c r="E328" s="150"/>
      <c r="F328" s="150"/>
      <c r="G328" s="150"/>
      <c r="H328" s="5"/>
      <c r="I328" s="5"/>
      <c r="J328" s="5"/>
      <c r="K328" s="5"/>
      <c r="L328" s="5"/>
      <c r="M328" s="5"/>
      <c r="N328" s="5"/>
      <c r="O328" s="5"/>
      <c r="P328" s="5"/>
      <c r="Q328" s="5"/>
      <c r="R328" s="5"/>
      <c r="S328" s="5"/>
      <c r="T328" s="5"/>
      <c r="U328" s="5"/>
      <c r="V328" s="5"/>
      <c r="W328" s="5"/>
      <c r="AG328" t="s">
        <v>492</v>
      </c>
    </row>
    <row r="329" spans="1:60">
      <c r="A329" s="5"/>
      <c r="B329" s="6"/>
      <c r="C329" s="184"/>
      <c r="D329" s="185"/>
      <c r="E329" s="150"/>
      <c r="F329" s="150"/>
      <c r="G329" s="150"/>
      <c r="H329" s="5"/>
      <c r="I329" s="5"/>
      <c r="J329" s="5"/>
      <c r="K329" s="5"/>
      <c r="L329" s="5"/>
      <c r="M329" s="5"/>
      <c r="N329" s="5"/>
      <c r="O329" s="5"/>
      <c r="P329" s="5"/>
      <c r="Q329" s="5"/>
      <c r="R329" s="5"/>
      <c r="S329" s="5"/>
      <c r="T329" s="5"/>
      <c r="U329" s="5"/>
      <c r="V329" s="5"/>
      <c r="W329" s="5"/>
    </row>
    <row r="330" spans="1:60">
      <c r="C330" s="189"/>
      <c r="D330" s="190"/>
      <c r="E330" s="89"/>
      <c r="F330" s="89"/>
      <c r="G330" s="89"/>
      <c r="AG330" t="s">
        <v>176</v>
      </c>
    </row>
    <row r="331" spans="1:60">
      <c r="C331" s="89"/>
      <c r="D331" s="190"/>
      <c r="E331" s="89"/>
      <c r="F331" s="89"/>
      <c r="G331" s="89"/>
    </row>
    <row r="332" spans="1:60">
      <c r="C332" s="89"/>
      <c r="D332" s="190"/>
      <c r="E332" s="89"/>
      <c r="F332" s="89"/>
      <c r="G332" s="89"/>
    </row>
    <row r="333" spans="1:60">
      <c r="C333" s="89"/>
      <c r="D333" s="190"/>
      <c r="E333" s="89"/>
      <c r="F333" s="89"/>
      <c r="G333" s="89"/>
    </row>
    <row r="334" spans="1:60">
      <c r="C334" s="89"/>
      <c r="D334" s="190"/>
      <c r="E334" s="89"/>
      <c r="F334" s="89"/>
      <c r="G334" s="89"/>
    </row>
    <row r="335" spans="1:60">
      <c r="C335" s="89"/>
      <c r="D335" s="190"/>
      <c r="E335" s="89"/>
      <c r="F335" s="89"/>
      <c r="G335" s="89"/>
    </row>
    <row r="336" spans="1:60">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mergeCells count="179">
    <mergeCell ref="C25:G25"/>
    <mergeCell ref="C27:G27"/>
    <mergeCell ref="A325:B325"/>
    <mergeCell ref="C41:G41"/>
    <mergeCell ref="C61:G61"/>
    <mergeCell ref="C33:G33"/>
    <mergeCell ref="C35:G35"/>
    <mergeCell ref="C57:G57"/>
    <mergeCell ref="C67:G67"/>
    <mergeCell ref="C40:G40"/>
    <mergeCell ref="C19:G19"/>
    <mergeCell ref="C20:G20"/>
    <mergeCell ref="A1:G1"/>
    <mergeCell ref="C2:G2"/>
    <mergeCell ref="C3:G3"/>
    <mergeCell ref="C4:G4"/>
    <mergeCell ref="C66:G66"/>
    <mergeCell ref="C55:G55"/>
    <mergeCell ref="C18:G18"/>
    <mergeCell ref="C24:G24"/>
    <mergeCell ref="C23:G23"/>
    <mergeCell ref="C10:G10"/>
    <mergeCell ref="C11:G11"/>
    <mergeCell ref="C13:G13"/>
    <mergeCell ref="C14:G14"/>
    <mergeCell ref="C15:G15"/>
    <mergeCell ref="C44:G44"/>
    <mergeCell ref="C64:G64"/>
    <mergeCell ref="C47:G47"/>
    <mergeCell ref="C21:G21"/>
    <mergeCell ref="C36:G36"/>
    <mergeCell ref="C78:G78"/>
    <mergeCell ref="C70:G70"/>
    <mergeCell ref="C28:G28"/>
    <mergeCell ref="C29:G29"/>
    <mergeCell ref="C42:G42"/>
    <mergeCell ref="C48:G48"/>
    <mergeCell ref="C51:G51"/>
    <mergeCell ref="C58:G58"/>
    <mergeCell ref="C71:G71"/>
    <mergeCell ref="C63:G63"/>
    <mergeCell ref="C31:G31"/>
    <mergeCell ref="C32:G32"/>
    <mergeCell ref="C37:G37"/>
    <mergeCell ref="C38:G38"/>
    <mergeCell ref="C39:G39"/>
    <mergeCell ref="C85:G85"/>
    <mergeCell ref="C88:G88"/>
    <mergeCell ref="C91:G91"/>
    <mergeCell ref="C93:G93"/>
    <mergeCell ref="C74:G74"/>
    <mergeCell ref="C76:G76"/>
    <mergeCell ref="C77:G77"/>
    <mergeCell ref="C82:G82"/>
    <mergeCell ref="C84:G84"/>
    <mergeCell ref="C79:G79"/>
    <mergeCell ref="C94:G94"/>
    <mergeCell ref="C97:G97"/>
    <mergeCell ref="C99:G99"/>
    <mergeCell ref="C101:G101"/>
    <mergeCell ref="C102:G102"/>
    <mergeCell ref="C104:G104"/>
    <mergeCell ref="C128:G128"/>
    <mergeCell ref="C130:G130"/>
    <mergeCell ref="C135:G135"/>
    <mergeCell ref="C137:G137"/>
    <mergeCell ref="C131:G131"/>
    <mergeCell ref="C106:G106"/>
    <mergeCell ref="C108:G108"/>
    <mergeCell ref="C157:G157"/>
    <mergeCell ref="C146:G146"/>
    <mergeCell ref="C111:G111"/>
    <mergeCell ref="C114:G114"/>
    <mergeCell ref="C117:G117"/>
    <mergeCell ref="C119:G119"/>
    <mergeCell ref="C121:G121"/>
    <mergeCell ref="C123:G123"/>
    <mergeCell ref="C125:G125"/>
    <mergeCell ref="C127:G127"/>
    <mergeCell ref="C170:G170"/>
    <mergeCell ref="C164:G164"/>
    <mergeCell ref="C160:G160"/>
    <mergeCell ref="C163:G163"/>
    <mergeCell ref="C143:G143"/>
    <mergeCell ref="C144:G144"/>
    <mergeCell ref="C145:G145"/>
    <mergeCell ref="C150:G150"/>
    <mergeCell ref="C151:G151"/>
    <mergeCell ref="C152:G152"/>
    <mergeCell ref="C148:G148"/>
    <mergeCell ref="C149:G149"/>
    <mergeCell ref="C141:G141"/>
    <mergeCell ref="C172:G172"/>
    <mergeCell ref="C147:G147"/>
    <mergeCell ref="C134:G134"/>
    <mergeCell ref="C138:G138"/>
    <mergeCell ref="C140:G140"/>
    <mergeCell ref="C166:G166"/>
    <mergeCell ref="C167:G167"/>
    <mergeCell ref="C173:G173"/>
    <mergeCell ref="C195:G195"/>
    <mergeCell ref="C198:G198"/>
    <mergeCell ref="C199:G199"/>
    <mergeCell ref="C176:G176"/>
    <mergeCell ref="C179:G179"/>
    <mergeCell ref="C181:G181"/>
    <mergeCell ref="C182:G182"/>
    <mergeCell ref="C192:G192"/>
    <mergeCell ref="C194:G194"/>
    <mergeCell ref="C184:G184"/>
    <mergeCell ref="C185:G185"/>
    <mergeCell ref="C188:G188"/>
    <mergeCell ref="C189:G189"/>
    <mergeCell ref="C191:G191"/>
    <mergeCell ref="C186:G186"/>
    <mergeCell ref="C243:G243"/>
    <mergeCell ref="C202:G202"/>
    <mergeCell ref="C203:G203"/>
    <mergeCell ref="C204:G204"/>
    <mergeCell ref="C206:G206"/>
    <mergeCell ref="C200:G200"/>
    <mergeCell ref="C219:G219"/>
    <mergeCell ref="C221:G221"/>
    <mergeCell ref="C253:G253"/>
    <mergeCell ref="C256:G256"/>
    <mergeCell ref="C232:G232"/>
    <mergeCell ref="C251:G251"/>
    <mergeCell ref="C234:G234"/>
    <mergeCell ref="C236:G236"/>
    <mergeCell ref="C239:G239"/>
    <mergeCell ref="C241:G241"/>
    <mergeCell ref="C207:G207"/>
    <mergeCell ref="C209:G209"/>
    <mergeCell ref="C210:G210"/>
    <mergeCell ref="C213:G213"/>
    <mergeCell ref="C214:G214"/>
    <mergeCell ref="C216:G216"/>
    <mergeCell ref="C223:G223"/>
    <mergeCell ref="C228:G228"/>
    <mergeCell ref="C230:G230"/>
    <mergeCell ref="C238:G238"/>
    <mergeCell ref="C225:G225"/>
    <mergeCell ref="C226:G226"/>
    <mergeCell ref="C294:G294"/>
    <mergeCell ref="C296:G296"/>
    <mergeCell ref="C265:G265"/>
    <mergeCell ref="C267:G267"/>
    <mergeCell ref="C259:G259"/>
    <mergeCell ref="C262:G262"/>
    <mergeCell ref="C303:G303"/>
    <mergeCell ref="C304:G304"/>
    <mergeCell ref="C258:G258"/>
    <mergeCell ref="C322:G322"/>
    <mergeCell ref="C307:G307"/>
    <mergeCell ref="C308:G308"/>
    <mergeCell ref="C311:G311"/>
    <mergeCell ref="C313:G313"/>
    <mergeCell ref="C316:G316"/>
    <mergeCell ref="C286:G286"/>
    <mergeCell ref="C289:G289"/>
    <mergeCell ref="C245:G245"/>
    <mergeCell ref="C248:G248"/>
    <mergeCell ref="C268:G268"/>
    <mergeCell ref="C271:G271"/>
    <mergeCell ref="C318:G318"/>
    <mergeCell ref="C299:G299"/>
    <mergeCell ref="C306:G306"/>
    <mergeCell ref="C300:G300"/>
    <mergeCell ref="C302:G302"/>
    <mergeCell ref="C291:G291"/>
    <mergeCell ref="C293:G293"/>
    <mergeCell ref="C273:G273"/>
    <mergeCell ref="C274:G274"/>
    <mergeCell ref="C275:G275"/>
    <mergeCell ref="C278:G278"/>
    <mergeCell ref="C280:G280"/>
    <mergeCell ref="C282:G282"/>
    <mergeCell ref="C284:G284"/>
    <mergeCell ref="C288:G288"/>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147" activePane="bottomLeft" state="frozen"/>
      <selection pane="bottomLeft" activeCell="L6" sqref="L6"/>
    </sheetView>
  </sheetViews>
  <sheetFormatPr defaultRowHeight="12.75" outlineLevelRow="1"/>
  <cols>
    <col min="1" max="1" width="3.42578125" customWidth="1"/>
    <col min="2" max="2" width="12.7109375" style="87" customWidth="1"/>
    <col min="3" max="3" width="50.7109375" style="87" customWidth="1"/>
    <col min="4" max="4" width="4.85546875" customWidth="1"/>
    <col min="5" max="5" width="7.85546875" customWidth="1"/>
    <col min="6" max="6" width="9.85546875" customWidth="1"/>
    <col min="7" max="7" width="12.7109375" customWidth="1"/>
    <col min="8" max="11" width="0" hidden="1" customWidth="1"/>
    <col min="12" max="12" width="4.85546875" customWidth="1"/>
    <col min="14" max="17" width="0" hidden="1" customWidth="1"/>
    <col min="18" max="18" width="6.85546875" customWidth="1"/>
    <col min="20" max="23" width="0" hidden="1" customWidth="1"/>
    <col min="29" max="29" width="0" hidden="1" customWidth="1"/>
    <col min="31" max="41" width="0" hidden="1" customWidth="1"/>
  </cols>
  <sheetData>
    <row r="1" spans="1:60" ht="15.75" customHeight="1">
      <c r="A1" s="261" t="s">
        <v>177</v>
      </c>
      <c r="B1" s="261"/>
      <c r="C1" s="261"/>
      <c r="D1" s="261"/>
      <c r="E1" s="261"/>
      <c r="F1" s="261"/>
      <c r="G1" s="261"/>
      <c r="AG1" t="s">
        <v>106</v>
      </c>
    </row>
    <row r="2" spans="1:60" ht="25.15" customHeight="1">
      <c r="A2" s="140" t="s">
        <v>7</v>
      </c>
      <c r="B2" s="74" t="s">
        <v>43</v>
      </c>
      <c r="C2" s="262" t="s">
        <v>44</v>
      </c>
      <c r="D2" s="263"/>
      <c r="E2" s="263"/>
      <c r="F2" s="263"/>
      <c r="G2" s="264"/>
      <c r="AG2" t="s">
        <v>107</v>
      </c>
    </row>
    <row r="3" spans="1:60" ht="25.15" customHeight="1">
      <c r="A3" s="140" t="s">
        <v>8</v>
      </c>
      <c r="B3" s="74" t="s">
        <v>46</v>
      </c>
      <c r="C3" s="262" t="s">
        <v>47</v>
      </c>
      <c r="D3" s="263"/>
      <c r="E3" s="263"/>
      <c r="F3" s="263"/>
      <c r="G3" s="264"/>
      <c r="AC3" s="87" t="s">
        <v>107</v>
      </c>
      <c r="AG3" t="s">
        <v>109</v>
      </c>
    </row>
    <row r="4" spans="1:60" ht="25.15" customHeight="1">
      <c r="A4" s="141" t="s">
        <v>9</v>
      </c>
      <c r="B4" s="142" t="s">
        <v>48</v>
      </c>
      <c r="C4" s="265" t="s">
        <v>49</v>
      </c>
      <c r="D4" s="266"/>
      <c r="E4" s="266"/>
      <c r="F4" s="266"/>
      <c r="G4" s="267"/>
      <c r="AG4" t="s">
        <v>110</v>
      </c>
    </row>
    <row r="5" spans="1:60">
      <c r="D5" s="139"/>
    </row>
    <row r="6" spans="1:60" ht="38.25">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c r="A8" s="160" t="s">
        <v>131</v>
      </c>
      <c r="B8" s="161" t="s">
        <v>104</v>
      </c>
      <c r="C8" s="182" t="s">
        <v>28</v>
      </c>
      <c r="D8" s="183"/>
      <c r="E8" s="164"/>
      <c r="F8" s="164"/>
      <c r="G8" s="164">
        <f>SUMIF(AG9:AG20,"&lt;&gt;NOR",G9:G20)</f>
        <v>0</v>
      </c>
      <c r="H8" s="164"/>
      <c r="I8" s="164">
        <f>SUM(I9:I20)</f>
        <v>0</v>
      </c>
      <c r="J8" s="164"/>
      <c r="K8" s="164">
        <f>SUM(K9:K20)</f>
        <v>0</v>
      </c>
      <c r="L8" s="164"/>
      <c r="M8" s="164">
        <f>SUM(M9:M20)</f>
        <v>0</v>
      </c>
      <c r="N8" s="164"/>
      <c r="O8" s="164">
        <f>SUM(O9:O20)</f>
        <v>0</v>
      </c>
      <c r="P8" s="164"/>
      <c r="Q8" s="164">
        <f>SUM(Q9:Q20)</f>
        <v>0</v>
      </c>
      <c r="R8" s="164"/>
      <c r="S8" s="164"/>
      <c r="T8" s="165"/>
      <c r="U8" s="159"/>
      <c r="V8" s="159">
        <f>SUM(V9:V20)</f>
        <v>0</v>
      </c>
      <c r="W8" s="159"/>
      <c r="AG8" t="s">
        <v>132</v>
      </c>
    </row>
    <row r="9" spans="1:60" outlineLevel="1">
      <c r="A9" s="166">
        <v>1</v>
      </c>
      <c r="B9" s="167" t="s">
        <v>500</v>
      </c>
      <c r="C9" s="180" t="s">
        <v>501</v>
      </c>
      <c r="D9" s="181" t="s">
        <v>502</v>
      </c>
      <c r="E9" s="171">
        <v>1</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167</v>
      </c>
      <c r="T9" s="172" t="s">
        <v>137</v>
      </c>
      <c r="U9" s="157">
        <v>0</v>
      </c>
      <c r="V9" s="157">
        <f>ROUND(E9*U9,2)</f>
        <v>0</v>
      </c>
      <c r="W9" s="157"/>
      <c r="X9" s="148"/>
      <c r="Y9" s="148"/>
      <c r="Z9" s="148"/>
      <c r="AA9" s="148"/>
      <c r="AB9" s="148"/>
      <c r="AC9" s="148"/>
      <c r="AD9" s="148"/>
      <c r="AE9" s="148"/>
      <c r="AF9" s="148"/>
      <c r="AG9" s="148" t="s">
        <v>168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68"/>
      <c r="D10" s="269"/>
      <c r="E10" s="269"/>
      <c r="F10" s="269"/>
      <c r="G10" s="269"/>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66">
        <v>2</v>
      </c>
      <c r="B11" s="167" t="s">
        <v>503</v>
      </c>
      <c r="C11" s="180" t="s">
        <v>504</v>
      </c>
      <c r="D11" s="181" t="s">
        <v>502</v>
      </c>
      <c r="E11" s="171">
        <v>1</v>
      </c>
      <c r="F11" s="170"/>
      <c r="G11" s="171">
        <f>ROUND(E11*F11,2)</f>
        <v>0</v>
      </c>
      <c r="H11" s="170"/>
      <c r="I11" s="171">
        <f>ROUND(E11*H11,2)</f>
        <v>0</v>
      </c>
      <c r="J11" s="170"/>
      <c r="K11" s="171">
        <f>ROUND(E11*J11,2)</f>
        <v>0</v>
      </c>
      <c r="L11" s="171">
        <v>21</v>
      </c>
      <c r="M11" s="171">
        <f>G11*(1+L11/100)</f>
        <v>0</v>
      </c>
      <c r="N11" s="171">
        <v>0</v>
      </c>
      <c r="O11" s="171">
        <f>ROUND(E11*N11,2)</f>
        <v>0</v>
      </c>
      <c r="P11" s="171">
        <v>0</v>
      </c>
      <c r="Q11" s="171">
        <f>ROUND(E11*P11,2)</f>
        <v>0</v>
      </c>
      <c r="R11" s="171"/>
      <c r="S11" s="171" t="s">
        <v>167</v>
      </c>
      <c r="T11" s="172" t="s">
        <v>137</v>
      </c>
      <c r="U11" s="157">
        <v>0</v>
      </c>
      <c r="V11" s="157">
        <f>ROUND(E11*U11,2)</f>
        <v>0</v>
      </c>
      <c r="W11" s="157"/>
      <c r="X11" s="148"/>
      <c r="Y11" s="148"/>
      <c r="Z11" s="148"/>
      <c r="AA11" s="148"/>
      <c r="AB11" s="148"/>
      <c r="AC11" s="148"/>
      <c r="AD11" s="148"/>
      <c r="AE11" s="148"/>
      <c r="AF11" s="148"/>
      <c r="AG11" s="148" t="s">
        <v>505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55"/>
      <c r="B12" s="156"/>
      <c r="C12" s="268"/>
      <c r="D12" s="269"/>
      <c r="E12" s="269"/>
      <c r="F12" s="269"/>
      <c r="G12" s="269"/>
      <c r="H12" s="157"/>
      <c r="I12" s="157"/>
      <c r="J12" s="157"/>
      <c r="K12" s="157"/>
      <c r="L12" s="157"/>
      <c r="M12" s="157"/>
      <c r="N12" s="157"/>
      <c r="O12" s="157"/>
      <c r="P12" s="157"/>
      <c r="Q12" s="157"/>
      <c r="R12" s="157"/>
      <c r="S12" s="157"/>
      <c r="T12" s="157"/>
      <c r="U12" s="157"/>
      <c r="V12" s="157"/>
      <c r="W12" s="157"/>
      <c r="X12" s="148"/>
      <c r="Y12" s="148"/>
      <c r="Z12" s="148"/>
      <c r="AA12" s="148"/>
      <c r="AB12" s="148"/>
      <c r="AC12" s="148"/>
      <c r="AD12" s="148"/>
      <c r="AE12" s="148"/>
      <c r="AF12" s="148"/>
      <c r="AG12" s="148" t="s">
        <v>141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66">
        <v>3</v>
      </c>
      <c r="B13" s="167" t="s">
        <v>506</v>
      </c>
      <c r="C13" s="180" t="s">
        <v>507</v>
      </c>
      <c r="D13" s="181" t="s">
        <v>502</v>
      </c>
      <c r="E13" s="171">
        <v>1</v>
      </c>
      <c r="F13" s="170"/>
      <c r="G13" s="171">
        <f>ROUND(E13*F13,2)</f>
        <v>0</v>
      </c>
      <c r="H13" s="170"/>
      <c r="I13" s="171">
        <f>ROUND(E13*H13,2)</f>
        <v>0</v>
      </c>
      <c r="J13" s="170"/>
      <c r="K13" s="171">
        <f>ROUND(E13*J13,2)</f>
        <v>0</v>
      </c>
      <c r="L13" s="171">
        <v>21</v>
      </c>
      <c r="M13" s="171">
        <f>G13*(1+L13/100)</f>
        <v>0</v>
      </c>
      <c r="N13" s="171">
        <v>0</v>
      </c>
      <c r="O13" s="171">
        <f>ROUND(E13*N13,2)</f>
        <v>0</v>
      </c>
      <c r="P13" s="171">
        <v>0</v>
      </c>
      <c r="Q13" s="171">
        <f>ROUND(E13*P13,2)</f>
        <v>0</v>
      </c>
      <c r="R13" s="171"/>
      <c r="S13" s="171" t="s">
        <v>167</v>
      </c>
      <c r="T13" s="172" t="s">
        <v>137</v>
      </c>
      <c r="U13" s="157">
        <v>0</v>
      </c>
      <c r="V13" s="157">
        <f>ROUND(E13*U13,2)</f>
        <v>0</v>
      </c>
      <c r="W13" s="157"/>
      <c r="X13" s="148"/>
      <c r="Y13" s="148"/>
      <c r="Z13" s="148"/>
      <c r="AA13" s="148"/>
      <c r="AB13" s="148"/>
      <c r="AC13" s="148"/>
      <c r="AD13" s="148"/>
      <c r="AE13" s="148"/>
      <c r="AF13" s="148"/>
      <c r="AG13" s="148" t="s">
        <v>168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c r="A14" s="155"/>
      <c r="B14" s="156"/>
      <c r="C14" s="268"/>
      <c r="D14" s="269"/>
      <c r="E14" s="269"/>
      <c r="F14" s="269"/>
      <c r="G14" s="269"/>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4</v>
      </c>
      <c r="B15" s="167" t="s">
        <v>508</v>
      </c>
      <c r="C15" s="180" t="s">
        <v>509</v>
      </c>
      <c r="D15" s="181" t="s">
        <v>502</v>
      </c>
      <c r="E15" s="171">
        <v>1</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167</v>
      </c>
      <c r="T15" s="172" t="s">
        <v>137</v>
      </c>
      <c r="U15" s="157">
        <v>0</v>
      </c>
      <c r="V15" s="157">
        <f>ROUND(E15*U15,2)</f>
        <v>0</v>
      </c>
      <c r="W15" s="157"/>
      <c r="X15" s="148"/>
      <c r="Y15" s="148"/>
      <c r="Z15" s="148"/>
      <c r="AA15" s="148"/>
      <c r="AB15" s="148"/>
      <c r="AC15" s="148"/>
      <c r="AD15" s="148"/>
      <c r="AE15" s="148"/>
      <c r="AF15" s="148"/>
      <c r="AG15" s="148" t="s">
        <v>168</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c r="A16" s="155"/>
      <c r="B16" s="156"/>
      <c r="C16" s="268"/>
      <c r="D16" s="269"/>
      <c r="E16" s="269"/>
      <c r="F16" s="269"/>
      <c r="G16" s="269"/>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c r="A17" s="166">
        <v>5</v>
      </c>
      <c r="B17" s="167" t="s">
        <v>510</v>
      </c>
      <c r="C17" s="180" t="s">
        <v>511</v>
      </c>
      <c r="D17" s="181" t="s">
        <v>502</v>
      </c>
      <c r="E17" s="171">
        <v>1</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168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68"/>
      <c r="D18" s="269"/>
      <c r="E18" s="269"/>
      <c r="F18" s="269"/>
      <c r="G18" s="269"/>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66">
        <v>6</v>
      </c>
      <c r="B19" s="167" t="s">
        <v>512</v>
      </c>
      <c r="C19" s="180" t="s">
        <v>513</v>
      </c>
      <c r="D19" s="181" t="s">
        <v>502</v>
      </c>
      <c r="E19" s="171">
        <v>1</v>
      </c>
      <c r="F19" s="170"/>
      <c r="G19" s="171">
        <f>ROUND(E19*F19,2)</f>
        <v>0</v>
      </c>
      <c r="H19" s="170"/>
      <c r="I19" s="171">
        <f>ROUND(E19*H19,2)</f>
        <v>0</v>
      </c>
      <c r="J19" s="170"/>
      <c r="K19" s="171">
        <f>ROUND(E19*J19,2)</f>
        <v>0</v>
      </c>
      <c r="L19" s="171">
        <v>21</v>
      </c>
      <c r="M19" s="171">
        <f>G19*(1+L19/100)</f>
        <v>0</v>
      </c>
      <c r="N19" s="171">
        <v>0</v>
      </c>
      <c r="O19" s="171">
        <f>ROUND(E19*N19,2)</f>
        <v>0</v>
      </c>
      <c r="P19" s="171">
        <v>0</v>
      </c>
      <c r="Q19" s="171">
        <f>ROUND(E19*P19,2)</f>
        <v>0</v>
      </c>
      <c r="R19" s="171"/>
      <c r="S19" s="171" t="s">
        <v>167</v>
      </c>
      <c r="T19" s="172" t="s">
        <v>137</v>
      </c>
      <c r="U19" s="157">
        <v>0</v>
      </c>
      <c r="V19" s="157">
        <f>ROUND(E19*U19,2)</f>
        <v>0</v>
      </c>
      <c r="W19" s="157"/>
      <c r="X19" s="148"/>
      <c r="Y19" s="148"/>
      <c r="Z19" s="148"/>
      <c r="AA19" s="148"/>
      <c r="AB19" s="148"/>
      <c r="AC19" s="148"/>
      <c r="AD19" s="148"/>
      <c r="AE19" s="148"/>
      <c r="AF19" s="148"/>
      <c r="AG19" s="148" t="s">
        <v>168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68"/>
      <c r="D20" s="269"/>
      <c r="E20" s="269"/>
      <c r="F20" s="269"/>
      <c r="G20" s="269"/>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c r="A21" s="160" t="s">
        <v>131</v>
      </c>
      <c r="B21" s="161" t="s">
        <v>94</v>
      </c>
      <c r="C21" s="182" t="s">
        <v>96</v>
      </c>
      <c r="D21" s="183"/>
      <c r="E21" s="164"/>
      <c r="F21" s="164"/>
      <c r="G21" s="164">
        <f>SUMIF(AG22:AG73,"&lt;&gt;NOR",G22:G73)</f>
        <v>0</v>
      </c>
      <c r="H21" s="164"/>
      <c r="I21" s="164">
        <f>SUM(I22:I73)</f>
        <v>0</v>
      </c>
      <c r="J21" s="164"/>
      <c r="K21" s="164">
        <f>SUM(K22:K73)</f>
        <v>0</v>
      </c>
      <c r="L21" s="164"/>
      <c r="M21" s="164">
        <f>SUM(M22:M73)</f>
        <v>0</v>
      </c>
      <c r="N21" s="164"/>
      <c r="O21" s="164">
        <f>SUM(O22:O73)</f>
        <v>0</v>
      </c>
      <c r="P21" s="164"/>
      <c r="Q21" s="164">
        <f>SUM(Q22:Q73)</f>
        <v>0</v>
      </c>
      <c r="R21" s="164"/>
      <c r="S21" s="164"/>
      <c r="T21" s="165"/>
      <c r="U21" s="159"/>
      <c r="V21" s="159">
        <f>SUM(V22:V73)</f>
        <v>0</v>
      </c>
      <c r="W21" s="159"/>
      <c r="AG21" t="s">
        <v>132</v>
      </c>
    </row>
    <row r="22" spans="1:60" outlineLevel="1">
      <c r="A22" s="166">
        <v>7</v>
      </c>
      <c r="B22" s="167" t="s">
        <v>514</v>
      </c>
      <c r="C22" s="180" t="s">
        <v>515</v>
      </c>
      <c r="D22" s="181" t="s">
        <v>502</v>
      </c>
      <c r="E22" s="171">
        <v>1</v>
      </c>
      <c r="F22" s="170"/>
      <c r="G22" s="171">
        <f>ROUND(E22*F22,2)</f>
        <v>0</v>
      </c>
      <c r="H22" s="170"/>
      <c r="I22" s="171">
        <f>ROUND(E22*H22,2)</f>
        <v>0</v>
      </c>
      <c r="J22" s="170"/>
      <c r="K22" s="171">
        <f>ROUND(E22*J22,2)</f>
        <v>0</v>
      </c>
      <c r="L22" s="171">
        <v>21</v>
      </c>
      <c r="M22" s="171">
        <f>G22*(1+L22/100)</f>
        <v>0</v>
      </c>
      <c r="N22" s="171">
        <v>0</v>
      </c>
      <c r="O22" s="171">
        <f>ROUND(E22*N22,2)</f>
        <v>0</v>
      </c>
      <c r="P22" s="171">
        <v>0</v>
      </c>
      <c r="Q22" s="171">
        <f>ROUND(E22*P22,2)</f>
        <v>0</v>
      </c>
      <c r="R22" s="171"/>
      <c r="S22" s="171" t="s">
        <v>167</v>
      </c>
      <c r="T22" s="172" t="s">
        <v>137</v>
      </c>
      <c r="U22" s="157">
        <v>0</v>
      </c>
      <c r="V22" s="157">
        <f>ROUND(E22*U22,2)</f>
        <v>0</v>
      </c>
      <c r="W22" s="157"/>
      <c r="X22" s="148"/>
      <c r="Y22" s="148"/>
      <c r="Z22" s="148"/>
      <c r="AA22" s="148"/>
      <c r="AB22" s="148"/>
      <c r="AC22" s="148"/>
      <c r="AD22" s="148"/>
      <c r="AE22" s="148"/>
      <c r="AF22" s="148"/>
      <c r="AG22" s="148" t="s">
        <v>183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c r="A23" s="155"/>
      <c r="B23" s="156"/>
      <c r="C23" s="268"/>
      <c r="D23" s="269"/>
      <c r="E23" s="269"/>
      <c r="F23" s="269"/>
      <c r="G23" s="269"/>
      <c r="H23" s="157"/>
      <c r="I23" s="157"/>
      <c r="J23" s="157"/>
      <c r="K23" s="157"/>
      <c r="L23" s="157"/>
      <c r="M23" s="157"/>
      <c r="N23" s="157"/>
      <c r="O23" s="157"/>
      <c r="P23" s="157"/>
      <c r="Q23" s="157"/>
      <c r="R23" s="157"/>
      <c r="S23" s="157"/>
      <c r="T23" s="157"/>
      <c r="U23" s="157"/>
      <c r="V23" s="157"/>
      <c r="W23" s="157"/>
      <c r="X23" s="148"/>
      <c r="Y23" s="148"/>
      <c r="Z23" s="148"/>
      <c r="AA23" s="148"/>
      <c r="AB23" s="148"/>
      <c r="AC23" s="148"/>
      <c r="AD23" s="148"/>
      <c r="AE23" s="148"/>
      <c r="AF23" s="148"/>
      <c r="AG23" s="148" t="s">
        <v>141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c r="A24" s="166">
        <v>8</v>
      </c>
      <c r="B24" s="167" t="s">
        <v>516</v>
      </c>
      <c r="C24" s="180" t="s">
        <v>517</v>
      </c>
      <c r="D24" s="181" t="s">
        <v>502</v>
      </c>
      <c r="E24" s="171">
        <v>1</v>
      </c>
      <c r="F24" s="170"/>
      <c r="G24" s="171">
        <f>ROUND(E24*F24,2)</f>
        <v>0</v>
      </c>
      <c r="H24" s="170"/>
      <c r="I24" s="171">
        <f>ROUND(E24*H24,2)</f>
        <v>0</v>
      </c>
      <c r="J24" s="170"/>
      <c r="K24" s="171">
        <f>ROUND(E24*J24,2)</f>
        <v>0</v>
      </c>
      <c r="L24" s="171">
        <v>21</v>
      </c>
      <c r="M24" s="171">
        <f>G24*(1+L24/100)</f>
        <v>0</v>
      </c>
      <c r="N24" s="171">
        <v>0</v>
      </c>
      <c r="O24" s="171">
        <f>ROUND(E24*N24,2)</f>
        <v>0</v>
      </c>
      <c r="P24" s="171">
        <v>0</v>
      </c>
      <c r="Q24" s="171">
        <f>ROUND(E24*P24,2)</f>
        <v>0</v>
      </c>
      <c r="R24" s="171"/>
      <c r="S24" s="171" t="s">
        <v>167</v>
      </c>
      <c r="T24" s="172" t="s">
        <v>137</v>
      </c>
      <c r="U24" s="157">
        <v>0</v>
      </c>
      <c r="V24" s="157">
        <f>ROUND(E24*U24,2)</f>
        <v>0</v>
      </c>
      <c r="W24" s="157"/>
      <c r="X24" s="148"/>
      <c r="Y24" s="148"/>
      <c r="Z24" s="148"/>
      <c r="AA24" s="148"/>
      <c r="AB24" s="148"/>
      <c r="AC24" s="148"/>
      <c r="AD24" s="148"/>
      <c r="AE24" s="148"/>
      <c r="AF24" s="148"/>
      <c r="AG24" s="148" t="s">
        <v>518</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55"/>
      <c r="B25" s="156"/>
      <c r="C25" s="268"/>
      <c r="D25" s="269"/>
      <c r="E25" s="269"/>
      <c r="F25" s="269"/>
      <c r="G25" s="269"/>
      <c r="H25" s="157"/>
      <c r="I25" s="157"/>
      <c r="J25" s="157"/>
      <c r="K25" s="157"/>
      <c r="L25" s="157"/>
      <c r="M25" s="157"/>
      <c r="N25" s="157"/>
      <c r="O25" s="157"/>
      <c r="P25" s="157"/>
      <c r="Q25" s="157"/>
      <c r="R25" s="157"/>
      <c r="S25" s="157"/>
      <c r="T25" s="157"/>
      <c r="U25" s="157"/>
      <c r="V25" s="157"/>
      <c r="W25" s="157"/>
      <c r="X25" s="148"/>
      <c r="Y25" s="148"/>
      <c r="Z25" s="148"/>
      <c r="AA25" s="148"/>
      <c r="AB25" s="148"/>
      <c r="AC25" s="148"/>
      <c r="AD25" s="148"/>
      <c r="AE25" s="148"/>
      <c r="AF25" s="148"/>
      <c r="AG25" s="148" t="s">
        <v>141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66">
        <v>9</v>
      </c>
      <c r="B26" s="167" t="s">
        <v>519</v>
      </c>
      <c r="C26" s="180" t="s">
        <v>520</v>
      </c>
      <c r="D26" s="181" t="s">
        <v>521</v>
      </c>
      <c r="E26" s="171">
        <v>1</v>
      </c>
      <c r="F26" s="170"/>
      <c r="G26" s="171">
        <f>ROUND(E26*F26,2)</f>
        <v>0</v>
      </c>
      <c r="H26" s="170"/>
      <c r="I26" s="171">
        <f>ROUND(E26*H26,2)</f>
        <v>0</v>
      </c>
      <c r="J26" s="170"/>
      <c r="K26" s="171">
        <f>ROUND(E26*J26,2)</f>
        <v>0</v>
      </c>
      <c r="L26" s="171">
        <v>21</v>
      </c>
      <c r="M26" s="171">
        <f>G26*(1+L26/100)</f>
        <v>0</v>
      </c>
      <c r="N26" s="171">
        <v>0</v>
      </c>
      <c r="O26" s="171">
        <f>ROUND(E26*N26,2)</f>
        <v>0</v>
      </c>
      <c r="P26" s="171">
        <v>0</v>
      </c>
      <c r="Q26" s="171">
        <f>ROUND(E26*P26,2)</f>
        <v>0</v>
      </c>
      <c r="R26" s="171"/>
      <c r="S26" s="171" t="s">
        <v>167</v>
      </c>
      <c r="T26" s="172" t="s">
        <v>137</v>
      </c>
      <c r="U26" s="157">
        <v>0</v>
      </c>
      <c r="V26" s="157">
        <f>ROUND(E26*U26,2)</f>
        <v>0</v>
      </c>
      <c r="W26" s="157"/>
      <c r="X26" s="148"/>
      <c r="Y26" s="148"/>
      <c r="Z26" s="148"/>
      <c r="AA26" s="148"/>
      <c r="AB26" s="148"/>
      <c r="AC26" s="148"/>
      <c r="AD26" s="148"/>
      <c r="AE26" s="148"/>
      <c r="AF26" s="148"/>
      <c r="AG26" s="148" t="s">
        <v>518</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55"/>
      <c r="B27" s="156"/>
      <c r="C27" s="268"/>
      <c r="D27" s="269"/>
      <c r="E27" s="269"/>
      <c r="F27" s="269"/>
      <c r="G27" s="269"/>
      <c r="H27" s="157"/>
      <c r="I27" s="157"/>
      <c r="J27" s="157"/>
      <c r="K27" s="157"/>
      <c r="L27" s="157"/>
      <c r="M27" s="157"/>
      <c r="N27" s="157"/>
      <c r="O27" s="157"/>
      <c r="P27" s="157"/>
      <c r="Q27" s="157"/>
      <c r="R27" s="157"/>
      <c r="S27" s="157"/>
      <c r="T27" s="157"/>
      <c r="U27" s="157"/>
      <c r="V27" s="157"/>
      <c r="W27" s="157"/>
      <c r="X27" s="148"/>
      <c r="Y27" s="148"/>
      <c r="Z27" s="148"/>
      <c r="AA27" s="148"/>
      <c r="AB27" s="148"/>
      <c r="AC27" s="148"/>
      <c r="AD27" s="148"/>
      <c r="AE27" s="148"/>
      <c r="AF27" s="148"/>
      <c r="AG27" s="148" t="s">
        <v>141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66">
        <v>10</v>
      </c>
      <c r="B28" s="167" t="s">
        <v>522</v>
      </c>
      <c r="C28" s="180" t="s">
        <v>523</v>
      </c>
      <c r="D28" s="181" t="s">
        <v>521</v>
      </c>
      <c r="E28" s="171">
        <v>1</v>
      </c>
      <c r="F28" s="170"/>
      <c r="G28" s="171">
        <f>ROUND(E28*F28,2)</f>
        <v>0</v>
      </c>
      <c r="H28" s="170"/>
      <c r="I28" s="171">
        <f>ROUND(E28*H28,2)</f>
        <v>0</v>
      </c>
      <c r="J28" s="170"/>
      <c r="K28" s="171">
        <f>ROUND(E28*J28,2)</f>
        <v>0</v>
      </c>
      <c r="L28" s="171">
        <v>21</v>
      </c>
      <c r="M28" s="171">
        <f>G28*(1+L28/100)</f>
        <v>0</v>
      </c>
      <c r="N28" s="171">
        <v>0</v>
      </c>
      <c r="O28" s="171">
        <f>ROUND(E28*N28,2)</f>
        <v>0</v>
      </c>
      <c r="P28" s="171">
        <v>0</v>
      </c>
      <c r="Q28" s="171">
        <f>ROUND(E28*P28,2)</f>
        <v>0</v>
      </c>
      <c r="R28" s="171"/>
      <c r="S28" s="171" t="s">
        <v>167</v>
      </c>
      <c r="T28" s="172" t="s">
        <v>137</v>
      </c>
      <c r="U28" s="157">
        <v>0</v>
      </c>
      <c r="V28" s="157">
        <f>ROUND(E28*U28,2)</f>
        <v>0</v>
      </c>
      <c r="W28" s="157"/>
      <c r="X28" s="148"/>
      <c r="Y28" s="148"/>
      <c r="Z28" s="148"/>
      <c r="AA28" s="148"/>
      <c r="AB28" s="148"/>
      <c r="AC28" s="148"/>
      <c r="AD28" s="148"/>
      <c r="AE28" s="148"/>
      <c r="AF28" s="148"/>
      <c r="AG28" s="148" t="s">
        <v>518</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c r="A29" s="155"/>
      <c r="B29" s="156"/>
      <c r="C29" s="268"/>
      <c r="D29" s="269"/>
      <c r="E29" s="269"/>
      <c r="F29" s="269"/>
      <c r="G29" s="269"/>
      <c r="H29" s="157"/>
      <c r="I29" s="157"/>
      <c r="J29" s="157"/>
      <c r="K29" s="157"/>
      <c r="L29" s="157"/>
      <c r="M29" s="157"/>
      <c r="N29" s="157"/>
      <c r="O29" s="157"/>
      <c r="P29" s="157"/>
      <c r="Q29" s="157"/>
      <c r="R29" s="157"/>
      <c r="S29" s="157"/>
      <c r="T29" s="157"/>
      <c r="U29" s="157"/>
      <c r="V29" s="157"/>
      <c r="W29" s="157"/>
      <c r="X29" s="148"/>
      <c r="Y29" s="148"/>
      <c r="Z29" s="148"/>
      <c r="AA29" s="148"/>
      <c r="AB29" s="148"/>
      <c r="AC29" s="148"/>
      <c r="AD29" s="148"/>
      <c r="AE29" s="148"/>
      <c r="AF29" s="148"/>
      <c r="AG29" s="148" t="s">
        <v>141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c r="A30" s="166">
        <v>11</v>
      </c>
      <c r="B30" s="167" t="s">
        <v>524</v>
      </c>
      <c r="C30" s="180" t="s">
        <v>525</v>
      </c>
      <c r="D30" s="181" t="s">
        <v>244</v>
      </c>
      <c r="E30" s="171">
        <v>184</v>
      </c>
      <c r="F30" s="170"/>
      <c r="G30" s="171">
        <f>ROUND(E30*F30,2)</f>
        <v>0</v>
      </c>
      <c r="H30" s="170"/>
      <c r="I30" s="171">
        <f>ROUND(E30*H30,2)</f>
        <v>0</v>
      </c>
      <c r="J30" s="170"/>
      <c r="K30" s="171">
        <f>ROUND(E30*J30,2)</f>
        <v>0</v>
      </c>
      <c r="L30" s="171">
        <v>21</v>
      </c>
      <c r="M30" s="171">
        <f>G30*(1+L30/100)</f>
        <v>0</v>
      </c>
      <c r="N30" s="171">
        <v>0</v>
      </c>
      <c r="O30" s="171">
        <f>ROUND(E30*N30,2)</f>
        <v>0</v>
      </c>
      <c r="P30" s="171">
        <v>0</v>
      </c>
      <c r="Q30" s="171">
        <f>ROUND(E30*P30,2)</f>
        <v>0</v>
      </c>
      <c r="R30" s="171"/>
      <c r="S30" s="171" t="s">
        <v>167</v>
      </c>
      <c r="T30" s="172" t="s">
        <v>137</v>
      </c>
      <c r="U30" s="157">
        <v>0</v>
      </c>
      <c r="V30" s="157">
        <f>ROUND(E30*U30,2)</f>
        <v>0</v>
      </c>
      <c r="W30" s="157"/>
      <c r="X30" s="148"/>
      <c r="Y30" s="148"/>
      <c r="Z30" s="148"/>
      <c r="AA30" s="148"/>
      <c r="AB30" s="148"/>
      <c r="AC30" s="148"/>
      <c r="AD30" s="148"/>
      <c r="AE30" s="148"/>
      <c r="AF30" s="148"/>
      <c r="AG30" s="148" t="s">
        <v>518</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55"/>
      <c r="B31" s="156"/>
      <c r="C31" s="268"/>
      <c r="D31" s="269"/>
      <c r="E31" s="269"/>
      <c r="F31" s="269"/>
      <c r="G31" s="269"/>
      <c r="H31" s="157"/>
      <c r="I31" s="157"/>
      <c r="J31" s="157"/>
      <c r="K31" s="157"/>
      <c r="L31" s="157"/>
      <c r="M31" s="157"/>
      <c r="N31" s="157"/>
      <c r="O31" s="157"/>
      <c r="P31" s="157"/>
      <c r="Q31" s="157"/>
      <c r="R31" s="157"/>
      <c r="S31" s="157"/>
      <c r="T31" s="157"/>
      <c r="U31" s="157"/>
      <c r="V31" s="157"/>
      <c r="W31" s="157"/>
      <c r="X31" s="148"/>
      <c r="Y31" s="148"/>
      <c r="Z31" s="148"/>
      <c r="AA31" s="148"/>
      <c r="AB31" s="148"/>
      <c r="AC31" s="148"/>
      <c r="AD31" s="148"/>
      <c r="AE31" s="148"/>
      <c r="AF31" s="148"/>
      <c r="AG31" s="148" t="s">
        <v>141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c r="A32" s="166">
        <v>12</v>
      </c>
      <c r="B32" s="167" t="s">
        <v>526</v>
      </c>
      <c r="C32" s="180" t="s">
        <v>527</v>
      </c>
      <c r="D32" s="181" t="s">
        <v>244</v>
      </c>
      <c r="E32" s="171">
        <v>162</v>
      </c>
      <c r="F32" s="170"/>
      <c r="G32" s="171">
        <f>ROUND(E32*F32,2)</f>
        <v>0</v>
      </c>
      <c r="H32" s="170"/>
      <c r="I32" s="171">
        <f>ROUND(E32*H32,2)</f>
        <v>0</v>
      </c>
      <c r="J32" s="170"/>
      <c r="K32" s="171">
        <f>ROUND(E32*J32,2)</f>
        <v>0</v>
      </c>
      <c r="L32" s="171">
        <v>21</v>
      </c>
      <c r="M32" s="171">
        <f>G32*(1+L32/100)</f>
        <v>0</v>
      </c>
      <c r="N32" s="171">
        <v>0</v>
      </c>
      <c r="O32" s="171">
        <f>ROUND(E32*N32,2)</f>
        <v>0</v>
      </c>
      <c r="P32" s="171">
        <v>0</v>
      </c>
      <c r="Q32" s="171">
        <f>ROUND(E32*P32,2)</f>
        <v>0</v>
      </c>
      <c r="R32" s="171"/>
      <c r="S32" s="171" t="s">
        <v>167</v>
      </c>
      <c r="T32" s="172" t="s">
        <v>137</v>
      </c>
      <c r="U32" s="157">
        <v>0</v>
      </c>
      <c r="V32" s="157">
        <f>ROUND(E32*U32,2)</f>
        <v>0</v>
      </c>
      <c r="W32" s="157"/>
      <c r="X32" s="148"/>
      <c r="Y32" s="148"/>
      <c r="Z32" s="148"/>
      <c r="AA32" s="148"/>
      <c r="AB32" s="148"/>
      <c r="AC32" s="148"/>
      <c r="AD32" s="148"/>
      <c r="AE32" s="148"/>
      <c r="AF32" s="148"/>
      <c r="AG32" s="148" t="s">
        <v>518</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c r="A33" s="155"/>
      <c r="B33" s="156"/>
      <c r="C33" s="268"/>
      <c r="D33" s="269"/>
      <c r="E33" s="269"/>
      <c r="F33" s="269"/>
      <c r="G33" s="269"/>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c r="A34" s="166">
        <v>13</v>
      </c>
      <c r="B34" s="167" t="s">
        <v>528</v>
      </c>
      <c r="C34" s="180" t="s">
        <v>529</v>
      </c>
      <c r="D34" s="181" t="s">
        <v>244</v>
      </c>
      <c r="E34" s="171">
        <v>24</v>
      </c>
      <c r="F34" s="170"/>
      <c r="G34" s="171">
        <f>ROUND(E34*F34,2)</f>
        <v>0</v>
      </c>
      <c r="H34" s="170"/>
      <c r="I34" s="171">
        <f>ROUND(E34*H34,2)</f>
        <v>0</v>
      </c>
      <c r="J34" s="170"/>
      <c r="K34" s="171">
        <f>ROUND(E34*J34,2)</f>
        <v>0</v>
      </c>
      <c r="L34" s="171">
        <v>21</v>
      </c>
      <c r="M34" s="171">
        <f>G34*(1+L34/100)</f>
        <v>0</v>
      </c>
      <c r="N34" s="171">
        <v>0</v>
      </c>
      <c r="O34" s="171">
        <f>ROUND(E34*N34,2)</f>
        <v>0</v>
      </c>
      <c r="P34" s="171">
        <v>0</v>
      </c>
      <c r="Q34" s="171">
        <f>ROUND(E34*P34,2)</f>
        <v>0</v>
      </c>
      <c r="R34" s="171"/>
      <c r="S34" s="171" t="s">
        <v>167</v>
      </c>
      <c r="T34" s="172" t="s">
        <v>137</v>
      </c>
      <c r="U34" s="157">
        <v>0</v>
      </c>
      <c r="V34" s="157">
        <f>ROUND(E34*U34,2)</f>
        <v>0</v>
      </c>
      <c r="W34" s="157"/>
      <c r="X34" s="148"/>
      <c r="Y34" s="148"/>
      <c r="Z34" s="148"/>
      <c r="AA34" s="148"/>
      <c r="AB34" s="148"/>
      <c r="AC34" s="148"/>
      <c r="AD34" s="148"/>
      <c r="AE34" s="148"/>
      <c r="AF34" s="148"/>
      <c r="AG34" s="148" t="s">
        <v>518</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c r="A35" s="155"/>
      <c r="B35" s="156"/>
      <c r="C35" s="268"/>
      <c r="D35" s="269"/>
      <c r="E35" s="269"/>
      <c r="F35" s="269"/>
      <c r="G35" s="269"/>
      <c r="H35" s="157"/>
      <c r="I35" s="157"/>
      <c r="J35" s="157"/>
      <c r="K35" s="157"/>
      <c r="L35" s="157"/>
      <c r="M35" s="157"/>
      <c r="N35" s="157"/>
      <c r="O35" s="157"/>
      <c r="P35" s="157"/>
      <c r="Q35" s="157"/>
      <c r="R35" s="157"/>
      <c r="S35" s="157"/>
      <c r="T35" s="157"/>
      <c r="U35" s="157"/>
      <c r="V35" s="157"/>
      <c r="W35" s="157"/>
      <c r="X35" s="148"/>
      <c r="Y35" s="148"/>
      <c r="Z35" s="148"/>
      <c r="AA35" s="148"/>
      <c r="AB35" s="148"/>
      <c r="AC35" s="148"/>
      <c r="AD35" s="148"/>
      <c r="AE35" s="148"/>
      <c r="AF35" s="148"/>
      <c r="AG35" s="148" t="s">
        <v>141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c r="A36" s="166">
        <v>14</v>
      </c>
      <c r="B36" s="167" t="s">
        <v>530</v>
      </c>
      <c r="C36" s="180" t="s">
        <v>531</v>
      </c>
      <c r="D36" s="181" t="s">
        <v>244</v>
      </c>
      <c r="E36" s="171">
        <v>18</v>
      </c>
      <c r="F36" s="170"/>
      <c r="G36" s="171">
        <f>ROUND(E36*F36,2)</f>
        <v>0</v>
      </c>
      <c r="H36" s="170"/>
      <c r="I36" s="171">
        <f>ROUND(E36*H36,2)</f>
        <v>0</v>
      </c>
      <c r="J36" s="170"/>
      <c r="K36" s="171">
        <f>ROUND(E36*J36,2)</f>
        <v>0</v>
      </c>
      <c r="L36" s="171">
        <v>21</v>
      </c>
      <c r="M36" s="171">
        <f>G36*(1+L36/100)</f>
        <v>0</v>
      </c>
      <c r="N36" s="171">
        <v>0</v>
      </c>
      <c r="O36" s="171">
        <f>ROUND(E36*N36,2)</f>
        <v>0</v>
      </c>
      <c r="P36" s="171">
        <v>0</v>
      </c>
      <c r="Q36" s="171">
        <f>ROUND(E36*P36,2)</f>
        <v>0</v>
      </c>
      <c r="R36" s="171"/>
      <c r="S36" s="171" t="s">
        <v>167</v>
      </c>
      <c r="T36" s="172" t="s">
        <v>137</v>
      </c>
      <c r="U36" s="157">
        <v>0</v>
      </c>
      <c r="V36" s="157">
        <f>ROUND(E36*U36,2)</f>
        <v>0</v>
      </c>
      <c r="W36" s="157"/>
      <c r="X36" s="148"/>
      <c r="Y36" s="148"/>
      <c r="Z36" s="148"/>
      <c r="AA36" s="148"/>
      <c r="AB36" s="148"/>
      <c r="AC36" s="148"/>
      <c r="AD36" s="148"/>
      <c r="AE36" s="148"/>
      <c r="AF36" s="148"/>
      <c r="AG36" s="148" t="s">
        <v>518</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c r="A37" s="155"/>
      <c r="B37" s="156"/>
      <c r="C37" s="268"/>
      <c r="D37" s="269"/>
      <c r="E37" s="269"/>
      <c r="F37" s="269"/>
      <c r="G37" s="269"/>
      <c r="H37" s="157"/>
      <c r="I37" s="157"/>
      <c r="J37" s="157"/>
      <c r="K37" s="157"/>
      <c r="L37" s="157"/>
      <c r="M37" s="157"/>
      <c r="N37" s="157"/>
      <c r="O37" s="157"/>
      <c r="P37" s="157"/>
      <c r="Q37" s="157"/>
      <c r="R37" s="157"/>
      <c r="S37" s="157"/>
      <c r="T37" s="157"/>
      <c r="U37" s="157"/>
      <c r="V37" s="157"/>
      <c r="W37" s="157"/>
      <c r="X37" s="148"/>
      <c r="Y37" s="148"/>
      <c r="Z37" s="148"/>
      <c r="AA37" s="148"/>
      <c r="AB37" s="148"/>
      <c r="AC37" s="148"/>
      <c r="AD37" s="148"/>
      <c r="AE37" s="148"/>
      <c r="AF37" s="148"/>
      <c r="AG37" s="148" t="s">
        <v>141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66">
        <v>15</v>
      </c>
      <c r="B38" s="167" t="s">
        <v>532</v>
      </c>
      <c r="C38" s="180" t="s">
        <v>533</v>
      </c>
      <c r="D38" s="181" t="s">
        <v>521</v>
      </c>
      <c r="E38" s="171">
        <v>3</v>
      </c>
      <c r="F38" s="170"/>
      <c r="G38" s="171">
        <f>ROUND(E38*F38,2)</f>
        <v>0</v>
      </c>
      <c r="H38" s="170"/>
      <c r="I38" s="171">
        <f>ROUND(E38*H38,2)</f>
        <v>0</v>
      </c>
      <c r="J38" s="170"/>
      <c r="K38" s="171">
        <f>ROUND(E38*J38,2)</f>
        <v>0</v>
      </c>
      <c r="L38" s="171">
        <v>21</v>
      </c>
      <c r="M38" s="171">
        <f>G38*(1+L38/100)</f>
        <v>0</v>
      </c>
      <c r="N38" s="171">
        <v>0</v>
      </c>
      <c r="O38" s="171">
        <f>ROUND(E38*N38,2)</f>
        <v>0</v>
      </c>
      <c r="P38" s="171">
        <v>0</v>
      </c>
      <c r="Q38" s="171">
        <f>ROUND(E38*P38,2)</f>
        <v>0</v>
      </c>
      <c r="R38" s="171"/>
      <c r="S38" s="171" t="s">
        <v>167</v>
      </c>
      <c r="T38" s="172" t="s">
        <v>137</v>
      </c>
      <c r="U38" s="157">
        <v>0</v>
      </c>
      <c r="V38" s="157">
        <f>ROUND(E38*U38,2)</f>
        <v>0</v>
      </c>
      <c r="W38" s="157"/>
      <c r="X38" s="148"/>
      <c r="Y38" s="148"/>
      <c r="Z38" s="148"/>
      <c r="AA38" s="148"/>
      <c r="AB38" s="148"/>
      <c r="AC38" s="148"/>
      <c r="AD38" s="148"/>
      <c r="AE38" s="148"/>
      <c r="AF38" s="148"/>
      <c r="AG38" s="148" t="s">
        <v>518</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55"/>
      <c r="B39" s="156"/>
      <c r="C39" s="268"/>
      <c r="D39" s="269"/>
      <c r="E39" s="269"/>
      <c r="F39" s="269"/>
      <c r="G39" s="269"/>
      <c r="H39" s="157"/>
      <c r="I39" s="157"/>
      <c r="J39" s="157"/>
      <c r="K39" s="157"/>
      <c r="L39" s="157"/>
      <c r="M39" s="157"/>
      <c r="N39" s="157"/>
      <c r="O39" s="157"/>
      <c r="P39" s="157"/>
      <c r="Q39" s="157"/>
      <c r="R39" s="157"/>
      <c r="S39" s="157"/>
      <c r="T39" s="157"/>
      <c r="U39" s="157"/>
      <c r="V39" s="157"/>
      <c r="W39" s="157"/>
      <c r="X39" s="148"/>
      <c r="Y39" s="148"/>
      <c r="Z39" s="148"/>
      <c r="AA39" s="148"/>
      <c r="AB39" s="148"/>
      <c r="AC39" s="148"/>
      <c r="AD39" s="148"/>
      <c r="AE39" s="148"/>
      <c r="AF39" s="148"/>
      <c r="AG39" s="148" t="s">
        <v>141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66">
        <v>16</v>
      </c>
      <c r="B40" s="167" t="s">
        <v>534</v>
      </c>
      <c r="C40" s="180" t="s">
        <v>535</v>
      </c>
      <c r="D40" s="181" t="s">
        <v>521</v>
      </c>
      <c r="E40" s="171">
        <v>21</v>
      </c>
      <c r="F40" s="170"/>
      <c r="G40" s="171">
        <f>ROUND(E40*F40,2)</f>
        <v>0</v>
      </c>
      <c r="H40" s="170"/>
      <c r="I40" s="171">
        <f>ROUND(E40*H40,2)</f>
        <v>0</v>
      </c>
      <c r="J40" s="170"/>
      <c r="K40" s="171">
        <f>ROUND(E40*J40,2)</f>
        <v>0</v>
      </c>
      <c r="L40" s="171">
        <v>21</v>
      </c>
      <c r="M40" s="171">
        <f>G40*(1+L40/100)</f>
        <v>0</v>
      </c>
      <c r="N40" s="171">
        <v>0</v>
      </c>
      <c r="O40" s="171">
        <f>ROUND(E40*N40,2)</f>
        <v>0</v>
      </c>
      <c r="P40" s="171">
        <v>0</v>
      </c>
      <c r="Q40" s="171">
        <f>ROUND(E40*P40,2)</f>
        <v>0</v>
      </c>
      <c r="R40" s="171"/>
      <c r="S40" s="171" t="s">
        <v>167</v>
      </c>
      <c r="T40" s="172" t="s">
        <v>137</v>
      </c>
      <c r="U40" s="157">
        <v>0</v>
      </c>
      <c r="V40" s="157">
        <f>ROUND(E40*U40,2)</f>
        <v>0</v>
      </c>
      <c r="W40" s="157"/>
      <c r="X40" s="148"/>
      <c r="Y40" s="148"/>
      <c r="Z40" s="148"/>
      <c r="AA40" s="148"/>
      <c r="AB40" s="148"/>
      <c r="AC40" s="148"/>
      <c r="AD40" s="148"/>
      <c r="AE40" s="148"/>
      <c r="AF40" s="148"/>
      <c r="AG40" s="148" t="s">
        <v>518</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c r="A41" s="155"/>
      <c r="B41" s="156"/>
      <c r="C41" s="268"/>
      <c r="D41" s="269"/>
      <c r="E41" s="269"/>
      <c r="F41" s="269"/>
      <c r="G41" s="269"/>
      <c r="H41" s="157"/>
      <c r="I41" s="157"/>
      <c r="J41" s="157"/>
      <c r="K41" s="157"/>
      <c r="L41" s="157"/>
      <c r="M41" s="157"/>
      <c r="N41" s="157"/>
      <c r="O41" s="157"/>
      <c r="P41" s="157"/>
      <c r="Q41" s="157"/>
      <c r="R41" s="157"/>
      <c r="S41" s="157"/>
      <c r="T41" s="157"/>
      <c r="U41" s="157"/>
      <c r="V41" s="157"/>
      <c r="W41" s="157"/>
      <c r="X41" s="148"/>
      <c r="Y41" s="148"/>
      <c r="Z41" s="148"/>
      <c r="AA41" s="148"/>
      <c r="AB41" s="148"/>
      <c r="AC41" s="148"/>
      <c r="AD41" s="148"/>
      <c r="AE41" s="148"/>
      <c r="AF41" s="148"/>
      <c r="AG41" s="148" t="s">
        <v>141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c r="A42" s="166">
        <v>17</v>
      </c>
      <c r="B42" s="167" t="s">
        <v>536</v>
      </c>
      <c r="C42" s="180" t="s">
        <v>537</v>
      </c>
      <c r="D42" s="181" t="s">
        <v>521</v>
      </c>
      <c r="E42" s="171">
        <v>8</v>
      </c>
      <c r="F42" s="170"/>
      <c r="G42" s="171">
        <f>ROUND(E42*F42,2)</f>
        <v>0</v>
      </c>
      <c r="H42" s="170"/>
      <c r="I42" s="171">
        <f>ROUND(E42*H42,2)</f>
        <v>0</v>
      </c>
      <c r="J42" s="170"/>
      <c r="K42" s="171">
        <f>ROUND(E42*J42,2)</f>
        <v>0</v>
      </c>
      <c r="L42" s="171">
        <v>21</v>
      </c>
      <c r="M42" s="171">
        <f>G42*(1+L42/100)</f>
        <v>0</v>
      </c>
      <c r="N42" s="171">
        <v>0</v>
      </c>
      <c r="O42" s="171">
        <f>ROUND(E42*N42,2)</f>
        <v>0</v>
      </c>
      <c r="P42" s="171">
        <v>0</v>
      </c>
      <c r="Q42" s="171">
        <f>ROUND(E42*P42,2)</f>
        <v>0</v>
      </c>
      <c r="R42" s="171"/>
      <c r="S42" s="171" t="s">
        <v>167</v>
      </c>
      <c r="T42" s="172" t="s">
        <v>137</v>
      </c>
      <c r="U42" s="157">
        <v>0</v>
      </c>
      <c r="V42" s="157">
        <f>ROUND(E42*U42,2)</f>
        <v>0</v>
      </c>
      <c r="W42" s="157"/>
      <c r="X42" s="148"/>
      <c r="Y42" s="148"/>
      <c r="Z42" s="148"/>
      <c r="AA42" s="148"/>
      <c r="AB42" s="148"/>
      <c r="AC42" s="148"/>
      <c r="AD42" s="148"/>
      <c r="AE42" s="148"/>
      <c r="AF42" s="148"/>
      <c r="AG42" s="148" t="s">
        <v>518</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55"/>
      <c r="B43" s="156"/>
      <c r="C43" s="268"/>
      <c r="D43" s="269"/>
      <c r="E43" s="269"/>
      <c r="F43" s="269"/>
      <c r="G43" s="269"/>
      <c r="H43" s="157"/>
      <c r="I43" s="157"/>
      <c r="J43" s="157"/>
      <c r="K43" s="157"/>
      <c r="L43" s="157"/>
      <c r="M43" s="157"/>
      <c r="N43" s="157"/>
      <c r="O43" s="157"/>
      <c r="P43" s="157"/>
      <c r="Q43" s="157"/>
      <c r="R43" s="157"/>
      <c r="S43" s="157"/>
      <c r="T43" s="157"/>
      <c r="U43" s="157"/>
      <c r="V43" s="157"/>
      <c r="W43" s="157"/>
      <c r="X43" s="148"/>
      <c r="Y43" s="148"/>
      <c r="Z43" s="148"/>
      <c r="AA43" s="148"/>
      <c r="AB43" s="148"/>
      <c r="AC43" s="148"/>
      <c r="AD43" s="148"/>
      <c r="AE43" s="148"/>
      <c r="AF43" s="148"/>
      <c r="AG43" s="148" t="s">
        <v>141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c r="A44" s="166">
        <v>18</v>
      </c>
      <c r="B44" s="167" t="s">
        <v>538</v>
      </c>
      <c r="C44" s="180" t="s">
        <v>539</v>
      </c>
      <c r="D44" s="181" t="s">
        <v>502</v>
      </c>
      <c r="E44" s="171">
        <v>1</v>
      </c>
      <c r="F44" s="170"/>
      <c r="G44" s="171">
        <f>ROUND(E44*F44,2)</f>
        <v>0</v>
      </c>
      <c r="H44" s="170"/>
      <c r="I44" s="171">
        <f>ROUND(E44*H44,2)</f>
        <v>0</v>
      </c>
      <c r="J44" s="170"/>
      <c r="K44" s="171">
        <f>ROUND(E44*J44,2)</f>
        <v>0</v>
      </c>
      <c r="L44" s="171">
        <v>21</v>
      </c>
      <c r="M44" s="171">
        <f>G44*(1+L44/100)</f>
        <v>0</v>
      </c>
      <c r="N44" s="171">
        <v>0</v>
      </c>
      <c r="O44" s="171">
        <f>ROUND(E44*N44,2)</f>
        <v>0</v>
      </c>
      <c r="P44" s="171">
        <v>0</v>
      </c>
      <c r="Q44" s="171">
        <f>ROUND(E44*P44,2)</f>
        <v>0</v>
      </c>
      <c r="R44" s="171"/>
      <c r="S44" s="171" t="s">
        <v>167</v>
      </c>
      <c r="T44" s="172" t="s">
        <v>137</v>
      </c>
      <c r="U44" s="157">
        <v>0</v>
      </c>
      <c r="V44" s="157">
        <f>ROUND(E44*U44,2)</f>
        <v>0</v>
      </c>
      <c r="W44" s="157"/>
      <c r="X44" s="148"/>
      <c r="Y44" s="148"/>
      <c r="Z44" s="148"/>
      <c r="AA44" s="148"/>
      <c r="AB44" s="148"/>
      <c r="AC44" s="148"/>
      <c r="AD44" s="148"/>
      <c r="AE44" s="148"/>
      <c r="AF44" s="148"/>
      <c r="AG44" s="148" t="s">
        <v>221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c r="A45" s="155"/>
      <c r="B45" s="156"/>
      <c r="C45" s="268"/>
      <c r="D45" s="269"/>
      <c r="E45" s="269"/>
      <c r="F45" s="269"/>
      <c r="G45" s="269"/>
      <c r="H45" s="157"/>
      <c r="I45" s="157"/>
      <c r="J45" s="157"/>
      <c r="K45" s="157"/>
      <c r="L45" s="157"/>
      <c r="M45" s="157"/>
      <c r="N45" s="157"/>
      <c r="O45" s="157"/>
      <c r="P45" s="157"/>
      <c r="Q45" s="157"/>
      <c r="R45" s="157"/>
      <c r="S45" s="157"/>
      <c r="T45" s="157"/>
      <c r="U45" s="157"/>
      <c r="V45" s="157"/>
      <c r="W45" s="157"/>
      <c r="X45" s="148"/>
      <c r="Y45" s="148"/>
      <c r="Z45" s="148"/>
      <c r="AA45" s="148"/>
      <c r="AB45" s="148"/>
      <c r="AC45" s="148"/>
      <c r="AD45" s="148"/>
      <c r="AE45" s="148"/>
      <c r="AF45" s="148"/>
      <c r="AG45" s="148" t="s">
        <v>141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c r="A46" s="166">
        <v>19</v>
      </c>
      <c r="B46" s="167" t="s">
        <v>540</v>
      </c>
      <c r="C46" s="180" t="s">
        <v>541</v>
      </c>
      <c r="D46" s="181" t="s">
        <v>521</v>
      </c>
      <c r="E46" s="171">
        <v>4</v>
      </c>
      <c r="F46" s="170"/>
      <c r="G46" s="171">
        <f>ROUND(E46*F46,2)</f>
        <v>0</v>
      </c>
      <c r="H46" s="170"/>
      <c r="I46" s="171">
        <f>ROUND(E46*H46,2)</f>
        <v>0</v>
      </c>
      <c r="J46" s="170"/>
      <c r="K46" s="171">
        <f>ROUND(E46*J46,2)</f>
        <v>0</v>
      </c>
      <c r="L46" s="171">
        <v>21</v>
      </c>
      <c r="M46" s="171">
        <f>G46*(1+L46/100)</f>
        <v>0</v>
      </c>
      <c r="N46" s="171">
        <v>0</v>
      </c>
      <c r="O46" s="171">
        <f>ROUND(E46*N46,2)</f>
        <v>0</v>
      </c>
      <c r="P46" s="171">
        <v>0</v>
      </c>
      <c r="Q46" s="171">
        <f>ROUND(E46*P46,2)</f>
        <v>0</v>
      </c>
      <c r="R46" s="171"/>
      <c r="S46" s="171" t="s">
        <v>167</v>
      </c>
      <c r="T46" s="172" t="s">
        <v>137</v>
      </c>
      <c r="U46" s="157">
        <v>0</v>
      </c>
      <c r="V46" s="157">
        <f>ROUND(E46*U46,2)</f>
        <v>0</v>
      </c>
      <c r="W46" s="157"/>
      <c r="X46" s="148"/>
      <c r="Y46" s="148"/>
      <c r="Z46" s="148"/>
      <c r="AA46" s="148"/>
      <c r="AB46" s="148"/>
      <c r="AC46" s="148"/>
      <c r="AD46" s="148"/>
      <c r="AE46" s="148"/>
      <c r="AF46" s="148"/>
      <c r="AG46" s="148" t="s">
        <v>505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c r="A47" s="155"/>
      <c r="B47" s="156"/>
      <c r="C47" s="268"/>
      <c r="D47" s="269"/>
      <c r="E47" s="269"/>
      <c r="F47" s="269"/>
      <c r="G47" s="269"/>
      <c r="H47" s="157"/>
      <c r="I47" s="157"/>
      <c r="J47" s="157"/>
      <c r="K47" s="157"/>
      <c r="L47" s="157"/>
      <c r="M47" s="157"/>
      <c r="N47" s="157"/>
      <c r="O47" s="157"/>
      <c r="P47" s="157"/>
      <c r="Q47" s="157"/>
      <c r="R47" s="157"/>
      <c r="S47" s="157"/>
      <c r="T47" s="157"/>
      <c r="U47" s="157"/>
      <c r="V47" s="157"/>
      <c r="W47" s="157"/>
      <c r="X47" s="148"/>
      <c r="Y47" s="148"/>
      <c r="Z47" s="148"/>
      <c r="AA47" s="148"/>
      <c r="AB47" s="148"/>
      <c r="AC47" s="148"/>
      <c r="AD47" s="148"/>
      <c r="AE47" s="148"/>
      <c r="AF47" s="148"/>
      <c r="AG47" s="148" t="s">
        <v>141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c r="A48" s="166">
        <v>20</v>
      </c>
      <c r="B48" s="167" t="s">
        <v>542</v>
      </c>
      <c r="C48" s="180" t="s">
        <v>543</v>
      </c>
      <c r="D48" s="181" t="s">
        <v>244</v>
      </c>
      <c r="E48" s="171">
        <v>25</v>
      </c>
      <c r="F48" s="170"/>
      <c r="G48" s="171">
        <f>ROUND(E48*F48,2)</f>
        <v>0</v>
      </c>
      <c r="H48" s="170"/>
      <c r="I48" s="171">
        <f>ROUND(E48*H48,2)</f>
        <v>0</v>
      </c>
      <c r="J48" s="170"/>
      <c r="K48" s="171">
        <f>ROUND(E48*J48,2)</f>
        <v>0</v>
      </c>
      <c r="L48" s="171">
        <v>21</v>
      </c>
      <c r="M48" s="171">
        <f>G48*(1+L48/100)</f>
        <v>0</v>
      </c>
      <c r="N48" s="171">
        <v>0</v>
      </c>
      <c r="O48" s="171">
        <f>ROUND(E48*N48,2)</f>
        <v>0</v>
      </c>
      <c r="P48" s="171">
        <v>0</v>
      </c>
      <c r="Q48" s="171">
        <f>ROUND(E48*P48,2)</f>
        <v>0</v>
      </c>
      <c r="R48" s="171"/>
      <c r="S48" s="171" t="s">
        <v>167</v>
      </c>
      <c r="T48" s="172" t="s">
        <v>137</v>
      </c>
      <c r="U48" s="157">
        <v>0</v>
      </c>
      <c r="V48" s="157">
        <f>ROUND(E48*U48,2)</f>
        <v>0</v>
      </c>
      <c r="W48" s="157"/>
      <c r="X48" s="148"/>
      <c r="Y48" s="148"/>
      <c r="Z48" s="148"/>
      <c r="AA48" s="148"/>
      <c r="AB48" s="148"/>
      <c r="AC48" s="148"/>
      <c r="AD48" s="148"/>
      <c r="AE48" s="148"/>
      <c r="AF48" s="148"/>
      <c r="AG48" s="148" t="s">
        <v>518</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c r="A49" s="155"/>
      <c r="B49" s="156"/>
      <c r="C49" s="268"/>
      <c r="D49" s="269"/>
      <c r="E49" s="269"/>
      <c r="F49" s="269"/>
      <c r="G49" s="269"/>
      <c r="H49" s="157"/>
      <c r="I49" s="157"/>
      <c r="J49" s="157"/>
      <c r="K49" s="157"/>
      <c r="L49" s="157"/>
      <c r="M49" s="157"/>
      <c r="N49" s="157"/>
      <c r="O49" s="157"/>
      <c r="P49" s="157"/>
      <c r="Q49" s="157"/>
      <c r="R49" s="157"/>
      <c r="S49" s="157"/>
      <c r="T49" s="157"/>
      <c r="U49" s="157"/>
      <c r="V49" s="157"/>
      <c r="W49" s="157"/>
      <c r="X49" s="148"/>
      <c r="Y49" s="148"/>
      <c r="Z49" s="148"/>
      <c r="AA49" s="148"/>
      <c r="AB49" s="148"/>
      <c r="AC49" s="148"/>
      <c r="AD49" s="148"/>
      <c r="AE49" s="148"/>
      <c r="AF49" s="148"/>
      <c r="AG49" s="148" t="s">
        <v>141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c r="A50" s="166">
        <v>21</v>
      </c>
      <c r="B50" s="167" t="s">
        <v>544</v>
      </c>
      <c r="C50" s="180" t="s">
        <v>545</v>
      </c>
      <c r="D50" s="181" t="s">
        <v>502</v>
      </c>
      <c r="E50" s="171">
        <v>1</v>
      </c>
      <c r="F50" s="170"/>
      <c r="G50" s="171">
        <f>ROUND(E50*F50,2)</f>
        <v>0</v>
      </c>
      <c r="H50" s="170"/>
      <c r="I50" s="171">
        <f>ROUND(E50*H50,2)</f>
        <v>0</v>
      </c>
      <c r="J50" s="170"/>
      <c r="K50" s="171">
        <f>ROUND(E50*J50,2)</f>
        <v>0</v>
      </c>
      <c r="L50" s="171">
        <v>21</v>
      </c>
      <c r="M50" s="171">
        <f>G50*(1+L50/100)</f>
        <v>0</v>
      </c>
      <c r="N50" s="171">
        <v>0</v>
      </c>
      <c r="O50" s="171">
        <f>ROUND(E50*N50,2)</f>
        <v>0</v>
      </c>
      <c r="P50" s="171">
        <v>0</v>
      </c>
      <c r="Q50" s="171">
        <f>ROUND(E50*P50,2)</f>
        <v>0</v>
      </c>
      <c r="R50" s="171"/>
      <c r="S50" s="171" t="s">
        <v>167</v>
      </c>
      <c r="T50" s="172" t="s">
        <v>137</v>
      </c>
      <c r="U50" s="157">
        <v>0</v>
      </c>
      <c r="V50" s="157">
        <f>ROUND(E50*U50,2)</f>
        <v>0</v>
      </c>
      <c r="W50" s="157"/>
      <c r="X50" s="148"/>
      <c r="Y50" s="148"/>
      <c r="Z50" s="148"/>
      <c r="AA50" s="148"/>
      <c r="AB50" s="148"/>
      <c r="AC50" s="148"/>
      <c r="AD50" s="148"/>
      <c r="AE50" s="148"/>
      <c r="AF50" s="148"/>
      <c r="AG50" s="148" t="s">
        <v>221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c r="A51" s="155"/>
      <c r="B51" s="156"/>
      <c r="C51" s="268"/>
      <c r="D51" s="269"/>
      <c r="E51" s="269"/>
      <c r="F51" s="269"/>
      <c r="G51" s="269"/>
      <c r="H51" s="157"/>
      <c r="I51" s="157"/>
      <c r="J51" s="157"/>
      <c r="K51" s="157"/>
      <c r="L51" s="157"/>
      <c r="M51" s="157"/>
      <c r="N51" s="157"/>
      <c r="O51" s="157"/>
      <c r="P51" s="157"/>
      <c r="Q51" s="157"/>
      <c r="R51" s="157"/>
      <c r="S51" s="157"/>
      <c r="T51" s="157"/>
      <c r="U51" s="157"/>
      <c r="V51" s="157"/>
      <c r="W51" s="157"/>
      <c r="X51" s="148"/>
      <c r="Y51" s="148"/>
      <c r="Z51" s="148"/>
      <c r="AA51" s="148"/>
      <c r="AB51" s="148"/>
      <c r="AC51" s="148"/>
      <c r="AD51" s="148"/>
      <c r="AE51" s="148"/>
      <c r="AF51" s="148"/>
      <c r="AG51" s="148" t="s">
        <v>141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c r="A52" s="166">
        <v>22</v>
      </c>
      <c r="B52" s="167" t="s">
        <v>546</v>
      </c>
      <c r="C52" s="180" t="s">
        <v>547</v>
      </c>
      <c r="D52" s="181" t="s">
        <v>502</v>
      </c>
      <c r="E52" s="171">
        <v>1</v>
      </c>
      <c r="F52" s="170"/>
      <c r="G52" s="171">
        <f>ROUND(E52*F52,2)</f>
        <v>0</v>
      </c>
      <c r="H52" s="170"/>
      <c r="I52" s="171">
        <f>ROUND(E52*H52,2)</f>
        <v>0</v>
      </c>
      <c r="J52" s="170"/>
      <c r="K52" s="171">
        <f>ROUND(E52*J52,2)</f>
        <v>0</v>
      </c>
      <c r="L52" s="171">
        <v>21</v>
      </c>
      <c r="M52" s="171">
        <f>G52*(1+L52/100)</f>
        <v>0</v>
      </c>
      <c r="N52" s="171">
        <v>0</v>
      </c>
      <c r="O52" s="171">
        <f>ROUND(E52*N52,2)</f>
        <v>0</v>
      </c>
      <c r="P52" s="171">
        <v>0</v>
      </c>
      <c r="Q52" s="171">
        <f>ROUND(E52*P52,2)</f>
        <v>0</v>
      </c>
      <c r="R52" s="171"/>
      <c r="S52" s="171" t="s">
        <v>167</v>
      </c>
      <c r="T52" s="172" t="s">
        <v>137</v>
      </c>
      <c r="U52" s="157">
        <v>0</v>
      </c>
      <c r="V52" s="157">
        <f>ROUND(E52*U52,2)</f>
        <v>0</v>
      </c>
      <c r="W52" s="157"/>
      <c r="X52" s="148"/>
      <c r="Y52" s="148"/>
      <c r="Z52" s="148"/>
      <c r="AA52" s="148"/>
      <c r="AB52" s="148"/>
      <c r="AC52" s="148"/>
      <c r="AD52" s="148"/>
      <c r="AE52" s="148"/>
      <c r="AF52" s="148"/>
      <c r="AG52" s="148" t="s">
        <v>518</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c r="A53" s="155"/>
      <c r="B53" s="156"/>
      <c r="C53" s="268"/>
      <c r="D53" s="269"/>
      <c r="E53" s="269"/>
      <c r="F53" s="269"/>
      <c r="G53" s="269"/>
      <c r="H53" s="157"/>
      <c r="I53" s="157"/>
      <c r="J53" s="157"/>
      <c r="K53" s="157"/>
      <c r="L53" s="157"/>
      <c r="M53" s="157"/>
      <c r="N53" s="157"/>
      <c r="O53" s="157"/>
      <c r="P53" s="157"/>
      <c r="Q53" s="157"/>
      <c r="R53" s="157"/>
      <c r="S53" s="157"/>
      <c r="T53" s="157"/>
      <c r="U53" s="157"/>
      <c r="V53" s="157"/>
      <c r="W53" s="157"/>
      <c r="X53" s="148"/>
      <c r="Y53" s="148"/>
      <c r="Z53" s="148"/>
      <c r="AA53" s="148"/>
      <c r="AB53" s="148"/>
      <c r="AC53" s="148"/>
      <c r="AD53" s="148"/>
      <c r="AE53" s="148"/>
      <c r="AF53" s="148"/>
      <c r="AG53" s="148" t="s">
        <v>141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c r="A54" s="166">
        <v>23</v>
      </c>
      <c r="B54" s="167" t="s">
        <v>548</v>
      </c>
      <c r="C54" s="180" t="s">
        <v>549</v>
      </c>
      <c r="D54" s="181" t="s">
        <v>502</v>
      </c>
      <c r="E54" s="171">
        <v>1</v>
      </c>
      <c r="F54" s="170"/>
      <c r="G54" s="171">
        <f>ROUND(E54*F54,2)</f>
        <v>0</v>
      </c>
      <c r="H54" s="170"/>
      <c r="I54" s="171">
        <f>ROUND(E54*H54,2)</f>
        <v>0</v>
      </c>
      <c r="J54" s="170"/>
      <c r="K54" s="171">
        <f>ROUND(E54*J54,2)</f>
        <v>0</v>
      </c>
      <c r="L54" s="171">
        <v>21</v>
      </c>
      <c r="M54" s="171">
        <f>G54*(1+L54/100)</f>
        <v>0</v>
      </c>
      <c r="N54" s="171">
        <v>0</v>
      </c>
      <c r="O54" s="171">
        <f>ROUND(E54*N54,2)</f>
        <v>0</v>
      </c>
      <c r="P54" s="171">
        <v>0</v>
      </c>
      <c r="Q54" s="171">
        <f>ROUND(E54*P54,2)</f>
        <v>0</v>
      </c>
      <c r="R54" s="171"/>
      <c r="S54" s="171" t="s">
        <v>167</v>
      </c>
      <c r="T54" s="172" t="s">
        <v>137</v>
      </c>
      <c r="U54" s="157">
        <v>0</v>
      </c>
      <c r="V54" s="157">
        <f>ROUND(E54*U54,2)</f>
        <v>0</v>
      </c>
      <c r="W54" s="157"/>
      <c r="X54" s="148"/>
      <c r="Y54" s="148"/>
      <c r="Z54" s="148"/>
      <c r="AA54" s="148"/>
      <c r="AB54" s="148"/>
      <c r="AC54" s="148"/>
      <c r="AD54" s="148"/>
      <c r="AE54" s="148"/>
      <c r="AF54" s="148"/>
      <c r="AG54" s="148" t="s">
        <v>518</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c r="A55" s="155"/>
      <c r="B55" s="156"/>
      <c r="C55" s="268"/>
      <c r="D55" s="269"/>
      <c r="E55" s="269"/>
      <c r="F55" s="269"/>
      <c r="G55" s="269"/>
      <c r="H55" s="157"/>
      <c r="I55" s="157"/>
      <c r="J55" s="157"/>
      <c r="K55" s="157"/>
      <c r="L55" s="157"/>
      <c r="M55" s="157"/>
      <c r="N55" s="157"/>
      <c r="O55" s="157"/>
      <c r="P55" s="157"/>
      <c r="Q55" s="157"/>
      <c r="R55" s="157"/>
      <c r="S55" s="157"/>
      <c r="T55" s="157"/>
      <c r="U55" s="157"/>
      <c r="V55" s="157"/>
      <c r="W55" s="157"/>
      <c r="X55" s="148"/>
      <c r="Y55" s="148"/>
      <c r="Z55" s="148"/>
      <c r="AA55" s="148"/>
      <c r="AB55" s="148"/>
      <c r="AC55" s="148"/>
      <c r="AD55" s="148"/>
      <c r="AE55" s="148"/>
      <c r="AF55" s="148"/>
      <c r="AG55" s="148" t="s">
        <v>141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c r="A56" s="166">
        <v>24</v>
      </c>
      <c r="B56" s="167" t="s">
        <v>550</v>
      </c>
      <c r="C56" s="180" t="s">
        <v>551</v>
      </c>
      <c r="D56" s="181" t="s">
        <v>502</v>
      </c>
      <c r="E56" s="171">
        <v>1</v>
      </c>
      <c r="F56" s="170"/>
      <c r="G56" s="171">
        <f>ROUND(E56*F56,2)</f>
        <v>0</v>
      </c>
      <c r="H56" s="170"/>
      <c r="I56" s="171">
        <f>ROUND(E56*H56,2)</f>
        <v>0</v>
      </c>
      <c r="J56" s="170"/>
      <c r="K56" s="171">
        <f>ROUND(E56*J56,2)</f>
        <v>0</v>
      </c>
      <c r="L56" s="171">
        <v>21</v>
      </c>
      <c r="M56" s="171">
        <f>G56*(1+L56/100)</f>
        <v>0</v>
      </c>
      <c r="N56" s="171">
        <v>0</v>
      </c>
      <c r="O56" s="171">
        <f>ROUND(E56*N56,2)</f>
        <v>0</v>
      </c>
      <c r="P56" s="171">
        <v>0</v>
      </c>
      <c r="Q56" s="171">
        <f>ROUND(E56*P56,2)</f>
        <v>0</v>
      </c>
      <c r="R56" s="171"/>
      <c r="S56" s="171" t="s">
        <v>167</v>
      </c>
      <c r="T56" s="172" t="s">
        <v>137</v>
      </c>
      <c r="U56" s="157">
        <v>0</v>
      </c>
      <c r="V56" s="157">
        <f>ROUND(E56*U56,2)</f>
        <v>0</v>
      </c>
      <c r="W56" s="157"/>
      <c r="X56" s="148"/>
      <c r="Y56" s="148"/>
      <c r="Z56" s="148"/>
      <c r="AA56" s="148"/>
      <c r="AB56" s="148"/>
      <c r="AC56" s="148"/>
      <c r="AD56" s="148"/>
      <c r="AE56" s="148"/>
      <c r="AF56" s="148"/>
      <c r="AG56" s="148" t="s">
        <v>518</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c r="A57" s="155"/>
      <c r="B57" s="156"/>
      <c r="C57" s="268"/>
      <c r="D57" s="269"/>
      <c r="E57" s="269"/>
      <c r="F57" s="269"/>
      <c r="G57" s="269"/>
      <c r="H57" s="157"/>
      <c r="I57" s="157"/>
      <c r="J57" s="157"/>
      <c r="K57" s="157"/>
      <c r="L57" s="157"/>
      <c r="M57" s="157"/>
      <c r="N57" s="157"/>
      <c r="O57" s="157"/>
      <c r="P57" s="157"/>
      <c r="Q57" s="157"/>
      <c r="R57" s="157"/>
      <c r="S57" s="157"/>
      <c r="T57" s="157"/>
      <c r="U57" s="157"/>
      <c r="V57" s="157"/>
      <c r="W57" s="157"/>
      <c r="X57" s="148"/>
      <c r="Y57" s="148"/>
      <c r="Z57" s="148"/>
      <c r="AA57" s="148"/>
      <c r="AB57" s="148"/>
      <c r="AC57" s="148"/>
      <c r="AD57" s="148"/>
      <c r="AE57" s="148"/>
      <c r="AF57" s="148"/>
      <c r="AG57" s="148" t="s">
        <v>141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c r="A58" s="166">
        <v>25</v>
      </c>
      <c r="B58" s="167" t="s">
        <v>552</v>
      </c>
      <c r="C58" s="180" t="s">
        <v>553</v>
      </c>
      <c r="D58" s="181" t="s">
        <v>521</v>
      </c>
      <c r="E58" s="171">
        <v>7</v>
      </c>
      <c r="F58" s="170"/>
      <c r="G58" s="171">
        <f>ROUND(E58*F58,2)</f>
        <v>0</v>
      </c>
      <c r="H58" s="170"/>
      <c r="I58" s="171">
        <f>ROUND(E58*H58,2)</f>
        <v>0</v>
      </c>
      <c r="J58" s="170"/>
      <c r="K58" s="171">
        <f>ROUND(E58*J58,2)</f>
        <v>0</v>
      </c>
      <c r="L58" s="171">
        <v>21</v>
      </c>
      <c r="M58" s="171">
        <f>G58*(1+L58/100)</f>
        <v>0</v>
      </c>
      <c r="N58" s="171">
        <v>0</v>
      </c>
      <c r="O58" s="171">
        <f>ROUND(E58*N58,2)</f>
        <v>0</v>
      </c>
      <c r="P58" s="171">
        <v>0</v>
      </c>
      <c r="Q58" s="171">
        <f>ROUND(E58*P58,2)</f>
        <v>0</v>
      </c>
      <c r="R58" s="171"/>
      <c r="S58" s="171" t="s">
        <v>167</v>
      </c>
      <c r="T58" s="172" t="s">
        <v>137</v>
      </c>
      <c r="U58" s="157">
        <v>0</v>
      </c>
      <c r="V58" s="157">
        <f>ROUND(E58*U58,2)</f>
        <v>0</v>
      </c>
      <c r="W58" s="157"/>
      <c r="X58" s="148"/>
      <c r="Y58" s="148"/>
      <c r="Z58" s="148"/>
      <c r="AA58" s="148"/>
      <c r="AB58" s="148"/>
      <c r="AC58" s="148"/>
      <c r="AD58" s="148"/>
      <c r="AE58" s="148"/>
      <c r="AF58" s="148"/>
      <c r="AG58" s="148" t="s">
        <v>518</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c r="A59" s="155"/>
      <c r="B59" s="156"/>
      <c r="C59" s="268"/>
      <c r="D59" s="269"/>
      <c r="E59" s="269"/>
      <c r="F59" s="269"/>
      <c r="G59" s="269"/>
      <c r="H59" s="157"/>
      <c r="I59" s="157"/>
      <c r="J59" s="157"/>
      <c r="K59" s="157"/>
      <c r="L59" s="157"/>
      <c r="M59" s="157"/>
      <c r="N59" s="157"/>
      <c r="O59" s="157"/>
      <c r="P59" s="157"/>
      <c r="Q59" s="157"/>
      <c r="R59" s="157"/>
      <c r="S59" s="157"/>
      <c r="T59" s="157"/>
      <c r="U59" s="157"/>
      <c r="V59" s="157"/>
      <c r="W59" s="157"/>
      <c r="X59" s="148"/>
      <c r="Y59" s="148"/>
      <c r="Z59" s="148"/>
      <c r="AA59" s="148"/>
      <c r="AB59" s="148"/>
      <c r="AC59" s="148"/>
      <c r="AD59" s="148"/>
      <c r="AE59" s="148"/>
      <c r="AF59" s="148"/>
      <c r="AG59" s="148" t="s">
        <v>141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c r="A60" s="166">
        <v>26</v>
      </c>
      <c r="B60" s="167" t="s">
        <v>554</v>
      </c>
      <c r="C60" s="180" t="s">
        <v>555</v>
      </c>
      <c r="D60" s="181" t="s">
        <v>244</v>
      </c>
      <c r="E60" s="171">
        <v>80</v>
      </c>
      <c r="F60" s="170"/>
      <c r="G60" s="171">
        <f>ROUND(E60*F60,2)</f>
        <v>0</v>
      </c>
      <c r="H60" s="170"/>
      <c r="I60" s="171">
        <f>ROUND(E60*H60,2)</f>
        <v>0</v>
      </c>
      <c r="J60" s="170"/>
      <c r="K60" s="171">
        <f>ROUND(E60*J60,2)</f>
        <v>0</v>
      </c>
      <c r="L60" s="171">
        <v>21</v>
      </c>
      <c r="M60" s="171">
        <f>G60*(1+L60/100)</f>
        <v>0</v>
      </c>
      <c r="N60" s="171">
        <v>0</v>
      </c>
      <c r="O60" s="171">
        <f>ROUND(E60*N60,2)</f>
        <v>0</v>
      </c>
      <c r="P60" s="171">
        <v>0</v>
      </c>
      <c r="Q60" s="171">
        <f>ROUND(E60*P60,2)</f>
        <v>0</v>
      </c>
      <c r="R60" s="171"/>
      <c r="S60" s="171" t="s">
        <v>167</v>
      </c>
      <c r="T60" s="172" t="s">
        <v>137</v>
      </c>
      <c r="U60" s="157">
        <v>0</v>
      </c>
      <c r="V60" s="157">
        <f>ROUND(E60*U60,2)</f>
        <v>0</v>
      </c>
      <c r="W60" s="157"/>
      <c r="X60" s="148"/>
      <c r="Y60" s="148"/>
      <c r="Z60" s="148"/>
      <c r="AA60" s="148"/>
      <c r="AB60" s="148"/>
      <c r="AC60" s="148"/>
      <c r="AD60" s="148"/>
      <c r="AE60" s="148"/>
      <c r="AF60" s="148"/>
      <c r="AG60" s="148" t="s">
        <v>518</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c r="A61" s="155"/>
      <c r="B61" s="156"/>
      <c r="C61" s="268"/>
      <c r="D61" s="269"/>
      <c r="E61" s="269"/>
      <c r="F61" s="269"/>
      <c r="G61" s="269"/>
      <c r="H61" s="157"/>
      <c r="I61" s="157"/>
      <c r="J61" s="157"/>
      <c r="K61" s="157"/>
      <c r="L61" s="157"/>
      <c r="M61" s="157"/>
      <c r="N61" s="157"/>
      <c r="O61" s="157"/>
      <c r="P61" s="157"/>
      <c r="Q61" s="157"/>
      <c r="R61" s="157"/>
      <c r="S61" s="157"/>
      <c r="T61" s="157"/>
      <c r="U61" s="157"/>
      <c r="V61" s="157"/>
      <c r="W61" s="157"/>
      <c r="X61" s="148"/>
      <c r="Y61" s="148"/>
      <c r="Z61" s="148"/>
      <c r="AA61" s="148"/>
      <c r="AB61" s="148"/>
      <c r="AC61" s="148"/>
      <c r="AD61" s="148"/>
      <c r="AE61" s="148"/>
      <c r="AF61" s="148"/>
      <c r="AG61" s="148" t="s">
        <v>141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c r="A62" s="166">
        <v>27</v>
      </c>
      <c r="B62" s="167" t="s">
        <v>556</v>
      </c>
      <c r="C62" s="180" t="s">
        <v>557</v>
      </c>
      <c r="D62" s="181" t="s">
        <v>244</v>
      </c>
      <c r="E62" s="171">
        <v>50</v>
      </c>
      <c r="F62" s="170"/>
      <c r="G62" s="171">
        <f>ROUND(E62*F62,2)</f>
        <v>0</v>
      </c>
      <c r="H62" s="170"/>
      <c r="I62" s="171">
        <f>ROUND(E62*H62,2)</f>
        <v>0</v>
      </c>
      <c r="J62" s="170"/>
      <c r="K62" s="171">
        <f>ROUND(E62*J62,2)</f>
        <v>0</v>
      </c>
      <c r="L62" s="171">
        <v>21</v>
      </c>
      <c r="M62" s="171">
        <f>G62*(1+L62/100)</f>
        <v>0</v>
      </c>
      <c r="N62" s="171">
        <v>0</v>
      </c>
      <c r="O62" s="171">
        <f>ROUND(E62*N62,2)</f>
        <v>0</v>
      </c>
      <c r="P62" s="171">
        <v>0</v>
      </c>
      <c r="Q62" s="171">
        <f>ROUND(E62*P62,2)</f>
        <v>0</v>
      </c>
      <c r="R62" s="171"/>
      <c r="S62" s="171" t="s">
        <v>167</v>
      </c>
      <c r="T62" s="172" t="s">
        <v>137</v>
      </c>
      <c r="U62" s="157">
        <v>0</v>
      </c>
      <c r="V62" s="157">
        <f>ROUND(E62*U62,2)</f>
        <v>0</v>
      </c>
      <c r="W62" s="157"/>
      <c r="X62" s="148"/>
      <c r="Y62" s="148"/>
      <c r="Z62" s="148"/>
      <c r="AA62" s="148"/>
      <c r="AB62" s="148"/>
      <c r="AC62" s="148"/>
      <c r="AD62" s="148"/>
      <c r="AE62" s="148"/>
      <c r="AF62" s="148"/>
      <c r="AG62" s="148" t="s">
        <v>518</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c r="A63" s="155"/>
      <c r="B63" s="156"/>
      <c r="C63" s="268"/>
      <c r="D63" s="269"/>
      <c r="E63" s="269"/>
      <c r="F63" s="269"/>
      <c r="G63" s="269"/>
      <c r="H63" s="157"/>
      <c r="I63" s="157"/>
      <c r="J63" s="157"/>
      <c r="K63" s="157"/>
      <c r="L63" s="157"/>
      <c r="M63" s="157"/>
      <c r="N63" s="157"/>
      <c r="O63" s="157"/>
      <c r="P63" s="157"/>
      <c r="Q63" s="157"/>
      <c r="R63" s="157"/>
      <c r="S63" s="157"/>
      <c r="T63" s="157"/>
      <c r="U63" s="157"/>
      <c r="V63" s="157"/>
      <c r="W63" s="157"/>
      <c r="X63" s="148"/>
      <c r="Y63" s="148"/>
      <c r="Z63" s="148"/>
      <c r="AA63" s="148"/>
      <c r="AB63" s="148"/>
      <c r="AC63" s="148"/>
      <c r="AD63" s="148"/>
      <c r="AE63" s="148"/>
      <c r="AF63" s="148"/>
      <c r="AG63" s="148" t="s">
        <v>141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c r="A64" s="166">
        <v>28</v>
      </c>
      <c r="B64" s="167" t="s">
        <v>558</v>
      </c>
      <c r="C64" s="180" t="s">
        <v>559</v>
      </c>
      <c r="D64" s="181" t="s">
        <v>502</v>
      </c>
      <c r="E64" s="171">
        <v>1</v>
      </c>
      <c r="F64" s="170"/>
      <c r="G64" s="171">
        <f>ROUND(E64*F64,2)</f>
        <v>0</v>
      </c>
      <c r="H64" s="170"/>
      <c r="I64" s="171">
        <f>ROUND(E64*H64,2)</f>
        <v>0</v>
      </c>
      <c r="J64" s="170"/>
      <c r="K64" s="171">
        <f>ROUND(E64*J64,2)</f>
        <v>0</v>
      </c>
      <c r="L64" s="171">
        <v>21</v>
      </c>
      <c r="M64" s="171">
        <f>G64*(1+L64/100)</f>
        <v>0</v>
      </c>
      <c r="N64" s="171">
        <v>0</v>
      </c>
      <c r="O64" s="171">
        <f>ROUND(E64*N64,2)</f>
        <v>0</v>
      </c>
      <c r="P64" s="171">
        <v>0</v>
      </c>
      <c r="Q64" s="171">
        <f>ROUND(E64*P64,2)</f>
        <v>0</v>
      </c>
      <c r="R64" s="171"/>
      <c r="S64" s="171" t="s">
        <v>167</v>
      </c>
      <c r="T64" s="172" t="s">
        <v>137</v>
      </c>
      <c r="U64" s="157">
        <v>0</v>
      </c>
      <c r="V64" s="157">
        <f>ROUND(E64*U64,2)</f>
        <v>0</v>
      </c>
      <c r="W64" s="157"/>
      <c r="X64" s="148"/>
      <c r="Y64" s="148"/>
      <c r="Z64" s="148"/>
      <c r="AA64" s="148"/>
      <c r="AB64" s="148"/>
      <c r="AC64" s="148"/>
      <c r="AD64" s="148"/>
      <c r="AE64" s="148"/>
      <c r="AF64" s="148"/>
      <c r="AG64" s="148" t="s">
        <v>505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c r="A65" s="155"/>
      <c r="B65" s="156"/>
      <c r="C65" s="268"/>
      <c r="D65" s="269"/>
      <c r="E65" s="269"/>
      <c r="F65" s="269"/>
      <c r="G65" s="269"/>
      <c r="H65" s="157"/>
      <c r="I65" s="157"/>
      <c r="J65" s="157"/>
      <c r="K65" s="157"/>
      <c r="L65" s="157"/>
      <c r="M65" s="157"/>
      <c r="N65" s="157"/>
      <c r="O65" s="157"/>
      <c r="P65" s="157"/>
      <c r="Q65" s="157"/>
      <c r="R65" s="157"/>
      <c r="S65" s="157"/>
      <c r="T65" s="157"/>
      <c r="U65" s="157"/>
      <c r="V65" s="157"/>
      <c r="W65" s="157"/>
      <c r="X65" s="148"/>
      <c r="Y65" s="148"/>
      <c r="Z65" s="148"/>
      <c r="AA65" s="148"/>
      <c r="AB65" s="148"/>
      <c r="AC65" s="148"/>
      <c r="AD65" s="148"/>
      <c r="AE65" s="148"/>
      <c r="AF65" s="148"/>
      <c r="AG65" s="148" t="s">
        <v>141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c r="A66" s="166">
        <v>29</v>
      </c>
      <c r="B66" s="167" t="s">
        <v>560</v>
      </c>
      <c r="C66" s="180" t="s">
        <v>561</v>
      </c>
      <c r="D66" s="181" t="s">
        <v>244</v>
      </c>
      <c r="E66" s="171">
        <v>25</v>
      </c>
      <c r="F66" s="170"/>
      <c r="G66" s="171">
        <f>ROUND(E66*F66,2)</f>
        <v>0</v>
      </c>
      <c r="H66" s="170"/>
      <c r="I66" s="171">
        <f>ROUND(E66*H66,2)</f>
        <v>0</v>
      </c>
      <c r="J66" s="170"/>
      <c r="K66" s="171">
        <f>ROUND(E66*J66,2)</f>
        <v>0</v>
      </c>
      <c r="L66" s="171">
        <v>21</v>
      </c>
      <c r="M66" s="171">
        <f>G66*(1+L66/100)</f>
        <v>0</v>
      </c>
      <c r="N66" s="171">
        <v>0</v>
      </c>
      <c r="O66" s="171">
        <f>ROUND(E66*N66,2)</f>
        <v>0</v>
      </c>
      <c r="P66" s="171">
        <v>0</v>
      </c>
      <c r="Q66" s="171">
        <f>ROUND(E66*P66,2)</f>
        <v>0</v>
      </c>
      <c r="R66" s="171"/>
      <c r="S66" s="171" t="s">
        <v>167</v>
      </c>
      <c r="T66" s="172" t="s">
        <v>137</v>
      </c>
      <c r="U66" s="157">
        <v>0</v>
      </c>
      <c r="V66" s="157">
        <f>ROUND(E66*U66,2)</f>
        <v>0</v>
      </c>
      <c r="W66" s="157"/>
      <c r="X66" s="148"/>
      <c r="Y66" s="148"/>
      <c r="Z66" s="148"/>
      <c r="AA66" s="148"/>
      <c r="AB66" s="148"/>
      <c r="AC66" s="148"/>
      <c r="AD66" s="148"/>
      <c r="AE66" s="148"/>
      <c r="AF66" s="148"/>
      <c r="AG66" s="148" t="s">
        <v>505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c r="A67" s="155"/>
      <c r="B67" s="156"/>
      <c r="C67" s="268"/>
      <c r="D67" s="269"/>
      <c r="E67" s="269"/>
      <c r="F67" s="269"/>
      <c r="G67" s="269"/>
      <c r="H67" s="157"/>
      <c r="I67" s="157"/>
      <c r="J67" s="157"/>
      <c r="K67" s="157"/>
      <c r="L67" s="157"/>
      <c r="M67" s="157"/>
      <c r="N67" s="157"/>
      <c r="O67" s="157"/>
      <c r="P67" s="157"/>
      <c r="Q67" s="157"/>
      <c r="R67" s="157"/>
      <c r="S67" s="157"/>
      <c r="T67" s="157"/>
      <c r="U67" s="157"/>
      <c r="V67" s="157"/>
      <c r="W67" s="157"/>
      <c r="X67" s="148"/>
      <c r="Y67" s="148"/>
      <c r="Z67" s="148"/>
      <c r="AA67" s="148"/>
      <c r="AB67" s="148"/>
      <c r="AC67" s="148"/>
      <c r="AD67" s="148"/>
      <c r="AE67" s="148"/>
      <c r="AF67" s="148"/>
      <c r="AG67" s="148" t="s">
        <v>141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c r="A68" s="166">
        <v>30</v>
      </c>
      <c r="B68" s="167" t="s">
        <v>562</v>
      </c>
      <c r="C68" s="180" t="s">
        <v>563</v>
      </c>
      <c r="D68" s="181" t="s">
        <v>521</v>
      </c>
      <c r="E68" s="171">
        <v>5</v>
      </c>
      <c r="F68" s="170"/>
      <c r="G68" s="171">
        <f>ROUND(E68*F68,2)</f>
        <v>0</v>
      </c>
      <c r="H68" s="170"/>
      <c r="I68" s="171">
        <f>ROUND(E68*H68,2)</f>
        <v>0</v>
      </c>
      <c r="J68" s="170"/>
      <c r="K68" s="171">
        <f>ROUND(E68*J68,2)</f>
        <v>0</v>
      </c>
      <c r="L68" s="171">
        <v>21</v>
      </c>
      <c r="M68" s="171">
        <f>G68*(1+L68/100)</f>
        <v>0</v>
      </c>
      <c r="N68" s="171">
        <v>0</v>
      </c>
      <c r="O68" s="171">
        <f>ROUND(E68*N68,2)</f>
        <v>0</v>
      </c>
      <c r="P68" s="171">
        <v>0</v>
      </c>
      <c r="Q68" s="171">
        <f>ROUND(E68*P68,2)</f>
        <v>0</v>
      </c>
      <c r="R68" s="171"/>
      <c r="S68" s="171" t="s">
        <v>167</v>
      </c>
      <c r="T68" s="172" t="s">
        <v>137</v>
      </c>
      <c r="U68" s="157">
        <v>0</v>
      </c>
      <c r="V68" s="157">
        <f>ROUND(E68*U68,2)</f>
        <v>0</v>
      </c>
      <c r="W68" s="157"/>
      <c r="X68" s="148"/>
      <c r="Y68" s="148"/>
      <c r="Z68" s="148"/>
      <c r="AA68" s="148"/>
      <c r="AB68" s="148"/>
      <c r="AC68" s="148"/>
      <c r="AD68" s="148"/>
      <c r="AE68" s="148"/>
      <c r="AF68" s="148"/>
      <c r="AG68" s="148" t="s">
        <v>505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c r="A69" s="155"/>
      <c r="B69" s="156"/>
      <c r="C69" s="268"/>
      <c r="D69" s="269"/>
      <c r="E69" s="269"/>
      <c r="F69" s="269"/>
      <c r="G69" s="269"/>
      <c r="H69" s="157"/>
      <c r="I69" s="157"/>
      <c r="J69" s="157"/>
      <c r="K69" s="157"/>
      <c r="L69" s="157"/>
      <c r="M69" s="157"/>
      <c r="N69" s="157"/>
      <c r="O69" s="157"/>
      <c r="P69" s="157"/>
      <c r="Q69" s="157"/>
      <c r="R69" s="157"/>
      <c r="S69" s="157"/>
      <c r="T69" s="157"/>
      <c r="U69" s="157"/>
      <c r="V69" s="157"/>
      <c r="W69" s="157"/>
      <c r="X69" s="148"/>
      <c r="Y69" s="148"/>
      <c r="Z69" s="148"/>
      <c r="AA69" s="148"/>
      <c r="AB69" s="148"/>
      <c r="AC69" s="148"/>
      <c r="AD69" s="148"/>
      <c r="AE69" s="148"/>
      <c r="AF69" s="148"/>
      <c r="AG69" s="148" t="s">
        <v>141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c r="A70" s="166">
        <v>31</v>
      </c>
      <c r="B70" s="167" t="s">
        <v>564</v>
      </c>
      <c r="C70" s="180" t="s">
        <v>565</v>
      </c>
      <c r="D70" s="181" t="s">
        <v>521</v>
      </c>
      <c r="E70" s="171">
        <v>3</v>
      </c>
      <c r="F70" s="170"/>
      <c r="G70" s="171">
        <f>ROUND(E70*F70,2)</f>
        <v>0</v>
      </c>
      <c r="H70" s="170"/>
      <c r="I70" s="171">
        <f>ROUND(E70*H70,2)</f>
        <v>0</v>
      </c>
      <c r="J70" s="170"/>
      <c r="K70" s="171">
        <f>ROUND(E70*J70,2)</f>
        <v>0</v>
      </c>
      <c r="L70" s="171">
        <v>21</v>
      </c>
      <c r="M70" s="171">
        <f>G70*(1+L70/100)</f>
        <v>0</v>
      </c>
      <c r="N70" s="171">
        <v>0</v>
      </c>
      <c r="O70" s="171">
        <f>ROUND(E70*N70,2)</f>
        <v>0</v>
      </c>
      <c r="P70" s="171">
        <v>0</v>
      </c>
      <c r="Q70" s="171">
        <f>ROUND(E70*P70,2)</f>
        <v>0</v>
      </c>
      <c r="R70" s="171"/>
      <c r="S70" s="171" t="s">
        <v>167</v>
      </c>
      <c r="T70" s="172" t="s">
        <v>137</v>
      </c>
      <c r="U70" s="157">
        <v>0</v>
      </c>
      <c r="V70" s="157">
        <f>ROUND(E70*U70,2)</f>
        <v>0</v>
      </c>
      <c r="W70" s="157"/>
      <c r="X70" s="148"/>
      <c r="Y70" s="148"/>
      <c r="Z70" s="148"/>
      <c r="AA70" s="148"/>
      <c r="AB70" s="148"/>
      <c r="AC70" s="148"/>
      <c r="AD70" s="148"/>
      <c r="AE70" s="148"/>
      <c r="AF70" s="148"/>
      <c r="AG70" s="148" t="s">
        <v>518</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c r="A71" s="155"/>
      <c r="B71" s="156"/>
      <c r="C71" s="268"/>
      <c r="D71" s="269"/>
      <c r="E71" s="269"/>
      <c r="F71" s="269"/>
      <c r="G71" s="269"/>
      <c r="H71" s="157"/>
      <c r="I71" s="157"/>
      <c r="J71" s="157"/>
      <c r="K71" s="157"/>
      <c r="L71" s="157"/>
      <c r="M71" s="157"/>
      <c r="N71" s="157"/>
      <c r="O71" s="157"/>
      <c r="P71" s="157"/>
      <c r="Q71" s="157"/>
      <c r="R71" s="157"/>
      <c r="S71" s="157"/>
      <c r="T71" s="157"/>
      <c r="U71" s="157"/>
      <c r="V71" s="157"/>
      <c r="W71" s="157"/>
      <c r="X71" s="148"/>
      <c r="Y71" s="148"/>
      <c r="Z71" s="148"/>
      <c r="AA71" s="148"/>
      <c r="AB71" s="148"/>
      <c r="AC71" s="148"/>
      <c r="AD71" s="148"/>
      <c r="AE71" s="148"/>
      <c r="AF71" s="148"/>
      <c r="AG71" s="148" t="s">
        <v>141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c r="A72" s="166">
        <v>32</v>
      </c>
      <c r="B72" s="167" t="s">
        <v>566</v>
      </c>
      <c r="C72" s="180" t="s">
        <v>567</v>
      </c>
      <c r="D72" s="181" t="s">
        <v>521</v>
      </c>
      <c r="E72" s="171">
        <v>13</v>
      </c>
      <c r="F72" s="170"/>
      <c r="G72" s="171">
        <f>ROUND(E72*F72,2)</f>
        <v>0</v>
      </c>
      <c r="H72" s="170"/>
      <c r="I72" s="171">
        <f>ROUND(E72*H72,2)</f>
        <v>0</v>
      </c>
      <c r="J72" s="170"/>
      <c r="K72" s="171">
        <f>ROUND(E72*J72,2)</f>
        <v>0</v>
      </c>
      <c r="L72" s="171">
        <v>21</v>
      </c>
      <c r="M72" s="171">
        <f>G72*(1+L72/100)</f>
        <v>0</v>
      </c>
      <c r="N72" s="171">
        <v>0</v>
      </c>
      <c r="O72" s="171">
        <f>ROUND(E72*N72,2)</f>
        <v>0</v>
      </c>
      <c r="P72" s="171">
        <v>0</v>
      </c>
      <c r="Q72" s="171">
        <f>ROUND(E72*P72,2)</f>
        <v>0</v>
      </c>
      <c r="R72" s="171"/>
      <c r="S72" s="171" t="s">
        <v>167</v>
      </c>
      <c r="T72" s="172" t="s">
        <v>137</v>
      </c>
      <c r="U72" s="157">
        <v>0</v>
      </c>
      <c r="V72" s="157">
        <f>ROUND(E72*U72,2)</f>
        <v>0</v>
      </c>
      <c r="W72" s="157"/>
      <c r="X72" s="148"/>
      <c r="Y72" s="148"/>
      <c r="Z72" s="148"/>
      <c r="AA72" s="148"/>
      <c r="AB72" s="148"/>
      <c r="AC72" s="148"/>
      <c r="AD72" s="148"/>
      <c r="AE72" s="148"/>
      <c r="AF72" s="148"/>
      <c r="AG72" s="148" t="s">
        <v>518</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c r="A73" s="155"/>
      <c r="B73" s="156"/>
      <c r="C73" s="268"/>
      <c r="D73" s="269"/>
      <c r="E73" s="269"/>
      <c r="F73" s="269"/>
      <c r="G73" s="269"/>
      <c r="H73" s="157"/>
      <c r="I73" s="157"/>
      <c r="J73" s="157"/>
      <c r="K73" s="157"/>
      <c r="L73" s="157"/>
      <c r="M73" s="157"/>
      <c r="N73" s="157"/>
      <c r="O73" s="157"/>
      <c r="P73" s="157"/>
      <c r="Q73" s="157"/>
      <c r="R73" s="157"/>
      <c r="S73" s="157"/>
      <c r="T73" s="157"/>
      <c r="U73" s="157"/>
      <c r="V73" s="157"/>
      <c r="W73" s="157"/>
      <c r="X73" s="148"/>
      <c r="Y73" s="148"/>
      <c r="Z73" s="148"/>
      <c r="AA73" s="148"/>
      <c r="AB73" s="148"/>
      <c r="AC73" s="148"/>
      <c r="AD73" s="148"/>
      <c r="AE73" s="148"/>
      <c r="AF73" s="148"/>
      <c r="AG73" s="148" t="s">
        <v>141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c r="A74" s="5"/>
      <c r="B74" s="6"/>
      <c r="C74" s="184"/>
      <c r="D74" s="185"/>
      <c r="E74" s="150"/>
      <c r="F74" s="150"/>
      <c r="G74" s="150"/>
      <c r="H74" s="5"/>
      <c r="I74" s="5"/>
      <c r="J74" s="5"/>
      <c r="K74" s="5"/>
      <c r="L74" s="5"/>
      <c r="M74" s="5"/>
      <c r="N74" s="5"/>
      <c r="O74" s="5"/>
      <c r="P74" s="5"/>
      <c r="Q74" s="5"/>
      <c r="R74" s="5"/>
      <c r="S74" s="5"/>
      <c r="T74" s="5"/>
      <c r="U74" s="5"/>
      <c r="V74" s="5"/>
      <c r="W74" s="5"/>
      <c r="AE74">
        <v>15</v>
      </c>
      <c r="AF74">
        <v>21</v>
      </c>
    </row>
    <row r="75" spans="1:60">
      <c r="A75" s="151"/>
      <c r="B75" s="152" t="s">
        <v>29</v>
      </c>
      <c r="C75" s="186"/>
      <c r="D75" s="187"/>
      <c r="E75" s="188"/>
      <c r="F75" s="188"/>
      <c r="G75" s="174">
        <f>G8+G21</f>
        <v>0</v>
      </c>
      <c r="H75" s="5"/>
      <c r="I75" s="5"/>
      <c r="J75" s="5"/>
      <c r="K75" s="5"/>
      <c r="L75" s="5"/>
      <c r="M75" s="5"/>
      <c r="N75" s="5"/>
      <c r="O75" s="5"/>
      <c r="P75" s="5"/>
      <c r="Q75" s="5"/>
      <c r="R75" s="5"/>
      <c r="S75" s="5"/>
      <c r="T75" s="5"/>
      <c r="U75" s="5"/>
      <c r="V75" s="5"/>
      <c r="W75" s="5"/>
      <c r="AE75">
        <f>SUMIF(L7:L73,AE74,G7:G73)</f>
        <v>0</v>
      </c>
      <c r="AF75">
        <f>SUMIF(L7:L73,AF74,G7:G73)</f>
        <v>0</v>
      </c>
      <c r="AG75" t="s">
        <v>175</v>
      </c>
    </row>
    <row r="76" spans="1:60">
      <c r="A76" s="286" t="s">
        <v>484</v>
      </c>
      <c r="B76" s="286"/>
      <c r="C76" s="184"/>
      <c r="D76" s="185"/>
      <c r="E76" s="150"/>
      <c r="F76" s="150"/>
      <c r="G76" s="150"/>
      <c r="H76" s="5"/>
      <c r="I76" s="5"/>
      <c r="J76" s="5"/>
      <c r="K76" s="5"/>
      <c r="L76" s="5"/>
      <c r="M76" s="5"/>
      <c r="N76" s="5"/>
      <c r="O76" s="5"/>
      <c r="P76" s="5"/>
      <c r="Q76" s="5"/>
      <c r="R76" s="5"/>
      <c r="S76" s="5"/>
      <c r="T76" s="5"/>
      <c r="U76" s="5"/>
      <c r="V76" s="5"/>
      <c r="W76" s="5"/>
    </row>
    <row r="77" spans="1:60">
      <c r="A77" s="5"/>
      <c r="B77" s="6" t="s">
        <v>485</v>
      </c>
      <c r="C77" s="184" t="s">
        <v>486</v>
      </c>
      <c r="D77" s="185"/>
      <c r="E77" s="150"/>
      <c r="F77" s="150"/>
      <c r="G77" s="150"/>
      <c r="H77" s="5"/>
      <c r="I77" s="5"/>
      <c r="J77" s="5"/>
      <c r="K77" s="5"/>
      <c r="L77" s="5"/>
      <c r="M77" s="5"/>
      <c r="N77" s="5"/>
      <c r="O77" s="5"/>
      <c r="P77" s="5"/>
      <c r="Q77" s="5"/>
      <c r="R77" s="5"/>
      <c r="S77" s="5"/>
      <c r="T77" s="5"/>
      <c r="U77" s="5"/>
      <c r="V77" s="5"/>
      <c r="W77" s="5"/>
      <c r="AG77" t="s">
        <v>487</v>
      </c>
    </row>
    <row r="78" spans="1:60">
      <c r="A78" s="5"/>
      <c r="B78" s="6" t="s">
        <v>488</v>
      </c>
      <c r="C78" s="184" t="s">
        <v>489</v>
      </c>
      <c r="D78" s="185"/>
      <c r="E78" s="150"/>
      <c r="F78" s="150"/>
      <c r="G78" s="150"/>
      <c r="H78" s="5"/>
      <c r="I78" s="5"/>
      <c r="J78" s="5"/>
      <c r="K78" s="5"/>
      <c r="L78" s="5"/>
      <c r="M78" s="5"/>
      <c r="N78" s="5"/>
      <c r="O78" s="5"/>
      <c r="P78" s="5"/>
      <c r="Q78" s="5"/>
      <c r="R78" s="5"/>
      <c r="S78" s="5"/>
      <c r="T78" s="5"/>
      <c r="U78" s="5"/>
      <c r="V78" s="5"/>
      <c r="W78" s="5"/>
      <c r="AG78" t="s">
        <v>490</v>
      </c>
    </row>
    <row r="79" spans="1:60">
      <c r="A79" s="5"/>
      <c r="B79" s="6"/>
      <c r="C79" s="184" t="s">
        <v>491</v>
      </c>
      <c r="D79" s="185"/>
      <c r="E79" s="150"/>
      <c r="F79" s="150"/>
      <c r="G79" s="150"/>
      <c r="H79" s="5"/>
      <c r="I79" s="5"/>
      <c r="J79" s="5"/>
      <c r="K79" s="5"/>
      <c r="L79" s="5"/>
      <c r="M79" s="5"/>
      <c r="N79" s="5"/>
      <c r="O79" s="5"/>
      <c r="P79" s="5"/>
      <c r="Q79" s="5"/>
      <c r="R79" s="5"/>
      <c r="S79" s="5"/>
      <c r="T79" s="5"/>
      <c r="U79" s="5"/>
      <c r="V79" s="5"/>
      <c r="W79" s="5"/>
      <c r="AG79" t="s">
        <v>492</v>
      </c>
    </row>
    <row r="80" spans="1:60">
      <c r="A80" s="5"/>
      <c r="B80" s="6"/>
      <c r="C80" s="184"/>
      <c r="D80" s="185"/>
      <c r="E80" s="150"/>
      <c r="F80" s="150"/>
      <c r="G80" s="150"/>
      <c r="H80" s="5"/>
      <c r="I80" s="5"/>
      <c r="J80" s="5"/>
      <c r="K80" s="5"/>
      <c r="L80" s="5"/>
      <c r="M80" s="5"/>
      <c r="N80" s="5"/>
      <c r="O80" s="5"/>
      <c r="P80" s="5"/>
      <c r="Q80" s="5"/>
      <c r="R80" s="5"/>
      <c r="S80" s="5"/>
      <c r="T80" s="5"/>
      <c r="U80" s="5"/>
      <c r="V80" s="5"/>
      <c r="W80" s="5"/>
    </row>
    <row r="81" spans="3:33">
      <c r="C81" s="189"/>
      <c r="D81" s="190"/>
      <c r="E81" s="89"/>
      <c r="F81" s="89"/>
      <c r="G81" s="89"/>
      <c r="AG81" t="s">
        <v>176</v>
      </c>
    </row>
    <row r="82" spans="3:33">
      <c r="C82" s="89"/>
      <c r="D82" s="190"/>
      <c r="E82" s="89"/>
      <c r="F82" s="89"/>
      <c r="G82" s="89"/>
    </row>
    <row r="83" spans="3:33">
      <c r="C83" s="89"/>
      <c r="D83" s="190"/>
      <c r="E83" s="89"/>
      <c r="F83" s="89"/>
      <c r="G83" s="89"/>
    </row>
    <row r="84" spans="3:33">
      <c r="C84" s="89"/>
      <c r="D84" s="190"/>
      <c r="E84" s="89"/>
      <c r="F84" s="89"/>
      <c r="G84" s="89"/>
    </row>
    <row r="85" spans="3:33">
      <c r="C85" s="89"/>
      <c r="D85" s="190"/>
      <c r="E85" s="89"/>
      <c r="F85" s="89"/>
      <c r="G85" s="89"/>
    </row>
    <row r="86" spans="3:33">
      <c r="C86" s="89"/>
      <c r="D86" s="190"/>
      <c r="E86" s="89"/>
      <c r="F86" s="89"/>
      <c r="G86" s="89"/>
    </row>
    <row r="87" spans="3:33">
      <c r="C87" s="89"/>
      <c r="D87" s="190"/>
      <c r="E87" s="89"/>
      <c r="F87" s="89"/>
      <c r="G87" s="89"/>
    </row>
    <row r="88" spans="3:33">
      <c r="C88" s="89"/>
      <c r="D88" s="190"/>
      <c r="E88" s="89"/>
      <c r="F88" s="89"/>
      <c r="G88" s="89"/>
    </row>
    <row r="89" spans="3:33">
      <c r="C89" s="89"/>
      <c r="D89" s="190"/>
      <c r="E89" s="89"/>
      <c r="F89" s="89"/>
      <c r="G89" s="89"/>
    </row>
    <row r="90" spans="3:33">
      <c r="C90" s="89"/>
      <c r="D90" s="190"/>
      <c r="E90" s="89"/>
      <c r="F90" s="89"/>
      <c r="G90" s="89"/>
    </row>
    <row r="91" spans="3:33">
      <c r="C91" s="89"/>
      <c r="D91" s="190"/>
      <c r="E91" s="89"/>
      <c r="F91" s="89"/>
      <c r="G91" s="89"/>
    </row>
    <row r="92" spans="3:33">
      <c r="C92" s="89"/>
      <c r="D92" s="190"/>
      <c r="E92" s="89"/>
      <c r="F92" s="89"/>
      <c r="G92" s="89"/>
    </row>
    <row r="93" spans="3:33">
      <c r="C93" s="89"/>
      <c r="D93" s="190"/>
      <c r="E93" s="89"/>
      <c r="F93" s="89"/>
      <c r="G93" s="89"/>
    </row>
    <row r="94" spans="3:33">
      <c r="C94" s="89"/>
      <c r="D94" s="190"/>
      <c r="E94" s="89"/>
      <c r="F94" s="89"/>
      <c r="G94" s="89"/>
    </row>
    <row r="95" spans="3:33">
      <c r="C95" s="89"/>
      <c r="D95" s="190"/>
      <c r="E95" s="89"/>
      <c r="F95" s="89"/>
      <c r="G95" s="89"/>
    </row>
    <row r="96" spans="3:33">
      <c r="C96" s="89"/>
      <c r="D96" s="190"/>
      <c r="E96" s="89"/>
      <c r="F96" s="89"/>
      <c r="G96" s="89"/>
    </row>
    <row r="97" spans="3:7">
      <c r="C97" s="89"/>
      <c r="D97" s="190"/>
      <c r="E97" s="89"/>
      <c r="F97" s="89"/>
      <c r="G97" s="89"/>
    </row>
    <row r="98" spans="3:7">
      <c r="C98" s="89"/>
      <c r="D98" s="190"/>
      <c r="E98" s="89"/>
      <c r="F98" s="89"/>
      <c r="G98" s="89"/>
    </row>
    <row r="99" spans="3:7">
      <c r="C99" s="89"/>
      <c r="D99" s="190"/>
      <c r="E99" s="89"/>
      <c r="F99" s="89"/>
      <c r="G99" s="89"/>
    </row>
    <row r="100" spans="3:7">
      <c r="C100" s="89"/>
      <c r="D100" s="190"/>
      <c r="E100" s="89"/>
      <c r="F100" s="89"/>
      <c r="G100" s="89"/>
    </row>
    <row r="101" spans="3:7">
      <c r="C101" s="89"/>
      <c r="D101" s="190"/>
      <c r="E101" s="89"/>
      <c r="F101" s="89"/>
      <c r="G101" s="89"/>
    </row>
    <row r="102" spans="3:7">
      <c r="C102" s="89"/>
      <c r="D102" s="190"/>
      <c r="E102" s="89"/>
      <c r="F102" s="89"/>
      <c r="G102" s="89"/>
    </row>
    <row r="103" spans="3:7">
      <c r="C103" s="89"/>
      <c r="D103" s="190"/>
      <c r="E103" s="89"/>
      <c r="F103" s="89"/>
      <c r="G103" s="89"/>
    </row>
    <row r="104" spans="3:7">
      <c r="C104" s="89"/>
      <c r="D104" s="190"/>
      <c r="E104" s="89"/>
      <c r="F104" s="89"/>
      <c r="G104" s="89"/>
    </row>
    <row r="105" spans="3:7">
      <c r="C105" s="89"/>
      <c r="D105" s="190"/>
      <c r="E105" s="89"/>
      <c r="F105" s="89"/>
      <c r="G105" s="89"/>
    </row>
    <row r="106" spans="3:7">
      <c r="C106" s="89"/>
      <c r="D106" s="190"/>
      <c r="E106" s="89"/>
      <c r="F106" s="89"/>
      <c r="G106" s="89"/>
    </row>
    <row r="107" spans="3:7">
      <c r="C107" s="89"/>
      <c r="D107" s="190"/>
      <c r="E107" s="89"/>
      <c r="F107" s="89"/>
      <c r="G107" s="89"/>
    </row>
    <row r="108" spans="3:7">
      <c r="C108" s="89"/>
      <c r="D108" s="190"/>
      <c r="E108" s="89"/>
      <c r="F108" s="89"/>
      <c r="G108" s="89"/>
    </row>
    <row r="109" spans="3:7">
      <c r="C109" s="89"/>
      <c r="D109" s="190"/>
      <c r="E109" s="89"/>
      <c r="F109" s="89"/>
      <c r="G109" s="89"/>
    </row>
    <row r="110" spans="3:7">
      <c r="C110" s="89"/>
      <c r="D110" s="190"/>
      <c r="E110" s="89"/>
      <c r="F110" s="89"/>
      <c r="G110" s="89"/>
    </row>
    <row r="111" spans="3:7">
      <c r="C111" s="89"/>
      <c r="D111" s="190"/>
      <c r="E111" s="89"/>
      <c r="F111" s="89"/>
      <c r="G111" s="89"/>
    </row>
    <row r="112" spans="3:7">
      <c r="C112" s="89"/>
      <c r="D112" s="190"/>
      <c r="E112" s="89"/>
      <c r="F112" s="89"/>
      <c r="G112" s="89"/>
    </row>
    <row r="113" spans="3:7">
      <c r="C113" s="89"/>
      <c r="D113" s="190"/>
      <c r="E113" s="89"/>
      <c r="F113" s="89"/>
      <c r="G113" s="89"/>
    </row>
    <row r="114" spans="3:7">
      <c r="C114" s="89"/>
      <c r="D114" s="190"/>
      <c r="E114" s="89"/>
      <c r="F114" s="89"/>
      <c r="G114" s="89"/>
    </row>
    <row r="115" spans="3:7">
      <c r="C115" s="89"/>
      <c r="D115" s="190"/>
      <c r="E115" s="89"/>
      <c r="F115" s="89"/>
      <c r="G115" s="89"/>
    </row>
    <row r="116" spans="3:7">
      <c r="C116" s="89"/>
      <c r="D116" s="190"/>
      <c r="E116" s="89"/>
      <c r="F116" s="89"/>
      <c r="G116" s="89"/>
    </row>
    <row r="117" spans="3:7">
      <c r="C117" s="89"/>
      <c r="D117" s="190"/>
      <c r="E117" s="89"/>
      <c r="F117" s="89"/>
      <c r="G117" s="89"/>
    </row>
    <row r="118" spans="3:7">
      <c r="C118" s="89"/>
      <c r="D118" s="190"/>
      <c r="E118" s="89"/>
      <c r="F118" s="89"/>
      <c r="G118" s="89"/>
    </row>
    <row r="119" spans="3:7">
      <c r="C119" s="89"/>
      <c r="D119" s="190"/>
      <c r="E119" s="89"/>
      <c r="F119" s="89"/>
      <c r="G119" s="89"/>
    </row>
    <row r="120" spans="3:7">
      <c r="C120" s="89"/>
      <c r="D120" s="190"/>
      <c r="E120" s="89"/>
      <c r="F120" s="89"/>
      <c r="G120" s="89"/>
    </row>
    <row r="121" spans="3:7">
      <c r="C121" s="89"/>
      <c r="D121" s="190"/>
      <c r="E121" s="89"/>
      <c r="F121" s="89"/>
      <c r="G121" s="89"/>
    </row>
    <row r="122" spans="3:7">
      <c r="C122" s="89"/>
      <c r="D122" s="190"/>
      <c r="E122" s="89"/>
      <c r="F122" s="89"/>
      <c r="G122" s="89"/>
    </row>
    <row r="123" spans="3:7">
      <c r="C123" s="89"/>
      <c r="D123" s="190"/>
      <c r="E123" s="89"/>
      <c r="F123" s="89"/>
      <c r="G123" s="89"/>
    </row>
    <row r="124" spans="3:7">
      <c r="C124" s="89"/>
      <c r="D124" s="190"/>
      <c r="E124" s="89"/>
      <c r="F124" s="89"/>
      <c r="G124" s="89"/>
    </row>
    <row r="125" spans="3:7">
      <c r="C125" s="89"/>
      <c r="D125" s="190"/>
      <c r="E125" s="89"/>
      <c r="F125" s="89"/>
      <c r="G125" s="89"/>
    </row>
    <row r="126" spans="3:7">
      <c r="C126" s="89"/>
      <c r="D126" s="190"/>
      <c r="E126" s="89"/>
      <c r="F126" s="89"/>
      <c r="G126" s="89"/>
    </row>
    <row r="127" spans="3:7">
      <c r="C127" s="89"/>
      <c r="D127" s="190"/>
      <c r="E127" s="89"/>
      <c r="F127" s="89"/>
      <c r="G127" s="89"/>
    </row>
    <row r="128" spans="3:7">
      <c r="C128" s="89"/>
      <c r="D128" s="190"/>
      <c r="E128" s="89"/>
      <c r="F128" s="89"/>
      <c r="G128" s="89"/>
    </row>
    <row r="129" spans="3:7">
      <c r="C129" s="89"/>
      <c r="D129" s="190"/>
      <c r="E129" s="89"/>
      <c r="F129" s="89"/>
      <c r="G129" s="89"/>
    </row>
    <row r="130" spans="3:7">
      <c r="C130" s="89"/>
      <c r="D130" s="190"/>
      <c r="E130" s="89"/>
      <c r="F130" s="89"/>
      <c r="G130" s="89"/>
    </row>
    <row r="131" spans="3:7">
      <c r="C131" s="89"/>
      <c r="D131" s="190"/>
      <c r="E131" s="89"/>
      <c r="F131" s="89"/>
      <c r="G131" s="89"/>
    </row>
    <row r="132" spans="3:7">
      <c r="C132" s="89"/>
      <c r="D132" s="190"/>
      <c r="E132" s="89"/>
      <c r="F132" s="89"/>
      <c r="G132" s="89"/>
    </row>
    <row r="133" spans="3:7">
      <c r="C133" s="89"/>
      <c r="D133" s="190"/>
      <c r="E133" s="89"/>
      <c r="F133" s="89"/>
      <c r="G133" s="89"/>
    </row>
    <row r="134" spans="3:7">
      <c r="C134" s="89"/>
      <c r="D134" s="190"/>
      <c r="E134" s="89"/>
      <c r="F134" s="89"/>
      <c r="G134" s="89"/>
    </row>
    <row r="135" spans="3:7">
      <c r="C135" s="89"/>
      <c r="D135" s="190"/>
      <c r="E135" s="89"/>
      <c r="F135" s="89"/>
      <c r="G135" s="89"/>
    </row>
    <row r="136" spans="3:7">
      <c r="C136" s="89"/>
      <c r="D136" s="190"/>
      <c r="E136" s="89"/>
      <c r="F136" s="89"/>
      <c r="G136" s="89"/>
    </row>
    <row r="137" spans="3:7">
      <c r="C137" s="89"/>
      <c r="D137" s="190"/>
      <c r="E137" s="89"/>
      <c r="F137" s="89"/>
      <c r="G137" s="89"/>
    </row>
    <row r="138" spans="3:7">
      <c r="C138" s="89"/>
      <c r="D138" s="190"/>
      <c r="E138" s="89"/>
      <c r="F138" s="89"/>
      <c r="G138" s="89"/>
    </row>
    <row r="139" spans="3:7">
      <c r="C139" s="89"/>
      <c r="D139" s="190"/>
      <c r="E139" s="89"/>
      <c r="F139" s="89"/>
      <c r="G139" s="89"/>
    </row>
    <row r="140" spans="3:7">
      <c r="C140" s="89"/>
      <c r="D140" s="190"/>
      <c r="E140" s="89"/>
      <c r="F140" s="89"/>
      <c r="G140" s="89"/>
    </row>
    <row r="141" spans="3:7">
      <c r="C141" s="89"/>
      <c r="D141" s="190"/>
      <c r="E141" s="89"/>
      <c r="F141" s="89"/>
      <c r="G141" s="89"/>
    </row>
    <row r="142" spans="3:7">
      <c r="C142" s="89"/>
      <c r="D142" s="190"/>
      <c r="E142" s="89"/>
      <c r="F142" s="89"/>
      <c r="G142" s="89"/>
    </row>
    <row r="143" spans="3:7">
      <c r="C143" s="89"/>
      <c r="D143" s="190"/>
      <c r="E143" s="89"/>
      <c r="F143" s="89"/>
      <c r="G143" s="89"/>
    </row>
    <row r="144" spans="3:7">
      <c r="C144" s="89"/>
      <c r="D144" s="190"/>
      <c r="E144" s="89"/>
      <c r="F144" s="89"/>
      <c r="G144" s="89"/>
    </row>
    <row r="145" spans="3:7">
      <c r="C145" s="89"/>
      <c r="D145" s="190"/>
      <c r="E145" s="89"/>
      <c r="F145" s="89"/>
      <c r="G145" s="89"/>
    </row>
    <row r="146" spans="3:7">
      <c r="C146" s="89"/>
      <c r="D146" s="190"/>
      <c r="E146" s="89"/>
      <c r="F146" s="89"/>
      <c r="G146" s="89"/>
    </row>
    <row r="147" spans="3:7">
      <c r="C147" s="89"/>
      <c r="D147" s="190"/>
      <c r="E147" s="89"/>
      <c r="F147" s="89"/>
      <c r="G147" s="89"/>
    </row>
    <row r="148" spans="3:7">
      <c r="C148" s="89"/>
      <c r="D148" s="190"/>
      <c r="E148" s="89"/>
      <c r="F148" s="89"/>
      <c r="G148" s="89"/>
    </row>
    <row r="149" spans="3:7">
      <c r="C149" s="89"/>
      <c r="D149" s="190"/>
      <c r="E149" s="89"/>
      <c r="F149" s="89"/>
      <c r="G149" s="89"/>
    </row>
    <row r="150" spans="3:7">
      <c r="C150" s="89"/>
      <c r="D150" s="190"/>
      <c r="E150" s="89"/>
      <c r="F150" s="89"/>
      <c r="G150" s="89"/>
    </row>
    <row r="151" spans="3:7">
      <c r="C151" s="89"/>
      <c r="D151" s="190"/>
      <c r="E151" s="89"/>
      <c r="F151" s="89"/>
      <c r="G151" s="89"/>
    </row>
    <row r="152" spans="3:7">
      <c r="D152" s="139"/>
    </row>
    <row r="153" spans="3:7">
      <c r="D153" s="139"/>
    </row>
    <row r="154" spans="3:7">
      <c r="D154" s="139"/>
    </row>
    <row r="155" spans="3:7">
      <c r="D155" s="139"/>
    </row>
    <row r="156" spans="3:7">
      <c r="D156" s="139"/>
    </row>
    <row r="157" spans="3:7">
      <c r="D157" s="139"/>
    </row>
    <row r="158" spans="3:7">
      <c r="D158" s="139"/>
    </row>
    <row r="159" spans="3:7">
      <c r="D159" s="139"/>
    </row>
    <row r="160" spans="3:7">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mergeCells count="37">
    <mergeCell ref="C47:G47"/>
    <mergeCell ref="C20:G20"/>
    <mergeCell ref="C23:G23"/>
    <mergeCell ref="C25:G25"/>
    <mergeCell ref="A1:G1"/>
    <mergeCell ref="C2:G2"/>
    <mergeCell ref="C3:G3"/>
    <mergeCell ref="C4:G4"/>
    <mergeCell ref="A76:B76"/>
    <mergeCell ref="C10:G10"/>
    <mergeCell ref="C12:G12"/>
    <mergeCell ref="C14:G14"/>
    <mergeCell ref="C16:G16"/>
    <mergeCell ref="C18:G18"/>
    <mergeCell ref="C55:G55"/>
    <mergeCell ref="C33:G33"/>
    <mergeCell ref="C35:G35"/>
    <mergeCell ref="C37:G37"/>
    <mergeCell ref="C51:G51"/>
    <mergeCell ref="C53:G53"/>
    <mergeCell ref="C27:G27"/>
    <mergeCell ref="C29:G29"/>
    <mergeCell ref="C31:G31"/>
    <mergeCell ref="C39:G39"/>
    <mergeCell ref="C49:G49"/>
    <mergeCell ref="C41:G41"/>
    <mergeCell ref="C43:G43"/>
    <mergeCell ref="C45:G45"/>
    <mergeCell ref="C69:G69"/>
    <mergeCell ref="C71:G71"/>
    <mergeCell ref="C73:G73"/>
    <mergeCell ref="C57:G57"/>
    <mergeCell ref="C59:G59"/>
    <mergeCell ref="C61:G61"/>
    <mergeCell ref="C63:G63"/>
    <mergeCell ref="C65:G65"/>
    <mergeCell ref="C67:G67"/>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activeCell="C23" sqref="C23"/>
    </sheetView>
  </sheetViews>
  <sheetFormatPr defaultRowHeight="12.75" outlineLevelRow="1"/>
  <cols>
    <col min="1" max="1" width="3.42578125" customWidth="1"/>
    <col min="2" max="2" width="12.7109375" style="87" customWidth="1"/>
    <col min="3" max="3" width="50.7109375" style="87" customWidth="1"/>
    <col min="4" max="4" width="4.85546875" customWidth="1"/>
    <col min="5" max="5" width="7.85546875" customWidth="1"/>
    <col min="6" max="6" width="9.85546875" customWidth="1"/>
    <col min="7" max="7" width="12.7109375" customWidth="1"/>
    <col min="8" max="11" width="0" hidden="1" customWidth="1"/>
    <col min="12" max="12" width="4.85546875" customWidth="1"/>
    <col min="14" max="17" width="0" hidden="1" customWidth="1"/>
    <col min="18" max="18" width="6.85546875" customWidth="1"/>
    <col min="20" max="23" width="0" hidden="1" customWidth="1"/>
    <col min="29" max="29" width="0" hidden="1" customWidth="1"/>
    <col min="31" max="41" width="0" hidden="1" customWidth="1"/>
  </cols>
  <sheetData>
    <row r="1" spans="1:60" ht="15.75" customHeight="1">
      <c r="A1" s="261" t="s">
        <v>177</v>
      </c>
      <c r="B1" s="261"/>
      <c r="C1" s="261"/>
      <c r="D1" s="261"/>
      <c r="E1" s="261"/>
      <c r="F1" s="261"/>
      <c r="G1" s="261"/>
      <c r="AG1" t="s">
        <v>106</v>
      </c>
    </row>
    <row r="2" spans="1:60" ht="25.15" customHeight="1">
      <c r="A2" s="140" t="s">
        <v>7</v>
      </c>
      <c r="B2" s="74" t="s">
        <v>43</v>
      </c>
      <c r="C2" s="262" t="s">
        <v>44</v>
      </c>
      <c r="D2" s="263"/>
      <c r="E2" s="263"/>
      <c r="F2" s="263"/>
      <c r="G2" s="264"/>
      <c r="AG2" t="s">
        <v>107</v>
      </c>
    </row>
    <row r="3" spans="1:60" ht="25.15" customHeight="1">
      <c r="A3" s="140" t="s">
        <v>8</v>
      </c>
      <c r="B3" s="74" t="s">
        <v>46</v>
      </c>
      <c r="C3" s="262" t="s">
        <v>47</v>
      </c>
      <c r="D3" s="263"/>
      <c r="E3" s="263"/>
      <c r="F3" s="263"/>
      <c r="G3" s="264"/>
      <c r="AC3" s="87" t="s">
        <v>107</v>
      </c>
      <c r="AG3" t="s">
        <v>109</v>
      </c>
    </row>
    <row r="4" spans="1:60" ht="25.15" customHeight="1">
      <c r="A4" s="141" t="s">
        <v>9</v>
      </c>
      <c r="B4" s="142" t="s">
        <v>50</v>
      </c>
      <c r="C4" s="265" t="s">
        <v>51</v>
      </c>
      <c r="D4" s="266"/>
      <c r="E4" s="266"/>
      <c r="F4" s="266"/>
      <c r="G4" s="267"/>
      <c r="AG4" t="s">
        <v>110</v>
      </c>
    </row>
    <row r="5" spans="1:60">
      <c r="D5" s="139"/>
    </row>
    <row r="6" spans="1:60" ht="38.25">
      <c r="A6" s="144" t="s">
        <v>111</v>
      </c>
      <c r="B6" s="146" t="s">
        <v>112</v>
      </c>
      <c r="C6" s="191" t="s">
        <v>113</v>
      </c>
      <c r="D6" s="192" t="s">
        <v>114</v>
      </c>
      <c r="E6" s="191" t="s">
        <v>115</v>
      </c>
      <c r="F6" s="193" t="s">
        <v>116</v>
      </c>
      <c r="G6" s="191"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150"/>
      <c r="D7" s="185"/>
      <c r="E7" s="150"/>
      <c r="F7" s="150"/>
      <c r="G7" s="150"/>
      <c r="H7" s="150"/>
      <c r="I7" s="150"/>
      <c r="J7" s="150"/>
      <c r="K7" s="150"/>
      <c r="L7" s="150"/>
      <c r="M7" s="150"/>
      <c r="N7" s="150"/>
      <c r="O7" s="150"/>
      <c r="P7" s="150"/>
      <c r="Q7" s="150"/>
      <c r="R7" s="150"/>
      <c r="S7" s="150"/>
      <c r="T7" s="150"/>
      <c r="U7" s="150"/>
      <c r="V7" s="150"/>
      <c r="W7" s="150"/>
    </row>
    <row r="8" spans="1:60">
      <c r="A8" s="160" t="s">
        <v>131</v>
      </c>
      <c r="B8" s="161" t="s">
        <v>94</v>
      </c>
      <c r="C8" s="182" t="s">
        <v>95</v>
      </c>
      <c r="D8" s="183"/>
      <c r="E8" s="164"/>
      <c r="F8" s="164"/>
      <c r="G8" s="164">
        <f>SUMIF(AG9:AG28,"&lt;&gt;NOR",G9:G28)</f>
        <v>0</v>
      </c>
      <c r="H8" s="164"/>
      <c r="I8" s="164">
        <f>SUM(I9:I28)</f>
        <v>0</v>
      </c>
      <c r="J8" s="164"/>
      <c r="K8" s="164">
        <f>SUM(K9:K28)</f>
        <v>0</v>
      </c>
      <c r="L8" s="164"/>
      <c r="M8" s="164">
        <f>SUM(M9:M28)</f>
        <v>0</v>
      </c>
      <c r="N8" s="164"/>
      <c r="O8" s="164">
        <f>SUM(O9:O28)</f>
        <v>0</v>
      </c>
      <c r="P8" s="164"/>
      <c r="Q8" s="164">
        <f>SUM(Q9:Q28)</f>
        <v>0</v>
      </c>
      <c r="R8" s="164"/>
      <c r="S8" s="164"/>
      <c r="T8" s="165"/>
      <c r="U8" s="159"/>
      <c r="V8" s="159">
        <f>SUM(V9:V28)</f>
        <v>0</v>
      </c>
      <c r="W8" s="159"/>
      <c r="AG8" t="s">
        <v>132</v>
      </c>
    </row>
    <row r="9" spans="1:60" outlineLevel="1">
      <c r="A9" s="166">
        <v>1</v>
      </c>
      <c r="B9" s="167" t="s">
        <v>568</v>
      </c>
      <c r="C9" s="180" t="s">
        <v>569</v>
      </c>
      <c r="D9" s="181" t="s">
        <v>502</v>
      </c>
      <c r="E9" s="171">
        <v>2</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167</v>
      </c>
      <c r="T9" s="172" t="s">
        <v>137</v>
      </c>
      <c r="U9" s="157">
        <v>0</v>
      </c>
      <c r="V9" s="157">
        <f>ROUND(E9*U9,2)</f>
        <v>0</v>
      </c>
      <c r="W9" s="157"/>
      <c r="X9" s="148"/>
      <c r="Y9" s="148"/>
      <c r="Z9" s="148"/>
      <c r="AA9" s="148"/>
      <c r="AB9" s="148"/>
      <c r="AC9" s="148"/>
      <c r="AD9" s="148"/>
      <c r="AE9" s="148"/>
      <c r="AF9" s="148"/>
      <c r="AG9" s="148" t="s">
        <v>518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68"/>
      <c r="D10" s="269"/>
      <c r="E10" s="269"/>
      <c r="F10" s="269"/>
      <c r="G10" s="269"/>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66">
        <v>2</v>
      </c>
      <c r="B11" s="167" t="s">
        <v>550</v>
      </c>
      <c r="C11" s="180" t="s">
        <v>570</v>
      </c>
      <c r="D11" s="181" t="s">
        <v>502</v>
      </c>
      <c r="E11" s="171">
        <v>2</v>
      </c>
      <c r="F11" s="170"/>
      <c r="G11" s="171">
        <f>ROUND(E11*F11,2)</f>
        <v>0</v>
      </c>
      <c r="H11" s="170"/>
      <c r="I11" s="171">
        <f>ROUND(E11*H11,2)</f>
        <v>0</v>
      </c>
      <c r="J11" s="170"/>
      <c r="K11" s="171">
        <f>ROUND(E11*J11,2)</f>
        <v>0</v>
      </c>
      <c r="L11" s="171">
        <v>21</v>
      </c>
      <c r="M11" s="171">
        <f>G11*(1+L11/100)</f>
        <v>0</v>
      </c>
      <c r="N11" s="171">
        <v>0</v>
      </c>
      <c r="O11" s="171">
        <f>ROUND(E11*N11,2)</f>
        <v>0</v>
      </c>
      <c r="P11" s="171">
        <v>0</v>
      </c>
      <c r="Q11" s="171">
        <f>ROUND(E11*P11,2)</f>
        <v>0</v>
      </c>
      <c r="R11" s="171"/>
      <c r="S11" s="171" t="s">
        <v>167</v>
      </c>
      <c r="T11" s="172" t="s">
        <v>137</v>
      </c>
      <c r="U11" s="157">
        <v>0</v>
      </c>
      <c r="V11" s="157">
        <f>ROUND(E11*U11,2)</f>
        <v>0</v>
      </c>
      <c r="W11" s="157"/>
      <c r="X11" s="148"/>
      <c r="Y11" s="148"/>
      <c r="Z11" s="148"/>
      <c r="AA11" s="148"/>
      <c r="AB11" s="148"/>
      <c r="AC11" s="148"/>
      <c r="AD11" s="148"/>
      <c r="AE11" s="148"/>
      <c r="AF11" s="148"/>
      <c r="AG11" s="148" t="s">
        <v>518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55"/>
      <c r="B12" s="156"/>
      <c r="C12" s="268"/>
      <c r="D12" s="269"/>
      <c r="E12" s="269"/>
      <c r="F12" s="269"/>
      <c r="G12" s="269"/>
      <c r="H12" s="157"/>
      <c r="I12" s="157"/>
      <c r="J12" s="157"/>
      <c r="K12" s="157"/>
      <c r="L12" s="157"/>
      <c r="M12" s="157"/>
      <c r="N12" s="157"/>
      <c r="O12" s="157"/>
      <c r="P12" s="157"/>
      <c r="Q12" s="157"/>
      <c r="R12" s="157"/>
      <c r="S12" s="157"/>
      <c r="T12" s="157"/>
      <c r="U12" s="157"/>
      <c r="V12" s="157"/>
      <c r="W12" s="157"/>
      <c r="X12" s="148"/>
      <c r="Y12" s="148"/>
      <c r="Z12" s="148"/>
      <c r="AA12" s="148"/>
      <c r="AB12" s="148"/>
      <c r="AC12" s="148"/>
      <c r="AD12" s="148"/>
      <c r="AE12" s="148"/>
      <c r="AF12" s="148"/>
      <c r="AG12" s="148" t="s">
        <v>141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66">
        <v>3</v>
      </c>
      <c r="B13" s="167" t="s">
        <v>548</v>
      </c>
      <c r="C13" s="180" t="s">
        <v>571</v>
      </c>
      <c r="D13" s="181" t="s">
        <v>502</v>
      </c>
      <c r="E13" s="171">
        <v>2</v>
      </c>
      <c r="F13" s="170"/>
      <c r="G13" s="171">
        <f>ROUND(E13*F13,2)</f>
        <v>0</v>
      </c>
      <c r="H13" s="170"/>
      <c r="I13" s="171">
        <f>ROUND(E13*H13,2)</f>
        <v>0</v>
      </c>
      <c r="J13" s="170"/>
      <c r="K13" s="171">
        <f>ROUND(E13*J13,2)</f>
        <v>0</v>
      </c>
      <c r="L13" s="171">
        <v>21</v>
      </c>
      <c r="M13" s="171">
        <f>G13*(1+L13/100)</f>
        <v>0</v>
      </c>
      <c r="N13" s="171">
        <v>0</v>
      </c>
      <c r="O13" s="171">
        <f>ROUND(E13*N13,2)</f>
        <v>0</v>
      </c>
      <c r="P13" s="171">
        <v>0</v>
      </c>
      <c r="Q13" s="171">
        <f>ROUND(E13*P13,2)</f>
        <v>0</v>
      </c>
      <c r="R13" s="171"/>
      <c r="S13" s="171" t="s">
        <v>167</v>
      </c>
      <c r="T13" s="172" t="s">
        <v>137</v>
      </c>
      <c r="U13" s="157">
        <v>0</v>
      </c>
      <c r="V13" s="157">
        <f>ROUND(E13*U13,2)</f>
        <v>0</v>
      </c>
      <c r="W13" s="157"/>
      <c r="X13" s="148"/>
      <c r="Y13" s="148"/>
      <c r="Z13" s="148"/>
      <c r="AA13" s="148"/>
      <c r="AB13" s="148"/>
      <c r="AC13" s="148"/>
      <c r="AD13" s="148"/>
      <c r="AE13" s="148"/>
      <c r="AF13" s="148"/>
      <c r="AG13" s="148" t="s">
        <v>518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c r="A14" s="155"/>
      <c r="B14" s="156"/>
      <c r="C14" s="268"/>
      <c r="D14" s="269"/>
      <c r="E14" s="269"/>
      <c r="F14" s="269"/>
      <c r="G14" s="269"/>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4</v>
      </c>
      <c r="B15" s="167" t="s">
        <v>572</v>
      </c>
      <c r="C15" s="180" t="s">
        <v>573</v>
      </c>
      <c r="D15" s="181" t="s">
        <v>502</v>
      </c>
      <c r="E15" s="171">
        <v>2</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167</v>
      </c>
      <c r="T15" s="172" t="s">
        <v>137</v>
      </c>
      <c r="U15" s="157">
        <v>0</v>
      </c>
      <c r="V15" s="157">
        <f>ROUND(E15*U15,2)</f>
        <v>0</v>
      </c>
      <c r="W15" s="157"/>
      <c r="X15" s="148"/>
      <c r="Y15" s="148"/>
      <c r="Z15" s="148"/>
      <c r="AA15" s="148"/>
      <c r="AB15" s="148"/>
      <c r="AC15" s="148"/>
      <c r="AD15" s="148"/>
      <c r="AE15" s="148"/>
      <c r="AF15" s="148"/>
      <c r="AG15" s="148" t="s">
        <v>183</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c r="A16" s="155"/>
      <c r="B16" s="156"/>
      <c r="C16" s="268"/>
      <c r="D16" s="269"/>
      <c r="E16" s="269"/>
      <c r="F16" s="269"/>
      <c r="G16" s="269"/>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c r="A17" s="166">
        <v>5</v>
      </c>
      <c r="B17" s="167" t="s">
        <v>530</v>
      </c>
      <c r="C17" s="180" t="s">
        <v>574</v>
      </c>
      <c r="D17" s="181" t="s">
        <v>244</v>
      </c>
      <c r="E17" s="171">
        <v>92</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518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68"/>
      <c r="D18" s="269"/>
      <c r="E18" s="269"/>
      <c r="F18" s="269"/>
      <c r="G18" s="269"/>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66">
        <v>6</v>
      </c>
      <c r="B19" s="167" t="s">
        <v>542</v>
      </c>
      <c r="C19" s="180" t="s">
        <v>543</v>
      </c>
      <c r="D19" s="181" t="s">
        <v>244</v>
      </c>
      <c r="E19" s="171">
        <v>100</v>
      </c>
      <c r="F19" s="170"/>
      <c r="G19" s="171">
        <f>ROUND(E19*F19,2)</f>
        <v>0</v>
      </c>
      <c r="H19" s="170"/>
      <c r="I19" s="171">
        <f>ROUND(E19*H19,2)</f>
        <v>0</v>
      </c>
      <c r="J19" s="170"/>
      <c r="K19" s="171">
        <f>ROUND(E19*J19,2)</f>
        <v>0</v>
      </c>
      <c r="L19" s="171">
        <v>21</v>
      </c>
      <c r="M19" s="171">
        <f>G19*(1+L19/100)</f>
        <v>0</v>
      </c>
      <c r="N19" s="171">
        <v>0</v>
      </c>
      <c r="O19" s="171">
        <f>ROUND(E19*N19,2)</f>
        <v>0</v>
      </c>
      <c r="P19" s="171">
        <v>0</v>
      </c>
      <c r="Q19" s="171">
        <f>ROUND(E19*P19,2)</f>
        <v>0</v>
      </c>
      <c r="R19" s="171"/>
      <c r="S19" s="171" t="s">
        <v>167</v>
      </c>
      <c r="T19" s="172" t="s">
        <v>137</v>
      </c>
      <c r="U19" s="157">
        <v>0</v>
      </c>
      <c r="V19" s="157">
        <f>ROUND(E19*U19,2)</f>
        <v>0</v>
      </c>
      <c r="W19" s="157"/>
      <c r="X19" s="148"/>
      <c r="Y19" s="148"/>
      <c r="Z19" s="148"/>
      <c r="AA19" s="148"/>
      <c r="AB19" s="148"/>
      <c r="AC19" s="148"/>
      <c r="AD19" s="148"/>
      <c r="AE19" s="148"/>
      <c r="AF19" s="148"/>
      <c r="AG19" s="148" t="s">
        <v>518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68"/>
      <c r="D20" s="269"/>
      <c r="E20" s="269"/>
      <c r="F20" s="269"/>
      <c r="G20" s="269"/>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c r="A21" s="166">
        <v>7</v>
      </c>
      <c r="B21" s="167" t="s">
        <v>519</v>
      </c>
      <c r="C21" s="180" t="s">
        <v>575</v>
      </c>
      <c r="D21" s="181" t="s">
        <v>521</v>
      </c>
      <c r="E21" s="171">
        <v>1</v>
      </c>
      <c r="F21" s="170"/>
      <c r="G21" s="171">
        <f>ROUND(E21*F21,2)</f>
        <v>0</v>
      </c>
      <c r="H21" s="170"/>
      <c r="I21" s="171">
        <f>ROUND(E21*H21,2)</f>
        <v>0</v>
      </c>
      <c r="J21" s="170"/>
      <c r="K21" s="171">
        <f>ROUND(E21*J21,2)</f>
        <v>0</v>
      </c>
      <c r="L21" s="171">
        <v>21</v>
      </c>
      <c r="M21" s="171">
        <f>G21*(1+L21/100)</f>
        <v>0</v>
      </c>
      <c r="N21" s="171">
        <v>0</v>
      </c>
      <c r="O21" s="171">
        <f>ROUND(E21*N21,2)</f>
        <v>0</v>
      </c>
      <c r="P21" s="171">
        <v>0</v>
      </c>
      <c r="Q21" s="171">
        <f>ROUND(E21*P21,2)</f>
        <v>0</v>
      </c>
      <c r="R21" s="171"/>
      <c r="S21" s="171" t="s">
        <v>167</v>
      </c>
      <c r="T21" s="172" t="s">
        <v>137</v>
      </c>
      <c r="U21" s="157">
        <v>0</v>
      </c>
      <c r="V21" s="157">
        <f>ROUND(E21*U21,2)</f>
        <v>0</v>
      </c>
      <c r="W21" s="157"/>
      <c r="X21" s="148"/>
      <c r="Y21" s="148"/>
      <c r="Z21" s="148"/>
      <c r="AA21" s="148"/>
      <c r="AB21" s="148"/>
      <c r="AC21" s="148"/>
      <c r="AD21" s="148"/>
      <c r="AE21" s="148"/>
      <c r="AF21" s="148"/>
      <c r="AG21" s="148" t="s">
        <v>518</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c r="A22" s="155"/>
      <c r="B22" s="156"/>
      <c r="C22" s="268"/>
      <c r="D22" s="269"/>
      <c r="E22" s="269"/>
      <c r="F22" s="269"/>
      <c r="G22" s="269"/>
      <c r="H22" s="157"/>
      <c r="I22" s="157"/>
      <c r="J22" s="157"/>
      <c r="K22" s="157"/>
      <c r="L22" s="157"/>
      <c r="M22" s="157"/>
      <c r="N22" s="157"/>
      <c r="O22" s="157"/>
      <c r="P22" s="157"/>
      <c r="Q22" s="157"/>
      <c r="R22" s="157"/>
      <c r="S22" s="157"/>
      <c r="T22" s="157"/>
      <c r="U22" s="157"/>
      <c r="V22" s="157"/>
      <c r="W22" s="157"/>
      <c r="X22" s="148"/>
      <c r="Y22" s="148"/>
      <c r="Z22" s="148"/>
      <c r="AA22" s="148"/>
      <c r="AB22" s="148"/>
      <c r="AC22" s="148"/>
      <c r="AD22" s="148"/>
      <c r="AE22" s="148"/>
      <c r="AF22" s="148"/>
      <c r="AG22" s="148" t="s">
        <v>141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2.5" outlineLevel="1">
      <c r="A23" s="166">
        <v>8</v>
      </c>
      <c r="B23" s="167" t="s">
        <v>576</v>
      </c>
      <c r="C23" s="180" t="s">
        <v>577</v>
      </c>
      <c r="D23" s="181" t="s">
        <v>578</v>
      </c>
      <c r="E23" s="171">
        <v>70</v>
      </c>
      <c r="F23" s="170"/>
      <c r="G23" s="171">
        <f>ROUND(E23*F23,2)</f>
        <v>0</v>
      </c>
      <c r="H23" s="170"/>
      <c r="I23" s="171">
        <f>ROUND(E23*H23,2)</f>
        <v>0</v>
      </c>
      <c r="J23" s="170"/>
      <c r="K23" s="171">
        <f>ROUND(E23*J23,2)</f>
        <v>0</v>
      </c>
      <c r="L23" s="171">
        <v>21</v>
      </c>
      <c r="M23" s="171">
        <f>G23*(1+L23/100)</f>
        <v>0</v>
      </c>
      <c r="N23" s="171">
        <v>0</v>
      </c>
      <c r="O23" s="171">
        <f>ROUND(E23*N23,2)</f>
        <v>0</v>
      </c>
      <c r="P23" s="171">
        <v>0</v>
      </c>
      <c r="Q23" s="171">
        <f>ROUND(E23*P23,2)</f>
        <v>0</v>
      </c>
      <c r="R23" s="171"/>
      <c r="S23" s="171" t="s">
        <v>167</v>
      </c>
      <c r="T23" s="172" t="s">
        <v>137</v>
      </c>
      <c r="U23" s="157">
        <v>0</v>
      </c>
      <c r="V23" s="157">
        <f>ROUND(E23*U23,2)</f>
        <v>0</v>
      </c>
      <c r="W23" s="157"/>
      <c r="X23" s="148"/>
      <c r="Y23" s="148"/>
      <c r="Z23" s="148"/>
      <c r="AA23" s="148"/>
      <c r="AB23" s="148"/>
      <c r="AC23" s="148"/>
      <c r="AD23" s="148"/>
      <c r="AE23" s="148"/>
      <c r="AF23" s="148"/>
      <c r="AG23" s="148" t="s">
        <v>505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c r="A24" s="155"/>
      <c r="B24" s="156"/>
      <c r="C24" s="268"/>
      <c r="D24" s="269"/>
      <c r="E24" s="269"/>
      <c r="F24" s="269"/>
      <c r="G24" s="269"/>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66">
        <v>9</v>
      </c>
      <c r="B25" s="167" t="s">
        <v>579</v>
      </c>
      <c r="C25" s="180" t="s">
        <v>580</v>
      </c>
      <c r="D25" s="181" t="s">
        <v>578</v>
      </c>
      <c r="E25" s="171">
        <v>14</v>
      </c>
      <c r="F25" s="170"/>
      <c r="G25" s="171">
        <f>ROUND(E25*F25,2)</f>
        <v>0</v>
      </c>
      <c r="H25" s="170"/>
      <c r="I25" s="171">
        <f>ROUND(E25*H25,2)</f>
        <v>0</v>
      </c>
      <c r="J25" s="170"/>
      <c r="K25" s="171">
        <f>ROUND(E25*J25,2)</f>
        <v>0</v>
      </c>
      <c r="L25" s="171">
        <v>21</v>
      </c>
      <c r="M25" s="171">
        <f>G25*(1+L25/100)</f>
        <v>0</v>
      </c>
      <c r="N25" s="171">
        <v>0</v>
      </c>
      <c r="O25" s="171">
        <f>ROUND(E25*N25,2)</f>
        <v>0</v>
      </c>
      <c r="P25" s="171">
        <v>0</v>
      </c>
      <c r="Q25" s="171">
        <f>ROUND(E25*P25,2)</f>
        <v>0</v>
      </c>
      <c r="R25" s="171"/>
      <c r="S25" s="171" t="s">
        <v>167</v>
      </c>
      <c r="T25" s="172" t="s">
        <v>137</v>
      </c>
      <c r="U25" s="157">
        <v>0</v>
      </c>
      <c r="V25" s="157">
        <f>ROUND(E25*U25,2)</f>
        <v>0</v>
      </c>
      <c r="W25" s="157"/>
      <c r="X25" s="148"/>
      <c r="Y25" s="148"/>
      <c r="Z25" s="148"/>
      <c r="AA25" s="148"/>
      <c r="AB25" s="148"/>
      <c r="AC25" s="148"/>
      <c r="AD25" s="148"/>
      <c r="AE25" s="148"/>
      <c r="AF25" s="148"/>
      <c r="AG25" s="148" t="s">
        <v>505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55"/>
      <c r="B26" s="156"/>
      <c r="C26" s="268"/>
      <c r="D26" s="269"/>
      <c r="E26" s="269"/>
      <c r="F26" s="269"/>
      <c r="G26" s="269"/>
      <c r="H26" s="157"/>
      <c r="I26" s="157"/>
      <c r="J26" s="157"/>
      <c r="K26" s="157"/>
      <c r="L26" s="157"/>
      <c r="M26" s="157"/>
      <c r="N26" s="157"/>
      <c r="O26" s="157"/>
      <c r="P26" s="157"/>
      <c r="Q26" s="157"/>
      <c r="R26" s="157"/>
      <c r="S26" s="157"/>
      <c r="T26" s="157"/>
      <c r="U26" s="157"/>
      <c r="V26" s="157"/>
      <c r="W26" s="157"/>
      <c r="X26" s="148"/>
      <c r="Y26" s="148"/>
      <c r="Z26" s="148"/>
      <c r="AA26" s="148"/>
      <c r="AB26" s="148"/>
      <c r="AC26" s="148"/>
      <c r="AD26" s="148"/>
      <c r="AE26" s="148"/>
      <c r="AF26" s="148"/>
      <c r="AG26" s="148" t="s">
        <v>141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66">
        <v>10</v>
      </c>
      <c r="B27" s="167" t="s">
        <v>524</v>
      </c>
      <c r="C27" s="180" t="s">
        <v>555</v>
      </c>
      <c r="D27" s="181" t="s">
        <v>244</v>
      </c>
      <c r="E27" s="171">
        <v>80</v>
      </c>
      <c r="F27" s="170"/>
      <c r="G27" s="171">
        <f>ROUND(E27*F27,2)</f>
        <v>0</v>
      </c>
      <c r="H27" s="170"/>
      <c r="I27" s="171">
        <f>ROUND(E27*H27,2)</f>
        <v>0</v>
      </c>
      <c r="J27" s="170"/>
      <c r="K27" s="171">
        <f>ROUND(E27*J27,2)</f>
        <v>0</v>
      </c>
      <c r="L27" s="171">
        <v>21</v>
      </c>
      <c r="M27" s="171">
        <f>G27*(1+L27/100)</f>
        <v>0</v>
      </c>
      <c r="N27" s="171">
        <v>0</v>
      </c>
      <c r="O27" s="171">
        <f>ROUND(E27*N27,2)</f>
        <v>0</v>
      </c>
      <c r="P27" s="171">
        <v>0</v>
      </c>
      <c r="Q27" s="171">
        <f>ROUND(E27*P27,2)</f>
        <v>0</v>
      </c>
      <c r="R27" s="171"/>
      <c r="S27" s="171" t="s">
        <v>167</v>
      </c>
      <c r="T27" s="172" t="s">
        <v>137</v>
      </c>
      <c r="U27" s="157">
        <v>0</v>
      </c>
      <c r="V27" s="157">
        <f>ROUND(E27*U27,2)</f>
        <v>0</v>
      </c>
      <c r="W27" s="157"/>
      <c r="X27" s="148"/>
      <c r="Y27" s="148"/>
      <c r="Z27" s="148"/>
      <c r="AA27" s="148"/>
      <c r="AB27" s="148"/>
      <c r="AC27" s="148"/>
      <c r="AD27" s="148"/>
      <c r="AE27" s="148"/>
      <c r="AF27" s="148"/>
      <c r="AG27" s="148" t="s">
        <v>518</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55"/>
      <c r="B28" s="156"/>
      <c r="C28" s="268"/>
      <c r="D28" s="269"/>
      <c r="E28" s="269"/>
      <c r="F28" s="269"/>
      <c r="G28" s="269"/>
      <c r="H28" s="157"/>
      <c r="I28" s="157"/>
      <c r="J28" s="157"/>
      <c r="K28" s="157"/>
      <c r="L28" s="157"/>
      <c r="M28" s="157"/>
      <c r="N28" s="157"/>
      <c r="O28" s="157"/>
      <c r="P28" s="157"/>
      <c r="Q28" s="157"/>
      <c r="R28" s="157"/>
      <c r="S28" s="157"/>
      <c r="T28" s="157"/>
      <c r="U28" s="157"/>
      <c r="V28" s="157"/>
      <c r="W28" s="157"/>
      <c r="X28" s="148"/>
      <c r="Y28" s="148"/>
      <c r="Z28" s="148"/>
      <c r="AA28" s="148"/>
      <c r="AB28" s="148"/>
      <c r="AC28" s="148"/>
      <c r="AD28" s="148"/>
      <c r="AE28" s="148"/>
      <c r="AF28" s="148"/>
      <c r="AG28" s="148" t="s">
        <v>141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c r="A29" s="160" t="s">
        <v>131</v>
      </c>
      <c r="B29" s="161" t="s">
        <v>104</v>
      </c>
      <c r="C29" s="182" t="s">
        <v>28</v>
      </c>
      <c r="D29" s="183"/>
      <c r="E29" s="164"/>
      <c r="F29" s="164"/>
      <c r="G29" s="164">
        <f>SUMIF(AG30:AG35,"&lt;&gt;NOR",G30:G35)</f>
        <v>0</v>
      </c>
      <c r="H29" s="164"/>
      <c r="I29" s="164">
        <f>SUM(I30:I35)</f>
        <v>0</v>
      </c>
      <c r="J29" s="164"/>
      <c r="K29" s="164">
        <f>SUM(K30:K35)</f>
        <v>0</v>
      </c>
      <c r="L29" s="164"/>
      <c r="M29" s="164">
        <f>SUM(M30:M35)</f>
        <v>0</v>
      </c>
      <c r="N29" s="164"/>
      <c r="O29" s="164">
        <f>SUM(O30:O35)</f>
        <v>0</v>
      </c>
      <c r="P29" s="164"/>
      <c r="Q29" s="164">
        <f>SUM(Q30:Q35)</f>
        <v>0</v>
      </c>
      <c r="R29" s="164"/>
      <c r="S29" s="164"/>
      <c r="T29" s="165"/>
      <c r="U29" s="159"/>
      <c r="V29" s="159">
        <f>SUM(V30:V35)</f>
        <v>0</v>
      </c>
      <c r="W29" s="159"/>
      <c r="AG29" t="s">
        <v>132</v>
      </c>
    </row>
    <row r="30" spans="1:60" outlineLevel="1">
      <c r="A30" s="166">
        <v>11</v>
      </c>
      <c r="B30" s="167" t="s">
        <v>581</v>
      </c>
      <c r="C30" s="180" t="s">
        <v>501</v>
      </c>
      <c r="D30" s="181" t="s">
        <v>502</v>
      </c>
      <c r="E30" s="171">
        <v>1</v>
      </c>
      <c r="F30" s="170"/>
      <c r="G30" s="171">
        <f>ROUND(E30*F30,2)</f>
        <v>0</v>
      </c>
      <c r="H30" s="170"/>
      <c r="I30" s="171">
        <f>ROUND(E30*H30,2)</f>
        <v>0</v>
      </c>
      <c r="J30" s="170"/>
      <c r="K30" s="171">
        <f>ROUND(E30*J30,2)</f>
        <v>0</v>
      </c>
      <c r="L30" s="171">
        <v>21</v>
      </c>
      <c r="M30" s="171">
        <f>G30*(1+L30/100)</f>
        <v>0</v>
      </c>
      <c r="N30" s="171">
        <v>0</v>
      </c>
      <c r="O30" s="171">
        <f>ROUND(E30*N30,2)</f>
        <v>0</v>
      </c>
      <c r="P30" s="171">
        <v>0</v>
      </c>
      <c r="Q30" s="171">
        <f>ROUND(E30*P30,2)</f>
        <v>0</v>
      </c>
      <c r="R30" s="171"/>
      <c r="S30" s="171" t="s">
        <v>167</v>
      </c>
      <c r="T30" s="172" t="s">
        <v>137</v>
      </c>
      <c r="U30" s="157">
        <v>0</v>
      </c>
      <c r="V30" s="157">
        <f>ROUND(E30*U30,2)</f>
        <v>0</v>
      </c>
      <c r="W30" s="157"/>
      <c r="X30" s="148"/>
      <c r="Y30" s="148"/>
      <c r="Z30" s="148"/>
      <c r="AA30" s="148"/>
      <c r="AB30" s="148"/>
      <c r="AC30" s="148"/>
      <c r="AD30" s="148"/>
      <c r="AE30" s="148"/>
      <c r="AF30" s="148"/>
      <c r="AG30" s="148" t="s">
        <v>221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55"/>
      <c r="B31" s="156"/>
      <c r="C31" s="268"/>
      <c r="D31" s="269"/>
      <c r="E31" s="269"/>
      <c r="F31" s="269"/>
      <c r="G31" s="269"/>
      <c r="H31" s="157"/>
      <c r="I31" s="157"/>
      <c r="J31" s="157"/>
      <c r="K31" s="157"/>
      <c r="L31" s="157"/>
      <c r="M31" s="157"/>
      <c r="N31" s="157"/>
      <c r="O31" s="157"/>
      <c r="P31" s="157"/>
      <c r="Q31" s="157"/>
      <c r="R31" s="157"/>
      <c r="S31" s="157"/>
      <c r="T31" s="157"/>
      <c r="U31" s="157"/>
      <c r="V31" s="157"/>
      <c r="W31" s="157"/>
      <c r="X31" s="148"/>
      <c r="Y31" s="148"/>
      <c r="Z31" s="148"/>
      <c r="AA31" s="148"/>
      <c r="AB31" s="148"/>
      <c r="AC31" s="148"/>
      <c r="AD31" s="148"/>
      <c r="AE31" s="148"/>
      <c r="AF31" s="148"/>
      <c r="AG31" s="148" t="s">
        <v>141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c r="A32" s="166">
        <v>12</v>
      </c>
      <c r="B32" s="167" t="s">
        <v>582</v>
      </c>
      <c r="C32" s="180" t="s">
        <v>511</v>
      </c>
      <c r="D32" s="181" t="s">
        <v>502</v>
      </c>
      <c r="E32" s="171">
        <v>1</v>
      </c>
      <c r="F32" s="170"/>
      <c r="G32" s="171">
        <f>ROUND(E32*F32,2)</f>
        <v>0</v>
      </c>
      <c r="H32" s="170"/>
      <c r="I32" s="171">
        <f>ROUND(E32*H32,2)</f>
        <v>0</v>
      </c>
      <c r="J32" s="170"/>
      <c r="K32" s="171">
        <f>ROUND(E32*J32,2)</f>
        <v>0</v>
      </c>
      <c r="L32" s="171">
        <v>21</v>
      </c>
      <c r="M32" s="171">
        <f>G32*(1+L32/100)</f>
        <v>0</v>
      </c>
      <c r="N32" s="171">
        <v>0</v>
      </c>
      <c r="O32" s="171">
        <f>ROUND(E32*N32,2)</f>
        <v>0</v>
      </c>
      <c r="P32" s="171">
        <v>0</v>
      </c>
      <c r="Q32" s="171">
        <f>ROUND(E32*P32,2)</f>
        <v>0</v>
      </c>
      <c r="R32" s="171"/>
      <c r="S32" s="171" t="s">
        <v>167</v>
      </c>
      <c r="T32" s="172" t="s">
        <v>137</v>
      </c>
      <c r="U32" s="157">
        <v>0</v>
      </c>
      <c r="V32" s="157">
        <f>ROUND(E32*U32,2)</f>
        <v>0</v>
      </c>
      <c r="W32" s="157"/>
      <c r="X32" s="148"/>
      <c r="Y32" s="148"/>
      <c r="Z32" s="148"/>
      <c r="AA32" s="148"/>
      <c r="AB32" s="148"/>
      <c r="AC32" s="148"/>
      <c r="AD32" s="148"/>
      <c r="AE32" s="148"/>
      <c r="AF32" s="148"/>
      <c r="AG32" s="148" t="s">
        <v>518</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c r="A33" s="155"/>
      <c r="B33" s="156"/>
      <c r="C33" s="268"/>
      <c r="D33" s="269"/>
      <c r="E33" s="269"/>
      <c r="F33" s="269"/>
      <c r="G33" s="269"/>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c r="A34" s="166">
        <v>13</v>
      </c>
      <c r="B34" s="167" t="s">
        <v>583</v>
      </c>
      <c r="C34" s="180" t="s">
        <v>504</v>
      </c>
      <c r="D34" s="181" t="s">
        <v>502</v>
      </c>
      <c r="E34" s="171">
        <v>1</v>
      </c>
      <c r="F34" s="170"/>
      <c r="G34" s="171">
        <f>ROUND(E34*F34,2)</f>
        <v>0</v>
      </c>
      <c r="H34" s="170"/>
      <c r="I34" s="171">
        <f>ROUND(E34*H34,2)</f>
        <v>0</v>
      </c>
      <c r="J34" s="170"/>
      <c r="K34" s="171">
        <f>ROUND(E34*J34,2)</f>
        <v>0</v>
      </c>
      <c r="L34" s="171">
        <v>21</v>
      </c>
      <c r="M34" s="171">
        <f>G34*(1+L34/100)</f>
        <v>0</v>
      </c>
      <c r="N34" s="171">
        <v>0</v>
      </c>
      <c r="O34" s="171">
        <f>ROUND(E34*N34,2)</f>
        <v>0</v>
      </c>
      <c r="P34" s="171">
        <v>0</v>
      </c>
      <c r="Q34" s="171">
        <f>ROUND(E34*P34,2)</f>
        <v>0</v>
      </c>
      <c r="R34" s="171"/>
      <c r="S34" s="171" t="s">
        <v>167</v>
      </c>
      <c r="T34" s="172" t="s">
        <v>137</v>
      </c>
      <c r="U34" s="157">
        <v>0</v>
      </c>
      <c r="V34" s="157">
        <f>ROUND(E34*U34,2)</f>
        <v>0</v>
      </c>
      <c r="W34" s="157"/>
      <c r="X34" s="148"/>
      <c r="Y34" s="148"/>
      <c r="Z34" s="148"/>
      <c r="AA34" s="148"/>
      <c r="AB34" s="148"/>
      <c r="AC34" s="148"/>
      <c r="AD34" s="148"/>
      <c r="AE34" s="148"/>
      <c r="AF34" s="148"/>
      <c r="AG34" s="148" t="s">
        <v>505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c r="A35" s="155"/>
      <c r="B35" s="156"/>
      <c r="C35" s="268"/>
      <c r="D35" s="269"/>
      <c r="E35" s="269"/>
      <c r="F35" s="269"/>
      <c r="G35" s="269"/>
      <c r="H35" s="157"/>
      <c r="I35" s="157"/>
      <c r="J35" s="157"/>
      <c r="K35" s="157"/>
      <c r="L35" s="157"/>
      <c r="M35" s="157"/>
      <c r="N35" s="157"/>
      <c r="O35" s="157"/>
      <c r="P35" s="157"/>
      <c r="Q35" s="157"/>
      <c r="R35" s="157"/>
      <c r="S35" s="157"/>
      <c r="T35" s="157"/>
      <c r="U35" s="157"/>
      <c r="V35" s="157"/>
      <c r="W35" s="157"/>
      <c r="X35" s="148"/>
      <c r="Y35" s="148"/>
      <c r="Z35" s="148"/>
      <c r="AA35" s="148"/>
      <c r="AB35" s="148"/>
      <c r="AC35" s="148"/>
      <c r="AD35" s="148"/>
      <c r="AE35" s="148"/>
      <c r="AF35" s="148"/>
      <c r="AG35" s="148" t="s">
        <v>141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c r="A36" s="160" t="s">
        <v>131</v>
      </c>
      <c r="B36" s="161" t="s">
        <v>94</v>
      </c>
      <c r="C36" s="182" t="s">
        <v>95</v>
      </c>
      <c r="D36" s="183"/>
      <c r="E36" s="164"/>
      <c r="F36" s="164"/>
      <c r="G36" s="164">
        <f>SUMIF(AG37:AG42,"&lt;&gt;NOR",G37:G42)</f>
        <v>0</v>
      </c>
      <c r="H36" s="164"/>
      <c r="I36" s="164">
        <f>SUM(I37:I42)</f>
        <v>0</v>
      </c>
      <c r="J36" s="164"/>
      <c r="K36" s="164">
        <f>SUM(K37:K42)</f>
        <v>0</v>
      </c>
      <c r="L36" s="164"/>
      <c r="M36" s="164">
        <f>SUM(M37:M42)</f>
        <v>0</v>
      </c>
      <c r="N36" s="164"/>
      <c r="O36" s="164">
        <f>SUM(O37:O42)</f>
        <v>0</v>
      </c>
      <c r="P36" s="164"/>
      <c r="Q36" s="164">
        <f>SUM(Q37:Q42)</f>
        <v>0</v>
      </c>
      <c r="R36" s="164"/>
      <c r="S36" s="164"/>
      <c r="T36" s="165"/>
      <c r="U36" s="159"/>
      <c r="V36" s="159">
        <f>SUM(V37:V42)</f>
        <v>0</v>
      </c>
      <c r="W36" s="159"/>
      <c r="AG36" t="s">
        <v>132</v>
      </c>
    </row>
    <row r="37" spans="1:60" outlineLevel="1">
      <c r="A37" s="166">
        <v>14</v>
      </c>
      <c r="B37" s="167" t="s">
        <v>584</v>
      </c>
      <c r="C37" s="180" t="s">
        <v>545</v>
      </c>
      <c r="D37" s="181" t="s">
        <v>502</v>
      </c>
      <c r="E37" s="171">
        <v>1</v>
      </c>
      <c r="F37" s="170"/>
      <c r="G37" s="171">
        <f>ROUND(E37*F37,2)</f>
        <v>0</v>
      </c>
      <c r="H37" s="170"/>
      <c r="I37" s="171">
        <f>ROUND(E37*H37,2)</f>
        <v>0</v>
      </c>
      <c r="J37" s="170"/>
      <c r="K37" s="171">
        <f>ROUND(E37*J37,2)</f>
        <v>0</v>
      </c>
      <c r="L37" s="171">
        <v>21</v>
      </c>
      <c r="M37" s="171">
        <f>G37*(1+L37/100)</f>
        <v>0</v>
      </c>
      <c r="N37" s="171">
        <v>0</v>
      </c>
      <c r="O37" s="171">
        <f>ROUND(E37*N37,2)</f>
        <v>0</v>
      </c>
      <c r="P37" s="171">
        <v>0</v>
      </c>
      <c r="Q37" s="171">
        <f>ROUND(E37*P37,2)</f>
        <v>0</v>
      </c>
      <c r="R37" s="171"/>
      <c r="S37" s="171" t="s">
        <v>167</v>
      </c>
      <c r="T37" s="172" t="s">
        <v>137</v>
      </c>
      <c r="U37" s="157">
        <v>0</v>
      </c>
      <c r="V37" s="157">
        <f>ROUND(E37*U37,2)</f>
        <v>0</v>
      </c>
      <c r="W37" s="157"/>
      <c r="X37" s="148"/>
      <c r="Y37" s="148"/>
      <c r="Z37" s="148"/>
      <c r="AA37" s="148"/>
      <c r="AB37" s="148"/>
      <c r="AC37" s="148"/>
      <c r="AD37" s="148"/>
      <c r="AE37" s="148"/>
      <c r="AF37" s="148"/>
      <c r="AG37" s="148" t="s">
        <v>505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55"/>
      <c r="B38" s="156"/>
      <c r="C38" s="268"/>
      <c r="D38" s="269"/>
      <c r="E38" s="269"/>
      <c r="F38" s="269"/>
      <c r="G38" s="269"/>
      <c r="H38" s="157"/>
      <c r="I38" s="157"/>
      <c r="J38" s="157"/>
      <c r="K38" s="157"/>
      <c r="L38" s="157"/>
      <c r="M38" s="157"/>
      <c r="N38" s="157"/>
      <c r="O38" s="157"/>
      <c r="P38" s="157"/>
      <c r="Q38" s="157"/>
      <c r="R38" s="157"/>
      <c r="S38" s="157"/>
      <c r="T38" s="157"/>
      <c r="U38" s="157"/>
      <c r="V38" s="157"/>
      <c r="W38" s="157"/>
      <c r="X38" s="148"/>
      <c r="Y38" s="148"/>
      <c r="Z38" s="148"/>
      <c r="AA38" s="148"/>
      <c r="AB38" s="148"/>
      <c r="AC38" s="148"/>
      <c r="AD38" s="148"/>
      <c r="AE38" s="148"/>
      <c r="AF38" s="148"/>
      <c r="AG38" s="148" t="s">
        <v>141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66">
        <v>15</v>
      </c>
      <c r="B39" s="167" t="s">
        <v>522</v>
      </c>
      <c r="C39" s="180" t="s">
        <v>517</v>
      </c>
      <c r="D39" s="181" t="s">
        <v>502</v>
      </c>
      <c r="E39" s="171">
        <v>1</v>
      </c>
      <c r="F39" s="170"/>
      <c r="G39" s="171">
        <f>ROUND(E39*F39,2)</f>
        <v>0</v>
      </c>
      <c r="H39" s="170"/>
      <c r="I39" s="171">
        <f>ROUND(E39*H39,2)</f>
        <v>0</v>
      </c>
      <c r="J39" s="170"/>
      <c r="K39" s="171">
        <f>ROUND(E39*J39,2)</f>
        <v>0</v>
      </c>
      <c r="L39" s="171">
        <v>21</v>
      </c>
      <c r="M39" s="171">
        <f>G39*(1+L39/100)</f>
        <v>0</v>
      </c>
      <c r="N39" s="171">
        <v>0</v>
      </c>
      <c r="O39" s="171">
        <f>ROUND(E39*N39,2)</f>
        <v>0</v>
      </c>
      <c r="P39" s="171">
        <v>0</v>
      </c>
      <c r="Q39" s="171">
        <f>ROUND(E39*P39,2)</f>
        <v>0</v>
      </c>
      <c r="R39" s="171"/>
      <c r="S39" s="171" t="s">
        <v>167</v>
      </c>
      <c r="T39" s="172" t="s">
        <v>137</v>
      </c>
      <c r="U39" s="157">
        <v>0</v>
      </c>
      <c r="V39" s="157">
        <f>ROUND(E39*U39,2)</f>
        <v>0</v>
      </c>
      <c r="W39" s="157"/>
      <c r="X39" s="148"/>
      <c r="Y39" s="148"/>
      <c r="Z39" s="148"/>
      <c r="AA39" s="148"/>
      <c r="AB39" s="148"/>
      <c r="AC39" s="148"/>
      <c r="AD39" s="148"/>
      <c r="AE39" s="148"/>
      <c r="AF39" s="148"/>
      <c r="AG39" s="148" t="s">
        <v>518</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55"/>
      <c r="B40" s="156"/>
      <c r="C40" s="268"/>
      <c r="D40" s="269"/>
      <c r="E40" s="269"/>
      <c r="F40" s="269"/>
      <c r="G40" s="269"/>
      <c r="H40" s="157"/>
      <c r="I40" s="157"/>
      <c r="J40" s="157"/>
      <c r="K40" s="157"/>
      <c r="L40" s="157"/>
      <c r="M40" s="157"/>
      <c r="N40" s="157"/>
      <c r="O40" s="157"/>
      <c r="P40" s="157"/>
      <c r="Q40" s="157"/>
      <c r="R40" s="157"/>
      <c r="S40" s="157"/>
      <c r="T40" s="157"/>
      <c r="U40" s="157"/>
      <c r="V40" s="157"/>
      <c r="W40" s="157"/>
      <c r="X40" s="148"/>
      <c r="Y40" s="148"/>
      <c r="Z40" s="148"/>
      <c r="AA40" s="148"/>
      <c r="AB40" s="148"/>
      <c r="AC40" s="148"/>
      <c r="AD40" s="148"/>
      <c r="AE40" s="148"/>
      <c r="AF40" s="148"/>
      <c r="AG40" s="148" t="s">
        <v>141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c r="A41" s="166">
        <v>16</v>
      </c>
      <c r="B41" s="167" t="s">
        <v>585</v>
      </c>
      <c r="C41" s="180" t="s">
        <v>515</v>
      </c>
      <c r="D41" s="181" t="s">
        <v>502</v>
      </c>
      <c r="E41" s="171">
        <v>1</v>
      </c>
      <c r="F41" s="170"/>
      <c r="G41" s="171">
        <f>ROUND(E41*F41,2)</f>
        <v>0</v>
      </c>
      <c r="H41" s="170"/>
      <c r="I41" s="171">
        <f>ROUND(E41*H41,2)</f>
        <v>0</v>
      </c>
      <c r="J41" s="170"/>
      <c r="K41" s="171">
        <f>ROUND(E41*J41,2)</f>
        <v>0</v>
      </c>
      <c r="L41" s="171">
        <v>21</v>
      </c>
      <c r="M41" s="171">
        <f>G41*(1+L41/100)</f>
        <v>0</v>
      </c>
      <c r="N41" s="171">
        <v>0</v>
      </c>
      <c r="O41" s="171">
        <f>ROUND(E41*N41,2)</f>
        <v>0</v>
      </c>
      <c r="P41" s="171">
        <v>0</v>
      </c>
      <c r="Q41" s="171">
        <f>ROUND(E41*P41,2)</f>
        <v>0</v>
      </c>
      <c r="R41" s="171"/>
      <c r="S41" s="171" t="s">
        <v>167</v>
      </c>
      <c r="T41" s="172" t="s">
        <v>137</v>
      </c>
      <c r="U41" s="157">
        <v>0</v>
      </c>
      <c r="V41" s="157">
        <f>ROUND(E41*U41,2)</f>
        <v>0</v>
      </c>
      <c r="W41" s="157"/>
      <c r="X41" s="148"/>
      <c r="Y41" s="148"/>
      <c r="Z41" s="148"/>
      <c r="AA41" s="148"/>
      <c r="AB41" s="148"/>
      <c r="AC41" s="148"/>
      <c r="AD41" s="148"/>
      <c r="AE41" s="148"/>
      <c r="AF41" s="148"/>
      <c r="AG41" s="148" t="s">
        <v>505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c r="A42" s="155"/>
      <c r="B42" s="156"/>
      <c r="C42" s="268"/>
      <c r="D42" s="269"/>
      <c r="E42" s="269"/>
      <c r="F42" s="269"/>
      <c r="G42" s="269"/>
      <c r="H42" s="157"/>
      <c r="I42" s="157"/>
      <c r="J42" s="157"/>
      <c r="K42" s="157"/>
      <c r="L42" s="157"/>
      <c r="M42" s="157"/>
      <c r="N42" s="157"/>
      <c r="O42" s="157"/>
      <c r="P42" s="157"/>
      <c r="Q42" s="157"/>
      <c r="R42" s="157"/>
      <c r="S42" s="157"/>
      <c r="T42" s="157"/>
      <c r="U42" s="157"/>
      <c r="V42" s="157"/>
      <c r="W42" s="157"/>
      <c r="X42" s="148"/>
      <c r="Y42" s="148"/>
      <c r="Z42" s="148"/>
      <c r="AA42" s="148"/>
      <c r="AB42" s="148"/>
      <c r="AC42" s="148"/>
      <c r="AD42" s="148"/>
      <c r="AE42" s="148"/>
      <c r="AF42" s="148"/>
      <c r="AG42" s="148" t="s">
        <v>141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c r="A43" s="5"/>
      <c r="B43" s="6"/>
      <c r="C43" s="184"/>
      <c r="D43" s="185"/>
      <c r="E43" s="150"/>
      <c r="F43" s="150"/>
      <c r="G43" s="150"/>
      <c r="H43" s="5"/>
      <c r="I43" s="5"/>
      <c r="J43" s="5"/>
      <c r="K43" s="5"/>
      <c r="L43" s="5"/>
      <c r="M43" s="5"/>
      <c r="N43" s="5"/>
      <c r="O43" s="5"/>
      <c r="P43" s="5"/>
      <c r="Q43" s="5"/>
      <c r="R43" s="5"/>
      <c r="S43" s="5"/>
      <c r="T43" s="5"/>
      <c r="U43" s="5"/>
      <c r="V43" s="5"/>
      <c r="W43" s="5"/>
      <c r="AE43">
        <v>15</v>
      </c>
      <c r="AF43">
        <v>21</v>
      </c>
    </row>
    <row r="44" spans="1:60">
      <c r="A44" s="151"/>
      <c r="B44" s="152" t="s">
        <v>29</v>
      </c>
      <c r="C44" s="186"/>
      <c r="D44" s="187"/>
      <c r="E44" s="188"/>
      <c r="F44" s="188"/>
      <c r="G44" s="174">
        <f>G8+G29+G36</f>
        <v>0</v>
      </c>
      <c r="H44" s="5"/>
      <c r="I44" s="5"/>
      <c r="J44" s="5"/>
      <c r="K44" s="5"/>
      <c r="L44" s="5"/>
      <c r="M44" s="5"/>
      <c r="N44" s="5"/>
      <c r="O44" s="5"/>
      <c r="P44" s="5"/>
      <c r="Q44" s="5"/>
      <c r="R44" s="5"/>
      <c r="S44" s="5"/>
      <c r="T44" s="5"/>
      <c r="U44" s="5"/>
      <c r="V44" s="5"/>
      <c r="W44" s="5"/>
      <c r="AE44">
        <f>SUMIF(L7:L42,AE43,G7:G42)</f>
        <v>0</v>
      </c>
      <c r="AF44">
        <f>SUMIF(L7:L42,AF43,G7:G42)</f>
        <v>0</v>
      </c>
      <c r="AG44" t="s">
        <v>175</v>
      </c>
    </row>
    <row r="45" spans="1:60">
      <c r="A45" s="286" t="s">
        <v>484</v>
      </c>
      <c r="B45" s="286"/>
      <c r="C45" s="184"/>
      <c r="D45" s="185"/>
      <c r="E45" s="150"/>
      <c r="F45" s="150"/>
      <c r="G45" s="150"/>
      <c r="H45" s="5"/>
      <c r="I45" s="5"/>
      <c r="J45" s="5"/>
      <c r="K45" s="5"/>
      <c r="L45" s="5"/>
      <c r="M45" s="5"/>
      <c r="N45" s="5"/>
      <c r="O45" s="5"/>
      <c r="P45" s="5"/>
      <c r="Q45" s="5"/>
      <c r="R45" s="5"/>
      <c r="S45" s="5"/>
      <c r="T45" s="5"/>
      <c r="U45" s="5"/>
      <c r="V45" s="5"/>
      <c r="W45" s="5"/>
    </row>
    <row r="46" spans="1:60">
      <c r="A46" s="5"/>
      <c r="B46" s="6" t="s">
        <v>485</v>
      </c>
      <c r="C46" s="184" t="s">
        <v>486</v>
      </c>
      <c r="D46" s="185"/>
      <c r="E46" s="150"/>
      <c r="F46" s="150"/>
      <c r="G46" s="150"/>
      <c r="H46" s="5"/>
      <c r="I46" s="5"/>
      <c r="J46" s="5"/>
      <c r="K46" s="5"/>
      <c r="L46" s="5"/>
      <c r="M46" s="5"/>
      <c r="N46" s="5"/>
      <c r="O46" s="5"/>
      <c r="P46" s="5"/>
      <c r="Q46" s="5"/>
      <c r="R46" s="5"/>
      <c r="S46" s="5"/>
      <c r="T46" s="5"/>
      <c r="U46" s="5"/>
      <c r="V46" s="5"/>
      <c r="W46" s="5"/>
      <c r="AG46" t="s">
        <v>487</v>
      </c>
    </row>
    <row r="47" spans="1:60">
      <c r="A47" s="5"/>
      <c r="B47" s="6" t="s">
        <v>488</v>
      </c>
      <c r="C47" s="184" t="s">
        <v>489</v>
      </c>
      <c r="D47" s="185"/>
      <c r="E47" s="150"/>
      <c r="F47" s="150"/>
      <c r="G47" s="150"/>
      <c r="H47" s="5"/>
      <c r="I47" s="5"/>
      <c r="J47" s="5"/>
      <c r="K47" s="5"/>
      <c r="L47" s="5"/>
      <c r="M47" s="5"/>
      <c r="N47" s="5"/>
      <c r="O47" s="5"/>
      <c r="P47" s="5"/>
      <c r="Q47" s="5"/>
      <c r="R47" s="5"/>
      <c r="S47" s="5"/>
      <c r="T47" s="5"/>
      <c r="U47" s="5"/>
      <c r="V47" s="5"/>
      <c r="W47" s="5"/>
      <c r="AG47" t="s">
        <v>490</v>
      </c>
    </row>
    <row r="48" spans="1:60">
      <c r="A48" s="5"/>
      <c r="B48" s="6"/>
      <c r="C48" s="184" t="s">
        <v>491</v>
      </c>
      <c r="D48" s="185"/>
      <c r="E48" s="150"/>
      <c r="F48" s="150"/>
      <c r="G48" s="150"/>
      <c r="H48" s="5"/>
      <c r="I48" s="5"/>
      <c r="J48" s="5"/>
      <c r="K48" s="5"/>
      <c r="L48" s="5"/>
      <c r="M48" s="5"/>
      <c r="N48" s="5"/>
      <c r="O48" s="5"/>
      <c r="P48" s="5"/>
      <c r="Q48" s="5"/>
      <c r="R48" s="5"/>
      <c r="S48" s="5"/>
      <c r="T48" s="5"/>
      <c r="U48" s="5"/>
      <c r="V48" s="5"/>
      <c r="W48" s="5"/>
      <c r="AG48" t="s">
        <v>492</v>
      </c>
    </row>
    <row r="49" spans="1:33">
      <c r="A49" s="5"/>
      <c r="B49" s="6"/>
      <c r="C49" s="184"/>
      <c r="D49" s="185"/>
      <c r="E49" s="150"/>
      <c r="F49" s="150"/>
      <c r="G49" s="150"/>
      <c r="H49" s="5"/>
      <c r="I49" s="5"/>
      <c r="J49" s="5"/>
      <c r="K49" s="5"/>
      <c r="L49" s="5"/>
      <c r="M49" s="5"/>
      <c r="N49" s="5"/>
      <c r="O49" s="5"/>
      <c r="P49" s="5"/>
      <c r="Q49" s="5"/>
      <c r="R49" s="5"/>
      <c r="S49" s="5"/>
      <c r="T49" s="5"/>
      <c r="U49" s="5"/>
      <c r="V49" s="5"/>
      <c r="W49" s="5"/>
    </row>
    <row r="50" spans="1:33">
      <c r="C50" s="189"/>
      <c r="D50" s="190"/>
      <c r="E50" s="89"/>
      <c r="F50" s="89"/>
      <c r="G50" s="89"/>
      <c r="AG50" t="s">
        <v>176</v>
      </c>
    </row>
    <row r="51" spans="1:33">
      <c r="C51" s="89"/>
      <c r="D51" s="190"/>
      <c r="E51" s="89"/>
      <c r="F51" s="89"/>
      <c r="G51" s="89"/>
    </row>
    <row r="52" spans="1:33">
      <c r="C52" s="89"/>
      <c r="D52" s="190"/>
      <c r="E52" s="89"/>
      <c r="F52" s="89"/>
      <c r="G52" s="89"/>
    </row>
    <row r="53" spans="1:33">
      <c r="C53" s="89"/>
      <c r="D53" s="190"/>
      <c r="E53" s="89"/>
      <c r="F53" s="89"/>
      <c r="G53" s="89"/>
    </row>
    <row r="54" spans="1:33">
      <c r="C54" s="89"/>
      <c r="D54" s="190"/>
      <c r="E54" s="89"/>
      <c r="F54" s="89"/>
      <c r="G54" s="89"/>
    </row>
    <row r="55" spans="1:33">
      <c r="C55" s="89"/>
      <c r="D55" s="190"/>
      <c r="E55" s="89"/>
      <c r="F55" s="89"/>
      <c r="G55" s="89"/>
    </row>
    <row r="56" spans="1:33">
      <c r="C56" s="89"/>
      <c r="D56" s="190"/>
      <c r="E56" s="89"/>
      <c r="F56" s="89"/>
      <c r="G56" s="89"/>
    </row>
    <row r="57" spans="1:33">
      <c r="C57" s="89"/>
      <c r="D57" s="190"/>
      <c r="E57" s="89"/>
      <c r="F57" s="89"/>
      <c r="G57" s="89"/>
    </row>
    <row r="58" spans="1:33">
      <c r="C58" s="89"/>
      <c r="D58" s="190"/>
      <c r="E58" s="89"/>
      <c r="F58" s="89"/>
      <c r="G58" s="89"/>
    </row>
    <row r="59" spans="1:33">
      <c r="C59" s="89"/>
      <c r="D59" s="190"/>
      <c r="E59" s="89"/>
      <c r="F59" s="89"/>
      <c r="G59" s="89"/>
    </row>
    <row r="60" spans="1:33">
      <c r="C60" s="89"/>
      <c r="D60" s="190"/>
      <c r="E60" s="89"/>
      <c r="F60" s="89"/>
      <c r="G60" s="89"/>
    </row>
    <row r="61" spans="1:33">
      <c r="C61" s="89"/>
      <c r="D61" s="190"/>
      <c r="E61" s="89"/>
      <c r="F61" s="89"/>
      <c r="G61" s="89"/>
    </row>
    <row r="62" spans="1:33">
      <c r="C62" s="89"/>
      <c r="D62" s="190"/>
      <c r="E62" s="89"/>
      <c r="F62" s="89"/>
      <c r="G62" s="89"/>
    </row>
    <row r="63" spans="1:33">
      <c r="C63" s="89"/>
      <c r="D63" s="190"/>
      <c r="E63" s="89"/>
      <c r="F63" s="89"/>
      <c r="G63" s="89"/>
    </row>
    <row r="64" spans="1:33">
      <c r="C64" s="89"/>
      <c r="D64" s="190"/>
      <c r="E64" s="89"/>
      <c r="F64" s="89"/>
      <c r="G64" s="89"/>
    </row>
    <row r="65" spans="3:7">
      <c r="C65" s="89"/>
      <c r="D65" s="190"/>
      <c r="E65" s="89"/>
      <c r="F65" s="89"/>
      <c r="G65" s="89"/>
    </row>
    <row r="66" spans="3:7">
      <c r="C66" s="89"/>
      <c r="D66" s="190"/>
      <c r="E66" s="89"/>
      <c r="F66" s="89"/>
      <c r="G66" s="89"/>
    </row>
    <row r="67" spans="3:7">
      <c r="C67" s="89"/>
      <c r="D67" s="190"/>
      <c r="E67" s="89"/>
      <c r="F67" s="89"/>
      <c r="G67" s="89"/>
    </row>
    <row r="68" spans="3:7">
      <c r="C68" s="89"/>
      <c r="D68" s="190"/>
      <c r="E68" s="89"/>
      <c r="F68" s="89"/>
      <c r="G68" s="89"/>
    </row>
    <row r="69" spans="3:7">
      <c r="C69" s="89"/>
      <c r="D69" s="190"/>
      <c r="E69" s="89"/>
      <c r="F69" s="89"/>
      <c r="G69" s="89"/>
    </row>
    <row r="70" spans="3:7">
      <c r="C70" s="89"/>
      <c r="D70" s="190"/>
      <c r="E70" s="89"/>
      <c r="F70" s="89"/>
      <c r="G70" s="89"/>
    </row>
    <row r="71" spans="3:7">
      <c r="C71" s="89"/>
      <c r="D71" s="190"/>
      <c r="E71" s="89"/>
      <c r="F71" s="89"/>
      <c r="G71" s="89"/>
    </row>
    <row r="72" spans="3:7">
      <c r="C72" s="89"/>
      <c r="D72" s="190"/>
      <c r="E72" s="89"/>
      <c r="F72" s="89"/>
      <c r="G72" s="89"/>
    </row>
    <row r="73" spans="3:7">
      <c r="C73" s="89"/>
      <c r="D73" s="190"/>
      <c r="E73" s="89"/>
      <c r="F73" s="89"/>
      <c r="G73" s="89"/>
    </row>
    <row r="74" spans="3:7">
      <c r="C74" s="89"/>
      <c r="D74" s="190"/>
      <c r="E74" s="89"/>
      <c r="F74" s="89"/>
      <c r="G74" s="89"/>
    </row>
    <row r="75" spans="3:7">
      <c r="C75" s="89"/>
      <c r="D75" s="190"/>
      <c r="E75" s="89"/>
      <c r="F75" s="89"/>
      <c r="G75" s="89"/>
    </row>
    <row r="76" spans="3:7">
      <c r="C76" s="89"/>
      <c r="D76" s="190"/>
      <c r="E76" s="89"/>
      <c r="F76" s="89"/>
      <c r="G76" s="89"/>
    </row>
    <row r="77" spans="3:7">
      <c r="C77" s="89"/>
      <c r="D77" s="190"/>
      <c r="E77" s="89"/>
      <c r="F77" s="89"/>
      <c r="G77" s="89"/>
    </row>
    <row r="78" spans="3:7">
      <c r="C78" s="89"/>
      <c r="D78" s="190"/>
      <c r="E78" s="89"/>
      <c r="F78" s="89"/>
      <c r="G78" s="89"/>
    </row>
    <row r="79" spans="3:7">
      <c r="C79" s="89"/>
      <c r="D79" s="190"/>
      <c r="E79" s="89"/>
      <c r="F79" s="89"/>
      <c r="G79" s="89"/>
    </row>
    <row r="80" spans="3:7">
      <c r="C80" s="89"/>
      <c r="D80" s="190"/>
      <c r="E80" s="89"/>
      <c r="F80" s="89"/>
      <c r="G80" s="89"/>
    </row>
    <row r="81" spans="3:7">
      <c r="C81" s="89"/>
      <c r="D81" s="190"/>
      <c r="E81" s="89"/>
      <c r="F81" s="89"/>
      <c r="G81" s="89"/>
    </row>
    <row r="82" spans="3:7">
      <c r="C82" s="89"/>
      <c r="D82" s="190"/>
      <c r="E82" s="89"/>
      <c r="F82" s="89"/>
      <c r="G82" s="89"/>
    </row>
    <row r="83" spans="3:7">
      <c r="D83" s="139"/>
    </row>
    <row r="84" spans="3:7">
      <c r="D84" s="139"/>
    </row>
    <row r="85" spans="3:7">
      <c r="D85" s="139"/>
    </row>
    <row r="86" spans="3:7">
      <c r="D86" s="139"/>
    </row>
    <row r="87" spans="3:7">
      <c r="D87" s="139"/>
    </row>
    <row r="88" spans="3:7">
      <c r="D88" s="139"/>
    </row>
    <row r="89" spans="3:7">
      <c r="D89" s="139"/>
    </row>
    <row r="90" spans="3:7">
      <c r="D90" s="139"/>
    </row>
    <row r="91" spans="3:7">
      <c r="D91" s="139"/>
    </row>
    <row r="92" spans="3:7">
      <c r="D92" s="139"/>
    </row>
    <row r="93" spans="3:7">
      <c r="D93" s="139"/>
    </row>
    <row r="94" spans="3:7">
      <c r="D94" s="139"/>
    </row>
    <row r="95" spans="3:7">
      <c r="D95" s="139"/>
    </row>
    <row r="96" spans="3:7">
      <c r="D96" s="139"/>
    </row>
    <row r="97" spans="4:4">
      <c r="D97" s="139"/>
    </row>
    <row r="98" spans="4:4">
      <c r="D98" s="139"/>
    </row>
    <row r="99" spans="4:4">
      <c r="D99" s="139"/>
    </row>
    <row r="100" spans="4:4">
      <c r="D100" s="139"/>
    </row>
    <row r="101" spans="4:4">
      <c r="D101" s="139"/>
    </row>
    <row r="102" spans="4:4">
      <c r="D102" s="139"/>
    </row>
    <row r="103" spans="4:4">
      <c r="D103" s="139"/>
    </row>
    <row r="104" spans="4:4">
      <c r="D104" s="139"/>
    </row>
    <row r="105" spans="4:4">
      <c r="D105" s="139"/>
    </row>
    <row r="106" spans="4:4">
      <c r="D106" s="139"/>
    </row>
    <row r="107" spans="4:4">
      <c r="D107" s="139"/>
    </row>
    <row r="108" spans="4:4">
      <c r="D108" s="139"/>
    </row>
    <row r="109" spans="4:4">
      <c r="D109" s="139"/>
    </row>
    <row r="110" spans="4:4">
      <c r="D110" s="139"/>
    </row>
    <row r="111" spans="4:4">
      <c r="D111" s="139"/>
    </row>
    <row r="112" spans="4:4">
      <c r="D112" s="139"/>
    </row>
    <row r="113" spans="4:4">
      <c r="D113" s="139"/>
    </row>
    <row r="114" spans="4:4">
      <c r="D114" s="139"/>
    </row>
    <row r="115" spans="4:4">
      <c r="D115" s="139"/>
    </row>
    <row r="116" spans="4:4">
      <c r="D116" s="139"/>
    </row>
    <row r="117" spans="4:4">
      <c r="D117" s="139"/>
    </row>
    <row r="118" spans="4:4">
      <c r="D118" s="139"/>
    </row>
    <row r="119" spans="4:4">
      <c r="D119" s="139"/>
    </row>
    <row r="120" spans="4:4">
      <c r="D120" s="139"/>
    </row>
    <row r="121" spans="4:4">
      <c r="D121" s="139"/>
    </row>
    <row r="122" spans="4:4">
      <c r="D122" s="139"/>
    </row>
    <row r="123" spans="4:4">
      <c r="D123" s="139"/>
    </row>
    <row r="124" spans="4:4">
      <c r="D124" s="139"/>
    </row>
    <row r="125" spans="4:4">
      <c r="D125" s="139"/>
    </row>
    <row r="126" spans="4:4">
      <c r="D126" s="139"/>
    </row>
    <row r="127" spans="4:4">
      <c r="D127" s="139"/>
    </row>
    <row r="128" spans="4:4">
      <c r="D128" s="139"/>
    </row>
    <row r="129" spans="4:4">
      <c r="D129" s="139"/>
    </row>
    <row r="130" spans="4:4">
      <c r="D130" s="139"/>
    </row>
    <row r="131" spans="4:4">
      <c r="D131" s="139"/>
    </row>
    <row r="132" spans="4:4">
      <c r="D132" s="139"/>
    </row>
    <row r="133" spans="4:4">
      <c r="D133" s="139"/>
    </row>
    <row r="134" spans="4:4">
      <c r="D134" s="139"/>
    </row>
    <row r="135" spans="4:4">
      <c r="D135" s="139"/>
    </row>
    <row r="136" spans="4:4">
      <c r="D136" s="139"/>
    </row>
    <row r="137" spans="4:4">
      <c r="D137" s="139"/>
    </row>
    <row r="138" spans="4:4">
      <c r="D138" s="139"/>
    </row>
    <row r="139" spans="4:4">
      <c r="D139" s="139"/>
    </row>
    <row r="140" spans="4:4">
      <c r="D140" s="139"/>
    </row>
    <row r="141" spans="4:4">
      <c r="D141" s="139"/>
    </row>
    <row r="142" spans="4:4">
      <c r="D142" s="139"/>
    </row>
    <row r="143" spans="4:4">
      <c r="D143" s="139"/>
    </row>
    <row r="144" spans="4:4">
      <c r="D144" s="139"/>
    </row>
    <row r="145" spans="4:4">
      <c r="D145" s="139"/>
    </row>
    <row r="146" spans="4:4">
      <c r="D146" s="139"/>
    </row>
    <row r="147" spans="4:4">
      <c r="D147" s="139"/>
    </row>
    <row r="148" spans="4:4">
      <c r="D148" s="139"/>
    </row>
    <row r="149" spans="4:4">
      <c r="D149" s="139"/>
    </row>
    <row r="150" spans="4:4">
      <c r="D150" s="139"/>
    </row>
    <row r="151" spans="4:4">
      <c r="D151" s="139"/>
    </row>
    <row r="152" spans="4:4">
      <c r="D152" s="139"/>
    </row>
    <row r="153" spans="4:4">
      <c r="D153" s="139"/>
    </row>
    <row r="154" spans="4:4">
      <c r="D154" s="139"/>
    </row>
    <row r="155" spans="4:4">
      <c r="D155" s="139"/>
    </row>
    <row r="156" spans="4:4">
      <c r="D156" s="139"/>
    </row>
    <row r="157" spans="4:4">
      <c r="D157" s="139"/>
    </row>
    <row r="158" spans="4:4">
      <c r="D158" s="139"/>
    </row>
    <row r="159" spans="4:4">
      <c r="D159" s="139"/>
    </row>
    <row r="160" spans="4:4">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sheetProtection sheet="1"/>
  <mergeCells count="21">
    <mergeCell ref="C22:G22"/>
    <mergeCell ref="C33:G33"/>
    <mergeCell ref="C40:G40"/>
    <mergeCell ref="C42:G42"/>
    <mergeCell ref="A45:B45"/>
    <mergeCell ref="C10:G10"/>
    <mergeCell ref="C12:G12"/>
    <mergeCell ref="C14:G14"/>
    <mergeCell ref="C16:G16"/>
    <mergeCell ref="C18:G18"/>
    <mergeCell ref="C20:G20"/>
    <mergeCell ref="C35:G35"/>
    <mergeCell ref="C31:G31"/>
    <mergeCell ref="C24:G24"/>
    <mergeCell ref="C38:G38"/>
    <mergeCell ref="A1:G1"/>
    <mergeCell ref="C2:G2"/>
    <mergeCell ref="C3:G3"/>
    <mergeCell ref="C4:G4"/>
    <mergeCell ref="C26:G26"/>
    <mergeCell ref="C28:G28"/>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29" activePane="bottomLeft" state="frozen"/>
      <selection pane="bottomLeft" activeCell="E70" sqref="E70"/>
    </sheetView>
  </sheetViews>
  <sheetFormatPr defaultRowHeight="12.75" outlineLevelRow="1"/>
  <cols>
    <col min="1" max="1" width="3.42578125" customWidth="1"/>
    <col min="2" max="2" width="12.7109375" style="87" customWidth="1"/>
    <col min="3" max="3" width="50.7109375" style="87" customWidth="1"/>
    <col min="4" max="4" width="4.85546875" customWidth="1"/>
    <col min="5" max="5" width="7.85546875" customWidth="1"/>
    <col min="6" max="6" width="9.85546875" customWidth="1"/>
    <col min="7" max="7" width="12.7109375" customWidth="1"/>
    <col min="8" max="11" width="0" hidden="1" customWidth="1"/>
    <col min="12" max="12" width="4.85546875" customWidth="1"/>
    <col min="14" max="17" width="0" hidden="1" customWidth="1"/>
    <col min="18" max="18" width="6.85546875" customWidth="1"/>
    <col min="20" max="23" width="0" hidden="1" customWidth="1"/>
    <col min="29" max="29" width="0" hidden="1" customWidth="1"/>
    <col min="31" max="41" width="0" hidden="1" customWidth="1"/>
  </cols>
  <sheetData>
    <row r="1" spans="1:60" ht="15.75" customHeight="1">
      <c r="A1" s="261" t="s">
        <v>177</v>
      </c>
      <c r="B1" s="261"/>
      <c r="C1" s="261"/>
      <c r="D1" s="261"/>
      <c r="E1" s="261"/>
      <c r="F1" s="261"/>
      <c r="G1" s="261"/>
      <c r="AG1" t="s">
        <v>106</v>
      </c>
    </row>
    <row r="2" spans="1:60" ht="25.15" customHeight="1">
      <c r="A2" s="140" t="s">
        <v>7</v>
      </c>
      <c r="B2" s="74" t="s">
        <v>43</v>
      </c>
      <c r="C2" s="262" t="s">
        <v>44</v>
      </c>
      <c r="D2" s="263"/>
      <c r="E2" s="263"/>
      <c r="F2" s="263"/>
      <c r="G2" s="264"/>
      <c r="AG2" t="s">
        <v>107</v>
      </c>
    </row>
    <row r="3" spans="1:60" ht="25.15" customHeight="1">
      <c r="A3" s="140" t="s">
        <v>8</v>
      </c>
      <c r="B3" s="74" t="s">
        <v>46</v>
      </c>
      <c r="C3" s="262" t="s">
        <v>47</v>
      </c>
      <c r="D3" s="263"/>
      <c r="E3" s="263"/>
      <c r="F3" s="263"/>
      <c r="G3" s="264"/>
      <c r="AC3" s="87" t="s">
        <v>107</v>
      </c>
      <c r="AG3" t="s">
        <v>109</v>
      </c>
    </row>
    <row r="4" spans="1:60" ht="25.15" customHeight="1">
      <c r="A4" s="141" t="s">
        <v>9</v>
      </c>
      <c r="B4" s="142" t="s">
        <v>52</v>
      </c>
      <c r="C4" s="265" t="s">
        <v>53</v>
      </c>
      <c r="D4" s="266"/>
      <c r="E4" s="266"/>
      <c r="F4" s="266"/>
      <c r="G4" s="267"/>
      <c r="AG4" t="s">
        <v>110</v>
      </c>
    </row>
    <row r="5" spans="1:60">
      <c r="D5" s="139"/>
    </row>
    <row r="6" spans="1:60" ht="38.25">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c r="A8" s="160" t="s">
        <v>131</v>
      </c>
      <c r="B8" s="161" t="s">
        <v>97</v>
      </c>
      <c r="C8" s="182" t="s">
        <v>98</v>
      </c>
      <c r="D8" s="183"/>
      <c r="E8" s="164"/>
      <c r="F8" s="164"/>
      <c r="G8" s="164">
        <f>SUMIF(AG9:AG40,"&lt;&gt;NOR",G9:G40)</f>
        <v>0</v>
      </c>
      <c r="H8" s="164"/>
      <c r="I8" s="164">
        <f>SUM(I9:I40)</f>
        <v>0</v>
      </c>
      <c r="J8" s="164"/>
      <c r="K8" s="164">
        <f>SUM(K9:K40)</f>
        <v>0</v>
      </c>
      <c r="L8" s="164"/>
      <c r="M8" s="164">
        <f>SUM(M9:M40)</f>
        <v>0</v>
      </c>
      <c r="N8" s="164"/>
      <c r="O8" s="164">
        <f>SUM(O9:O40)</f>
        <v>0</v>
      </c>
      <c r="P8" s="164"/>
      <c r="Q8" s="164">
        <f>SUM(Q9:Q40)</f>
        <v>0</v>
      </c>
      <c r="R8" s="164"/>
      <c r="S8" s="164"/>
      <c r="T8" s="165"/>
      <c r="U8" s="159"/>
      <c r="V8" s="159">
        <f>SUM(V9:V40)</f>
        <v>0</v>
      </c>
      <c r="W8" s="159"/>
      <c r="AG8" t="s">
        <v>132</v>
      </c>
    </row>
    <row r="9" spans="1:60" outlineLevel="1">
      <c r="A9" s="166">
        <v>1</v>
      </c>
      <c r="B9" s="167" t="s">
        <v>546</v>
      </c>
      <c r="C9" s="180" t="s">
        <v>586</v>
      </c>
      <c r="D9" s="181" t="s">
        <v>578</v>
      </c>
      <c r="E9" s="171">
        <v>235</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167</v>
      </c>
      <c r="T9" s="172" t="s">
        <v>137</v>
      </c>
      <c r="U9" s="157">
        <v>0</v>
      </c>
      <c r="V9" s="157">
        <f>ROUND(E9*U9,2)</f>
        <v>0</v>
      </c>
      <c r="W9" s="157"/>
      <c r="X9" s="148"/>
      <c r="Y9" s="148"/>
      <c r="Z9" s="148"/>
      <c r="AA9" s="148"/>
      <c r="AB9" s="148"/>
      <c r="AC9" s="148"/>
      <c r="AD9" s="148"/>
      <c r="AE9" s="148"/>
      <c r="AF9" s="148"/>
      <c r="AG9" s="148" t="s">
        <v>518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68"/>
      <c r="D10" s="269"/>
      <c r="E10" s="269"/>
      <c r="F10" s="269"/>
      <c r="G10" s="269"/>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66">
        <v>2</v>
      </c>
      <c r="B11" s="167" t="s">
        <v>568</v>
      </c>
      <c r="C11" s="180" t="s">
        <v>587</v>
      </c>
      <c r="D11" s="181" t="s">
        <v>502</v>
      </c>
      <c r="E11" s="171">
        <v>2</v>
      </c>
      <c r="F11" s="170"/>
      <c r="G11" s="171">
        <f>ROUND(E11*F11,2)</f>
        <v>0</v>
      </c>
      <c r="H11" s="170"/>
      <c r="I11" s="171">
        <f>ROUND(E11*H11,2)</f>
        <v>0</v>
      </c>
      <c r="J11" s="170"/>
      <c r="K11" s="171">
        <f>ROUND(E11*J11,2)</f>
        <v>0</v>
      </c>
      <c r="L11" s="171">
        <v>21</v>
      </c>
      <c r="M11" s="171">
        <f>G11*(1+L11/100)</f>
        <v>0</v>
      </c>
      <c r="N11" s="171">
        <v>0</v>
      </c>
      <c r="O11" s="171">
        <f>ROUND(E11*N11,2)</f>
        <v>0</v>
      </c>
      <c r="P11" s="171">
        <v>0</v>
      </c>
      <c r="Q11" s="171">
        <f>ROUND(E11*P11,2)</f>
        <v>0</v>
      </c>
      <c r="R11" s="171"/>
      <c r="S11" s="171" t="s">
        <v>167</v>
      </c>
      <c r="T11" s="172" t="s">
        <v>137</v>
      </c>
      <c r="U11" s="157">
        <v>0</v>
      </c>
      <c r="V11" s="157">
        <f>ROUND(E11*U11,2)</f>
        <v>0</v>
      </c>
      <c r="W11" s="157"/>
      <c r="X11" s="148"/>
      <c r="Y11" s="148"/>
      <c r="Z11" s="148"/>
      <c r="AA11" s="148"/>
      <c r="AB11" s="148"/>
      <c r="AC11" s="148"/>
      <c r="AD11" s="148"/>
      <c r="AE11" s="148"/>
      <c r="AF11" s="148"/>
      <c r="AG11" s="148" t="s">
        <v>518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55"/>
      <c r="B12" s="156"/>
      <c r="C12" s="268"/>
      <c r="D12" s="269"/>
      <c r="E12" s="269"/>
      <c r="F12" s="269"/>
      <c r="G12" s="269"/>
      <c r="H12" s="157"/>
      <c r="I12" s="157"/>
      <c r="J12" s="157"/>
      <c r="K12" s="157"/>
      <c r="L12" s="157"/>
      <c r="M12" s="157"/>
      <c r="N12" s="157"/>
      <c r="O12" s="157"/>
      <c r="P12" s="157"/>
      <c r="Q12" s="157"/>
      <c r="R12" s="157"/>
      <c r="S12" s="157"/>
      <c r="T12" s="157"/>
      <c r="U12" s="157"/>
      <c r="V12" s="157"/>
      <c r="W12" s="157"/>
      <c r="X12" s="148"/>
      <c r="Y12" s="148"/>
      <c r="Z12" s="148"/>
      <c r="AA12" s="148"/>
      <c r="AB12" s="148"/>
      <c r="AC12" s="148"/>
      <c r="AD12" s="148"/>
      <c r="AE12" s="148"/>
      <c r="AF12" s="148"/>
      <c r="AG12" s="148" t="s">
        <v>141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66">
        <v>3</v>
      </c>
      <c r="B13" s="167" t="s">
        <v>550</v>
      </c>
      <c r="C13" s="180" t="s">
        <v>588</v>
      </c>
      <c r="D13" s="181" t="s">
        <v>502</v>
      </c>
      <c r="E13" s="171">
        <v>2</v>
      </c>
      <c r="F13" s="170"/>
      <c r="G13" s="171">
        <f>ROUND(E13*F13,2)</f>
        <v>0</v>
      </c>
      <c r="H13" s="170"/>
      <c r="I13" s="171">
        <f>ROUND(E13*H13,2)</f>
        <v>0</v>
      </c>
      <c r="J13" s="170"/>
      <c r="K13" s="171">
        <f>ROUND(E13*J13,2)</f>
        <v>0</v>
      </c>
      <c r="L13" s="171">
        <v>21</v>
      </c>
      <c r="M13" s="171">
        <f>G13*(1+L13/100)</f>
        <v>0</v>
      </c>
      <c r="N13" s="171">
        <v>0</v>
      </c>
      <c r="O13" s="171">
        <f>ROUND(E13*N13,2)</f>
        <v>0</v>
      </c>
      <c r="P13" s="171">
        <v>0</v>
      </c>
      <c r="Q13" s="171">
        <f>ROUND(E13*P13,2)</f>
        <v>0</v>
      </c>
      <c r="R13" s="171"/>
      <c r="S13" s="171" t="s">
        <v>167</v>
      </c>
      <c r="T13" s="172" t="s">
        <v>137</v>
      </c>
      <c r="U13" s="157">
        <v>0</v>
      </c>
      <c r="V13" s="157">
        <f>ROUND(E13*U13,2)</f>
        <v>0</v>
      </c>
      <c r="W13" s="157"/>
      <c r="X13" s="148"/>
      <c r="Y13" s="148"/>
      <c r="Z13" s="148"/>
      <c r="AA13" s="148"/>
      <c r="AB13" s="148"/>
      <c r="AC13" s="148"/>
      <c r="AD13" s="148"/>
      <c r="AE13" s="148"/>
      <c r="AF13" s="148"/>
      <c r="AG13" s="148" t="s">
        <v>518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c r="A14" s="155"/>
      <c r="B14" s="156"/>
      <c r="C14" s="268"/>
      <c r="D14" s="269"/>
      <c r="E14" s="269"/>
      <c r="F14" s="269"/>
      <c r="G14" s="269"/>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4</v>
      </c>
      <c r="B15" s="167" t="s">
        <v>526</v>
      </c>
      <c r="C15" s="180" t="s">
        <v>535</v>
      </c>
      <c r="D15" s="181" t="s">
        <v>521</v>
      </c>
      <c r="E15" s="171">
        <v>2</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167</v>
      </c>
      <c r="T15" s="172" t="s">
        <v>137</v>
      </c>
      <c r="U15" s="157">
        <v>0</v>
      </c>
      <c r="V15" s="157">
        <f>ROUND(E15*U15,2)</f>
        <v>0</v>
      </c>
      <c r="W15" s="157"/>
      <c r="X15" s="148"/>
      <c r="Y15" s="148"/>
      <c r="Z15" s="148"/>
      <c r="AA15" s="148"/>
      <c r="AB15" s="148"/>
      <c r="AC15" s="148"/>
      <c r="AD15" s="148"/>
      <c r="AE15" s="148"/>
      <c r="AF15" s="148"/>
      <c r="AG15" s="148" t="s">
        <v>518</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c r="A16" s="155"/>
      <c r="B16" s="156"/>
      <c r="C16" s="268"/>
      <c r="D16" s="269"/>
      <c r="E16" s="269"/>
      <c r="F16" s="269"/>
      <c r="G16" s="269"/>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c r="A17" s="166">
        <v>5</v>
      </c>
      <c r="B17" s="167" t="s">
        <v>524</v>
      </c>
      <c r="C17" s="180" t="s">
        <v>537</v>
      </c>
      <c r="D17" s="181" t="s">
        <v>521</v>
      </c>
      <c r="E17" s="171">
        <v>2</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518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68"/>
      <c r="D18" s="269"/>
      <c r="E18" s="269"/>
      <c r="F18" s="269"/>
      <c r="G18" s="269"/>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66">
        <v>6</v>
      </c>
      <c r="B19" s="167" t="s">
        <v>542</v>
      </c>
      <c r="C19" s="180" t="s">
        <v>589</v>
      </c>
      <c r="D19" s="181" t="s">
        <v>521</v>
      </c>
      <c r="E19" s="171">
        <v>2</v>
      </c>
      <c r="F19" s="170"/>
      <c r="G19" s="171">
        <f>ROUND(E19*F19,2)</f>
        <v>0</v>
      </c>
      <c r="H19" s="170"/>
      <c r="I19" s="171">
        <f>ROUND(E19*H19,2)</f>
        <v>0</v>
      </c>
      <c r="J19" s="170"/>
      <c r="K19" s="171">
        <f>ROUND(E19*J19,2)</f>
        <v>0</v>
      </c>
      <c r="L19" s="171">
        <v>21</v>
      </c>
      <c r="M19" s="171">
        <f>G19*(1+L19/100)</f>
        <v>0</v>
      </c>
      <c r="N19" s="171">
        <v>0</v>
      </c>
      <c r="O19" s="171">
        <f>ROUND(E19*N19,2)</f>
        <v>0</v>
      </c>
      <c r="P19" s="171">
        <v>0</v>
      </c>
      <c r="Q19" s="171">
        <f>ROUND(E19*P19,2)</f>
        <v>0</v>
      </c>
      <c r="R19" s="171"/>
      <c r="S19" s="171" t="s">
        <v>167</v>
      </c>
      <c r="T19" s="172" t="s">
        <v>137</v>
      </c>
      <c r="U19" s="157">
        <v>0</v>
      </c>
      <c r="V19" s="157">
        <f>ROUND(E19*U19,2)</f>
        <v>0</v>
      </c>
      <c r="W19" s="157"/>
      <c r="X19" s="148"/>
      <c r="Y19" s="148"/>
      <c r="Z19" s="148"/>
      <c r="AA19" s="148"/>
      <c r="AB19" s="148"/>
      <c r="AC19" s="148"/>
      <c r="AD19" s="148"/>
      <c r="AE19" s="148"/>
      <c r="AF19" s="148"/>
      <c r="AG19" s="148" t="s">
        <v>518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68"/>
      <c r="D20" s="269"/>
      <c r="E20" s="269"/>
      <c r="F20" s="269"/>
      <c r="G20" s="269"/>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c r="A21" s="166">
        <v>7</v>
      </c>
      <c r="B21" s="167" t="s">
        <v>519</v>
      </c>
      <c r="C21" s="180" t="s">
        <v>590</v>
      </c>
      <c r="D21" s="181" t="s">
        <v>502</v>
      </c>
      <c r="E21" s="171">
        <v>1</v>
      </c>
      <c r="F21" s="170"/>
      <c r="G21" s="171">
        <f>ROUND(E21*F21,2)</f>
        <v>0</v>
      </c>
      <c r="H21" s="170"/>
      <c r="I21" s="171">
        <f>ROUND(E21*H21,2)</f>
        <v>0</v>
      </c>
      <c r="J21" s="170"/>
      <c r="K21" s="171">
        <f>ROUND(E21*J21,2)</f>
        <v>0</v>
      </c>
      <c r="L21" s="171">
        <v>21</v>
      </c>
      <c r="M21" s="171">
        <f>G21*(1+L21/100)</f>
        <v>0</v>
      </c>
      <c r="N21" s="171">
        <v>0</v>
      </c>
      <c r="O21" s="171">
        <f>ROUND(E21*N21,2)</f>
        <v>0</v>
      </c>
      <c r="P21" s="171">
        <v>0</v>
      </c>
      <c r="Q21" s="171">
        <f>ROUND(E21*P21,2)</f>
        <v>0</v>
      </c>
      <c r="R21" s="171"/>
      <c r="S21" s="171" t="s">
        <v>167</v>
      </c>
      <c r="T21" s="172" t="s">
        <v>137</v>
      </c>
      <c r="U21" s="157">
        <v>0</v>
      </c>
      <c r="V21" s="157">
        <f>ROUND(E21*U21,2)</f>
        <v>0</v>
      </c>
      <c r="W21" s="157"/>
      <c r="X21" s="148"/>
      <c r="Y21" s="148"/>
      <c r="Z21" s="148"/>
      <c r="AA21" s="148"/>
      <c r="AB21" s="148"/>
      <c r="AC21" s="148"/>
      <c r="AD21" s="148"/>
      <c r="AE21" s="148"/>
      <c r="AF21" s="148"/>
      <c r="AG21" s="148" t="s">
        <v>518</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c r="A22" s="155"/>
      <c r="B22" s="156"/>
      <c r="C22" s="268"/>
      <c r="D22" s="269"/>
      <c r="E22" s="269"/>
      <c r="F22" s="269"/>
      <c r="G22" s="269"/>
      <c r="H22" s="157"/>
      <c r="I22" s="157"/>
      <c r="J22" s="157"/>
      <c r="K22" s="157"/>
      <c r="L22" s="157"/>
      <c r="M22" s="157"/>
      <c r="N22" s="157"/>
      <c r="O22" s="157"/>
      <c r="P22" s="157"/>
      <c r="Q22" s="157"/>
      <c r="R22" s="157"/>
      <c r="S22" s="157"/>
      <c r="T22" s="157"/>
      <c r="U22" s="157"/>
      <c r="V22" s="157"/>
      <c r="W22" s="157"/>
      <c r="X22" s="148"/>
      <c r="Y22" s="148"/>
      <c r="Z22" s="148"/>
      <c r="AA22" s="148"/>
      <c r="AB22" s="148"/>
      <c r="AC22" s="148"/>
      <c r="AD22" s="148"/>
      <c r="AE22" s="148"/>
      <c r="AF22" s="148"/>
      <c r="AG22" s="148" t="s">
        <v>141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c r="A23" s="166">
        <v>8</v>
      </c>
      <c r="B23" s="167" t="s">
        <v>530</v>
      </c>
      <c r="C23" s="180" t="s">
        <v>555</v>
      </c>
      <c r="D23" s="181" t="s">
        <v>244</v>
      </c>
      <c r="E23" s="171">
        <v>10</v>
      </c>
      <c r="F23" s="170"/>
      <c r="G23" s="171">
        <f>ROUND(E23*F23,2)</f>
        <v>0</v>
      </c>
      <c r="H23" s="170"/>
      <c r="I23" s="171">
        <f>ROUND(E23*H23,2)</f>
        <v>0</v>
      </c>
      <c r="J23" s="170"/>
      <c r="K23" s="171">
        <f>ROUND(E23*J23,2)</f>
        <v>0</v>
      </c>
      <c r="L23" s="171">
        <v>21</v>
      </c>
      <c r="M23" s="171">
        <f>G23*(1+L23/100)</f>
        <v>0</v>
      </c>
      <c r="N23" s="171">
        <v>0</v>
      </c>
      <c r="O23" s="171">
        <f>ROUND(E23*N23,2)</f>
        <v>0</v>
      </c>
      <c r="P23" s="171">
        <v>0</v>
      </c>
      <c r="Q23" s="171">
        <f>ROUND(E23*P23,2)</f>
        <v>0</v>
      </c>
      <c r="R23" s="171"/>
      <c r="S23" s="171" t="s">
        <v>167</v>
      </c>
      <c r="T23" s="172" t="s">
        <v>137</v>
      </c>
      <c r="U23" s="157">
        <v>0</v>
      </c>
      <c r="V23" s="157">
        <f>ROUND(E23*U23,2)</f>
        <v>0</v>
      </c>
      <c r="W23" s="157"/>
      <c r="X23" s="148"/>
      <c r="Y23" s="148"/>
      <c r="Z23" s="148"/>
      <c r="AA23" s="148"/>
      <c r="AB23" s="148"/>
      <c r="AC23" s="148"/>
      <c r="AD23" s="148"/>
      <c r="AE23" s="148"/>
      <c r="AF23" s="148"/>
      <c r="AG23" s="148" t="s">
        <v>518</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c r="A24" s="155"/>
      <c r="B24" s="156"/>
      <c r="C24" s="268"/>
      <c r="D24" s="269"/>
      <c r="E24" s="269"/>
      <c r="F24" s="269"/>
      <c r="G24" s="269"/>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66">
        <v>9</v>
      </c>
      <c r="B25" s="167" t="s">
        <v>560</v>
      </c>
      <c r="C25" s="180" t="s">
        <v>557</v>
      </c>
      <c r="D25" s="181" t="s">
        <v>244</v>
      </c>
      <c r="E25" s="171">
        <v>15</v>
      </c>
      <c r="F25" s="170"/>
      <c r="G25" s="171">
        <f>ROUND(E25*F25,2)</f>
        <v>0</v>
      </c>
      <c r="H25" s="170"/>
      <c r="I25" s="171">
        <f>ROUND(E25*H25,2)</f>
        <v>0</v>
      </c>
      <c r="J25" s="170"/>
      <c r="K25" s="171">
        <f>ROUND(E25*J25,2)</f>
        <v>0</v>
      </c>
      <c r="L25" s="171">
        <v>21</v>
      </c>
      <c r="M25" s="171">
        <f>G25*(1+L25/100)</f>
        <v>0</v>
      </c>
      <c r="N25" s="171">
        <v>0</v>
      </c>
      <c r="O25" s="171">
        <f>ROUND(E25*N25,2)</f>
        <v>0</v>
      </c>
      <c r="P25" s="171">
        <v>0</v>
      </c>
      <c r="Q25" s="171">
        <f>ROUND(E25*P25,2)</f>
        <v>0</v>
      </c>
      <c r="R25" s="171"/>
      <c r="S25" s="171" t="s">
        <v>167</v>
      </c>
      <c r="T25" s="172" t="s">
        <v>137</v>
      </c>
      <c r="U25" s="157">
        <v>0</v>
      </c>
      <c r="V25" s="157">
        <f>ROUND(E25*U25,2)</f>
        <v>0</v>
      </c>
      <c r="W25" s="157"/>
      <c r="X25" s="148"/>
      <c r="Y25" s="148"/>
      <c r="Z25" s="148"/>
      <c r="AA25" s="148"/>
      <c r="AB25" s="148"/>
      <c r="AC25" s="148"/>
      <c r="AD25" s="148"/>
      <c r="AE25" s="148"/>
      <c r="AF25" s="148"/>
      <c r="AG25" s="148" t="s">
        <v>518</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55"/>
      <c r="B26" s="156"/>
      <c r="C26" s="268"/>
      <c r="D26" s="269"/>
      <c r="E26" s="269"/>
      <c r="F26" s="269"/>
      <c r="G26" s="269"/>
      <c r="H26" s="157"/>
      <c r="I26" s="157"/>
      <c r="J26" s="157"/>
      <c r="K26" s="157"/>
      <c r="L26" s="157"/>
      <c r="M26" s="157"/>
      <c r="N26" s="157"/>
      <c r="O26" s="157"/>
      <c r="P26" s="157"/>
      <c r="Q26" s="157"/>
      <c r="R26" s="157"/>
      <c r="S26" s="157"/>
      <c r="T26" s="157"/>
      <c r="U26" s="157"/>
      <c r="V26" s="157"/>
      <c r="W26" s="157"/>
      <c r="X26" s="148"/>
      <c r="Y26" s="148"/>
      <c r="Z26" s="148"/>
      <c r="AA26" s="148"/>
      <c r="AB26" s="148"/>
      <c r="AC26" s="148"/>
      <c r="AD26" s="148"/>
      <c r="AE26" s="148"/>
      <c r="AF26" s="148"/>
      <c r="AG26" s="148" t="s">
        <v>141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66">
        <v>10</v>
      </c>
      <c r="B27" s="167" t="s">
        <v>548</v>
      </c>
      <c r="C27" s="180" t="s">
        <v>591</v>
      </c>
      <c r="D27" s="181" t="s">
        <v>502</v>
      </c>
      <c r="E27" s="171">
        <v>2</v>
      </c>
      <c r="F27" s="170"/>
      <c r="G27" s="171">
        <f>ROUND(E27*F27,2)</f>
        <v>0</v>
      </c>
      <c r="H27" s="170"/>
      <c r="I27" s="171">
        <f>ROUND(E27*H27,2)</f>
        <v>0</v>
      </c>
      <c r="J27" s="170"/>
      <c r="K27" s="171">
        <f>ROUND(E27*J27,2)</f>
        <v>0</v>
      </c>
      <c r="L27" s="171">
        <v>21</v>
      </c>
      <c r="M27" s="171">
        <f>G27*(1+L27/100)</f>
        <v>0</v>
      </c>
      <c r="N27" s="171">
        <v>0</v>
      </c>
      <c r="O27" s="171">
        <f>ROUND(E27*N27,2)</f>
        <v>0</v>
      </c>
      <c r="P27" s="171">
        <v>0</v>
      </c>
      <c r="Q27" s="171">
        <f>ROUND(E27*P27,2)</f>
        <v>0</v>
      </c>
      <c r="R27" s="171"/>
      <c r="S27" s="171" t="s">
        <v>167</v>
      </c>
      <c r="T27" s="172" t="s">
        <v>137</v>
      </c>
      <c r="U27" s="157">
        <v>0</v>
      </c>
      <c r="V27" s="157">
        <f>ROUND(E27*U27,2)</f>
        <v>0</v>
      </c>
      <c r="W27" s="157"/>
      <c r="X27" s="148"/>
      <c r="Y27" s="148"/>
      <c r="Z27" s="148"/>
      <c r="AA27" s="148"/>
      <c r="AB27" s="148"/>
      <c r="AC27" s="148"/>
      <c r="AD27" s="148"/>
      <c r="AE27" s="148"/>
      <c r="AF27" s="148"/>
      <c r="AG27" s="148" t="s">
        <v>518</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55"/>
      <c r="B28" s="156"/>
      <c r="C28" s="268"/>
      <c r="D28" s="269"/>
      <c r="E28" s="269"/>
      <c r="F28" s="269"/>
      <c r="G28" s="269"/>
      <c r="H28" s="157"/>
      <c r="I28" s="157"/>
      <c r="J28" s="157"/>
      <c r="K28" s="157"/>
      <c r="L28" s="157"/>
      <c r="M28" s="157"/>
      <c r="N28" s="157"/>
      <c r="O28" s="157"/>
      <c r="P28" s="157"/>
      <c r="Q28" s="157"/>
      <c r="R28" s="157"/>
      <c r="S28" s="157"/>
      <c r="T28" s="157"/>
      <c r="U28" s="157"/>
      <c r="V28" s="157"/>
      <c r="W28" s="157"/>
      <c r="X28" s="148"/>
      <c r="Y28" s="148"/>
      <c r="Z28" s="148"/>
      <c r="AA28" s="148"/>
      <c r="AB28" s="148"/>
      <c r="AC28" s="148"/>
      <c r="AD28" s="148"/>
      <c r="AE28" s="148"/>
      <c r="AF28" s="148"/>
      <c r="AG28" s="148" t="s">
        <v>141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c r="A29" s="166">
        <v>11</v>
      </c>
      <c r="B29" s="167" t="s">
        <v>528</v>
      </c>
      <c r="C29" s="180" t="s">
        <v>592</v>
      </c>
      <c r="D29" s="181" t="s">
        <v>521</v>
      </c>
      <c r="E29" s="171">
        <v>1</v>
      </c>
      <c r="F29" s="170"/>
      <c r="G29" s="171">
        <f>ROUND(E29*F29,2)</f>
        <v>0</v>
      </c>
      <c r="H29" s="170"/>
      <c r="I29" s="171">
        <f>ROUND(E29*H29,2)</f>
        <v>0</v>
      </c>
      <c r="J29" s="170"/>
      <c r="K29" s="171">
        <f>ROUND(E29*J29,2)</f>
        <v>0</v>
      </c>
      <c r="L29" s="171">
        <v>21</v>
      </c>
      <c r="M29" s="171">
        <f>G29*(1+L29/100)</f>
        <v>0</v>
      </c>
      <c r="N29" s="171">
        <v>0</v>
      </c>
      <c r="O29" s="171">
        <f>ROUND(E29*N29,2)</f>
        <v>0</v>
      </c>
      <c r="P29" s="171">
        <v>0</v>
      </c>
      <c r="Q29" s="171">
        <f>ROUND(E29*P29,2)</f>
        <v>0</v>
      </c>
      <c r="R29" s="171"/>
      <c r="S29" s="171" t="s">
        <v>167</v>
      </c>
      <c r="T29" s="172" t="s">
        <v>137</v>
      </c>
      <c r="U29" s="157">
        <v>0</v>
      </c>
      <c r="V29" s="157">
        <f>ROUND(E29*U29,2)</f>
        <v>0</v>
      </c>
      <c r="W29" s="157"/>
      <c r="X29" s="148"/>
      <c r="Y29" s="148"/>
      <c r="Z29" s="148"/>
      <c r="AA29" s="148"/>
      <c r="AB29" s="148"/>
      <c r="AC29" s="148"/>
      <c r="AD29" s="148"/>
      <c r="AE29" s="148"/>
      <c r="AF29" s="148"/>
      <c r="AG29" s="148" t="s">
        <v>518</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c r="A30" s="155"/>
      <c r="B30" s="156"/>
      <c r="C30" s="268"/>
      <c r="D30" s="269"/>
      <c r="E30" s="269"/>
      <c r="F30" s="269"/>
      <c r="G30" s="269"/>
      <c r="H30" s="157"/>
      <c r="I30" s="157"/>
      <c r="J30" s="157"/>
      <c r="K30" s="157"/>
      <c r="L30" s="157"/>
      <c r="M30" s="157"/>
      <c r="N30" s="157"/>
      <c r="O30" s="157"/>
      <c r="P30" s="157"/>
      <c r="Q30" s="157"/>
      <c r="R30" s="157"/>
      <c r="S30" s="157"/>
      <c r="T30" s="157"/>
      <c r="U30" s="157"/>
      <c r="V30" s="157"/>
      <c r="W30" s="157"/>
      <c r="X30" s="148"/>
      <c r="Y30" s="148"/>
      <c r="Z30" s="148"/>
      <c r="AA30" s="148"/>
      <c r="AB30" s="148"/>
      <c r="AC30" s="148"/>
      <c r="AD30" s="148"/>
      <c r="AE30" s="148"/>
      <c r="AF30" s="148"/>
      <c r="AG30" s="148" t="s">
        <v>141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66">
        <v>12</v>
      </c>
      <c r="B31" s="167" t="s">
        <v>593</v>
      </c>
      <c r="C31" s="180" t="s">
        <v>539</v>
      </c>
      <c r="D31" s="181" t="s">
        <v>502</v>
      </c>
      <c r="E31" s="171">
        <v>1</v>
      </c>
      <c r="F31" s="170"/>
      <c r="G31" s="171">
        <f>ROUND(E31*F31,2)</f>
        <v>0</v>
      </c>
      <c r="H31" s="170"/>
      <c r="I31" s="171">
        <f>ROUND(E31*H31,2)</f>
        <v>0</v>
      </c>
      <c r="J31" s="170"/>
      <c r="K31" s="171">
        <f>ROUND(E31*J31,2)</f>
        <v>0</v>
      </c>
      <c r="L31" s="171">
        <v>21</v>
      </c>
      <c r="M31" s="171">
        <f>G31*(1+L31/100)</f>
        <v>0</v>
      </c>
      <c r="N31" s="171">
        <v>0</v>
      </c>
      <c r="O31" s="171">
        <f>ROUND(E31*N31,2)</f>
        <v>0</v>
      </c>
      <c r="P31" s="171">
        <v>0</v>
      </c>
      <c r="Q31" s="171">
        <f>ROUND(E31*P31,2)</f>
        <v>0</v>
      </c>
      <c r="R31" s="171"/>
      <c r="S31" s="171" t="s">
        <v>167</v>
      </c>
      <c r="T31" s="172" t="s">
        <v>137</v>
      </c>
      <c r="U31" s="157">
        <v>0</v>
      </c>
      <c r="V31" s="157">
        <f>ROUND(E31*U31,2)</f>
        <v>0</v>
      </c>
      <c r="W31" s="157"/>
      <c r="X31" s="148"/>
      <c r="Y31" s="148"/>
      <c r="Z31" s="148"/>
      <c r="AA31" s="148"/>
      <c r="AB31" s="148"/>
      <c r="AC31" s="148"/>
      <c r="AD31" s="148"/>
      <c r="AE31" s="148"/>
      <c r="AF31" s="148"/>
      <c r="AG31" s="148" t="s">
        <v>221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c r="A32" s="155"/>
      <c r="B32" s="156"/>
      <c r="C32" s="268"/>
      <c r="D32" s="269"/>
      <c r="E32" s="269"/>
      <c r="F32" s="269"/>
      <c r="G32" s="269"/>
      <c r="H32" s="157"/>
      <c r="I32" s="157"/>
      <c r="J32" s="157"/>
      <c r="K32" s="157"/>
      <c r="L32" s="157"/>
      <c r="M32" s="157"/>
      <c r="N32" s="157"/>
      <c r="O32" s="157"/>
      <c r="P32" s="157"/>
      <c r="Q32" s="157"/>
      <c r="R32" s="157"/>
      <c r="S32" s="157"/>
      <c r="T32" s="157"/>
      <c r="U32" s="157"/>
      <c r="V32" s="157"/>
      <c r="W32" s="157"/>
      <c r="X32" s="148"/>
      <c r="Y32" s="148"/>
      <c r="Z32" s="148"/>
      <c r="AA32" s="148"/>
      <c r="AB32" s="148"/>
      <c r="AC32" s="148"/>
      <c r="AD32" s="148"/>
      <c r="AE32" s="148"/>
      <c r="AF32" s="148"/>
      <c r="AG32" s="148" t="s">
        <v>141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c r="A33" s="166">
        <v>13</v>
      </c>
      <c r="B33" s="167" t="s">
        <v>594</v>
      </c>
      <c r="C33" s="180" t="s">
        <v>545</v>
      </c>
      <c r="D33" s="181" t="s">
        <v>502</v>
      </c>
      <c r="E33" s="171">
        <v>1</v>
      </c>
      <c r="F33" s="170"/>
      <c r="G33" s="171">
        <f>ROUND(E33*F33,2)</f>
        <v>0</v>
      </c>
      <c r="H33" s="170"/>
      <c r="I33" s="171">
        <f>ROUND(E33*H33,2)</f>
        <v>0</v>
      </c>
      <c r="J33" s="170"/>
      <c r="K33" s="171">
        <f>ROUND(E33*J33,2)</f>
        <v>0</v>
      </c>
      <c r="L33" s="171">
        <v>21</v>
      </c>
      <c r="M33" s="171">
        <f>G33*(1+L33/100)</f>
        <v>0</v>
      </c>
      <c r="N33" s="171">
        <v>0</v>
      </c>
      <c r="O33" s="171">
        <f>ROUND(E33*N33,2)</f>
        <v>0</v>
      </c>
      <c r="P33" s="171">
        <v>0</v>
      </c>
      <c r="Q33" s="171">
        <f>ROUND(E33*P33,2)</f>
        <v>0</v>
      </c>
      <c r="R33" s="171"/>
      <c r="S33" s="171" t="s">
        <v>167</v>
      </c>
      <c r="T33" s="172" t="s">
        <v>137</v>
      </c>
      <c r="U33" s="157">
        <v>0</v>
      </c>
      <c r="V33" s="157">
        <f>ROUND(E33*U33,2)</f>
        <v>0</v>
      </c>
      <c r="W33" s="157"/>
      <c r="X33" s="148"/>
      <c r="Y33" s="148"/>
      <c r="Z33" s="148"/>
      <c r="AA33" s="148"/>
      <c r="AB33" s="148"/>
      <c r="AC33" s="148"/>
      <c r="AD33" s="148"/>
      <c r="AE33" s="148"/>
      <c r="AF33" s="148"/>
      <c r="AG33" s="148" t="s">
        <v>505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c r="A34" s="155"/>
      <c r="B34" s="156"/>
      <c r="C34" s="268"/>
      <c r="D34" s="269"/>
      <c r="E34" s="269"/>
      <c r="F34" s="269"/>
      <c r="G34" s="269"/>
      <c r="H34" s="157"/>
      <c r="I34" s="157"/>
      <c r="J34" s="157"/>
      <c r="K34" s="157"/>
      <c r="L34" s="157"/>
      <c r="M34" s="157"/>
      <c r="N34" s="157"/>
      <c r="O34" s="157"/>
      <c r="P34" s="157"/>
      <c r="Q34" s="157"/>
      <c r="R34" s="157"/>
      <c r="S34" s="157"/>
      <c r="T34" s="157"/>
      <c r="U34" s="157"/>
      <c r="V34" s="157"/>
      <c r="W34" s="157"/>
      <c r="X34" s="148"/>
      <c r="Y34" s="148"/>
      <c r="Z34" s="148"/>
      <c r="AA34" s="148"/>
      <c r="AB34" s="148"/>
      <c r="AC34" s="148"/>
      <c r="AD34" s="148"/>
      <c r="AE34" s="148"/>
      <c r="AF34" s="148"/>
      <c r="AG34" s="148" t="s">
        <v>141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c r="A35" s="166">
        <v>14</v>
      </c>
      <c r="B35" s="167" t="s">
        <v>595</v>
      </c>
      <c r="C35" s="180" t="s">
        <v>596</v>
      </c>
      <c r="D35" s="181" t="s">
        <v>502</v>
      </c>
      <c r="E35" s="171">
        <v>1</v>
      </c>
      <c r="F35" s="170"/>
      <c r="G35" s="171">
        <f>ROUND(E35*F35,2)</f>
        <v>0</v>
      </c>
      <c r="H35" s="170"/>
      <c r="I35" s="171">
        <f>ROUND(E35*H35,2)</f>
        <v>0</v>
      </c>
      <c r="J35" s="170"/>
      <c r="K35" s="171">
        <f>ROUND(E35*J35,2)</f>
        <v>0</v>
      </c>
      <c r="L35" s="171">
        <v>21</v>
      </c>
      <c r="M35" s="171">
        <f>G35*(1+L35/100)</f>
        <v>0</v>
      </c>
      <c r="N35" s="171">
        <v>0</v>
      </c>
      <c r="O35" s="171">
        <f>ROUND(E35*N35,2)</f>
        <v>0</v>
      </c>
      <c r="P35" s="171">
        <v>0</v>
      </c>
      <c r="Q35" s="171">
        <f>ROUND(E35*P35,2)</f>
        <v>0</v>
      </c>
      <c r="R35" s="171"/>
      <c r="S35" s="171" t="s">
        <v>167</v>
      </c>
      <c r="T35" s="172" t="s">
        <v>137</v>
      </c>
      <c r="U35" s="157">
        <v>0</v>
      </c>
      <c r="V35" s="157">
        <f>ROUND(E35*U35,2)</f>
        <v>0</v>
      </c>
      <c r="W35" s="157"/>
      <c r="X35" s="148"/>
      <c r="Y35" s="148"/>
      <c r="Z35" s="148"/>
      <c r="AA35" s="148"/>
      <c r="AB35" s="148"/>
      <c r="AC35" s="148"/>
      <c r="AD35" s="148"/>
      <c r="AE35" s="148"/>
      <c r="AF35" s="148"/>
      <c r="AG35" s="148" t="s">
        <v>221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c r="A36" s="155"/>
      <c r="B36" s="156"/>
      <c r="C36" s="268"/>
      <c r="D36" s="269"/>
      <c r="E36" s="269"/>
      <c r="F36" s="269"/>
      <c r="G36" s="269"/>
      <c r="H36" s="157"/>
      <c r="I36" s="157"/>
      <c r="J36" s="157"/>
      <c r="K36" s="157"/>
      <c r="L36" s="157"/>
      <c r="M36" s="157"/>
      <c r="N36" s="157"/>
      <c r="O36" s="157"/>
      <c r="P36" s="157"/>
      <c r="Q36" s="157"/>
      <c r="R36" s="157"/>
      <c r="S36" s="157"/>
      <c r="T36" s="157"/>
      <c r="U36" s="157"/>
      <c r="V36" s="157"/>
      <c r="W36" s="157"/>
      <c r="X36" s="148"/>
      <c r="Y36" s="148"/>
      <c r="Z36" s="148"/>
      <c r="AA36" s="148"/>
      <c r="AB36" s="148"/>
      <c r="AC36" s="148"/>
      <c r="AD36" s="148"/>
      <c r="AE36" s="148"/>
      <c r="AF36" s="148"/>
      <c r="AG36" s="148" t="s">
        <v>141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c r="A37" s="166">
        <v>15</v>
      </c>
      <c r="B37" s="167" t="s">
        <v>552</v>
      </c>
      <c r="C37" s="180" t="s">
        <v>517</v>
      </c>
      <c r="D37" s="181" t="s">
        <v>502</v>
      </c>
      <c r="E37" s="171">
        <v>1</v>
      </c>
      <c r="F37" s="170"/>
      <c r="G37" s="171">
        <f>ROUND(E37*F37,2)</f>
        <v>0</v>
      </c>
      <c r="H37" s="170"/>
      <c r="I37" s="171">
        <f>ROUND(E37*H37,2)</f>
        <v>0</v>
      </c>
      <c r="J37" s="170"/>
      <c r="K37" s="171">
        <f>ROUND(E37*J37,2)</f>
        <v>0</v>
      </c>
      <c r="L37" s="171">
        <v>21</v>
      </c>
      <c r="M37" s="171">
        <f>G37*(1+L37/100)</f>
        <v>0</v>
      </c>
      <c r="N37" s="171">
        <v>0</v>
      </c>
      <c r="O37" s="171">
        <f>ROUND(E37*N37,2)</f>
        <v>0</v>
      </c>
      <c r="P37" s="171">
        <v>0</v>
      </c>
      <c r="Q37" s="171">
        <f>ROUND(E37*P37,2)</f>
        <v>0</v>
      </c>
      <c r="R37" s="171"/>
      <c r="S37" s="171" t="s">
        <v>167</v>
      </c>
      <c r="T37" s="172" t="s">
        <v>137</v>
      </c>
      <c r="U37" s="157">
        <v>0</v>
      </c>
      <c r="V37" s="157">
        <f>ROUND(E37*U37,2)</f>
        <v>0</v>
      </c>
      <c r="W37" s="157"/>
      <c r="X37" s="148"/>
      <c r="Y37" s="148"/>
      <c r="Z37" s="148"/>
      <c r="AA37" s="148"/>
      <c r="AB37" s="148"/>
      <c r="AC37" s="148"/>
      <c r="AD37" s="148"/>
      <c r="AE37" s="148"/>
      <c r="AF37" s="148"/>
      <c r="AG37" s="148" t="s">
        <v>518</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55"/>
      <c r="B38" s="156"/>
      <c r="C38" s="268"/>
      <c r="D38" s="269"/>
      <c r="E38" s="269"/>
      <c r="F38" s="269"/>
      <c r="G38" s="269"/>
      <c r="H38" s="157"/>
      <c r="I38" s="157"/>
      <c r="J38" s="157"/>
      <c r="K38" s="157"/>
      <c r="L38" s="157"/>
      <c r="M38" s="157"/>
      <c r="N38" s="157"/>
      <c r="O38" s="157"/>
      <c r="P38" s="157"/>
      <c r="Q38" s="157"/>
      <c r="R38" s="157"/>
      <c r="S38" s="157"/>
      <c r="T38" s="157"/>
      <c r="U38" s="157"/>
      <c r="V38" s="157"/>
      <c r="W38" s="157"/>
      <c r="X38" s="148"/>
      <c r="Y38" s="148"/>
      <c r="Z38" s="148"/>
      <c r="AA38" s="148"/>
      <c r="AB38" s="148"/>
      <c r="AC38" s="148"/>
      <c r="AD38" s="148"/>
      <c r="AE38" s="148"/>
      <c r="AF38" s="148"/>
      <c r="AG38" s="148" t="s">
        <v>141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66">
        <v>16</v>
      </c>
      <c r="B39" s="167" t="s">
        <v>597</v>
      </c>
      <c r="C39" s="180" t="s">
        <v>515</v>
      </c>
      <c r="D39" s="181" t="s">
        <v>502</v>
      </c>
      <c r="E39" s="171">
        <v>1</v>
      </c>
      <c r="F39" s="170"/>
      <c r="G39" s="171">
        <f>ROUND(E39*F39,2)</f>
        <v>0</v>
      </c>
      <c r="H39" s="170"/>
      <c r="I39" s="171">
        <f>ROUND(E39*H39,2)</f>
        <v>0</v>
      </c>
      <c r="J39" s="170"/>
      <c r="K39" s="171">
        <f>ROUND(E39*J39,2)</f>
        <v>0</v>
      </c>
      <c r="L39" s="171">
        <v>21</v>
      </c>
      <c r="M39" s="171">
        <f>G39*(1+L39/100)</f>
        <v>0</v>
      </c>
      <c r="N39" s="171">
        <v>0</v>
      </c>
      <c r="O39" s="171">
        <f>ROUND(E39*N39,2)</f>
        <v>0</v>
      </c>
      <c r="P39" s="171">
        <v>0</v>
      </c>
      <c r="Q39" s="171">
        <f>ROUND(E39*P39,2)</f>
        <v>0</v>
      </c>
      <c r="R39" s="171"/>
      <c r="S39" s="171" t="s">
        <v>167</v>
      </c>
      <c r="T39" s="172" t="s">
        <v>137</v>
      </c>
      <c r="U39" s="157">
        <v>0</v>
      </c>
      <c r="V39" s="157">
        <f>ROUND(E39*U39,2)</f>
        <v>0</v>
      </c>
      <c r="W39" s="157"/>
      <c r="X39" s="148"/>
      <c r="Y39" s="148"/>
      <c r="Z39" s="148"/>
      <c r="AA39" s="148"/>
      <c r="AB39" s="148"/>
      <c r="AC39" s="148"/>
      <c r="AD39" s="148"/>
      <c r="AE39" s="148"/>
      <c r="AF39" s="148"/>
      <c r="AG39" s="148" t="s">
        <v>505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55"/>
      <c r="B40" s="156"/>
      <c r="C40" s="268"/>
      <c r="D40" s="269"/>
      <c r="E40" s="269"/>
      <c r="F40" s="269"/>
      <c r="G40" s="269"/>
      <c r="H40" s="157"/>
      <c r="I40" s="157"/>
      <c r="J40" s="157"/>
      <c r="K40" s="157"/>
      <c r="L40" s="157"/>
      <c r="M40" s="157"/>
      <c r="N40" s="157"/>
      <c r="O40" s="157"/>
      <c r="P40" s="157"/>
      <c r="Q40" s="157"/>
      <c r="R40" s="157"/>
      <c r="S40" s="157"/>
      <c r="T40" s="157"/>
      <c r="U40" s="157"/>
      <c r="V40" s="157"/>
      <c r="W40" s="157"/>
      <c r="X40" s="148"/>
      <c r="Y40" s="148"/>
      <c r="Z40" s="148"/>
      <c r="AA40" s="148"/>
      <c r="AB40" s="148"/>
      <c r="AC40" s="148"/>
      <c r="AD40" s="148"/>
      <c r="AE40" s="148"/>
      <c r="AF40" s="148"/>
      <c r="AG40" s="148" t="s">
        <v>141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c r="A41" s="160" t="s">
        <v>131</v>
      </c>
      <c r="B41" s="161" t="s">
        <v>104</v>
      </c>
      <c r="C41" s="182" t="s">
        <v>28</v>
      </c>
      <c r="D41" s="183"/>
      <c r="E41" s="164"/>
      <c r="F41" s="164"/>
      <c r="G41" s="164">
        <f>SUMIF(AG42:AG49,"&lt;&gt;NOR",G42:G49)</f>
        <v>0</v>
      </c>
      <c r="H41" s="164"/>
      <c r="I41" s="164">
        <f>SUM(I42:I49)</f>
        <v>0</v>
      </c>
      <c r="J41" s="164"/>
      <c r="K41" s="164">
        <f>SUM(K42:K49)</f>
        <v>0</v>
      </c>
      <c r="L41" s="164"/>
      <c r="M41" s="164">
        <f>SUM(M42:M49)</f>
        <v>0</v>
      </c>
      <c r="N41" s="164"/>
      <c r="O41" s="164">
        <f>SUM(O42:O49)</f>
        <v>0</v>
      </c>
      <c r="P41" s="164"/>
      <c r="Q41" s="164">
        <f>SUM(Q42:Q49)</f>
        <v>0</v>
      </c>
      <c r="R41" s="164"/>
      <c r="S41" s="164"/>
      <c r="T41" s="165"/>
      <c r="U41" s="159"/>
      <c r="V41" s="159">
        <f>SUM(V42:V49)</f>
        <v>0</v>
      </c>
      <c r="W41" s="159"/>
      <c r="AG41" t="s">
        <v>132</v>
      </c>
    </row>
    <row r="42" spans="1:60" outlineLevel="1">
      <c r="A42" s="166">
        <v>17</v>
      </c>
      <c r="B42" s="167" t="s">
        <v>598</v>
      </c>
      <c r="C42" s="180" t="s">
        <v>501</v>
      </c>
      <c r="D42" s="181" t="s">
        <v>502</v>
      </c>
      <c r="E42" s="171">
        <v>1</v>
      </c>
      <c r="F42" s="170"/>
      <c r="G42" s="171">
        <f>ROUND(E42*F42,2)</f>
        <v>0</v>
      </c>
      <c r="H42" s="170"/>
      <c r="I42" s="171">
        <f>ROUND(E42*H42,2)</f>
        <v>0</v>
      </c>
      <c r="J42" s="170"/>
      <c r="K42" s="171">
        <f>ROUND(E42*J42,2)</f>
        <v>0</v>
      </c>
      <c r="L42" s="171">
        <v>21</v>
      </c>
      <c r="M42" s="171">
        <f>G42*(1+L42/100)</f>
        <v>0</v>
      </c>
      <c r="N42" s="171">
        <v>0</v>
      </c>
      <c r="O42" s="171">
        <f>ROUND(E42*N42,2)</f>
        <v>0</v>
      </c>
      <c r="P42" s="171">
        <v>0</v>
      </c>
      <c r="Q42" s="171">
        <f>ROUND(E42*P42,2)</f>
        <v>0</v>
      </c>
      <c r="R42" s="171"/>
      <c r="S42" s="171" t="s">
        <v>167</v>
      </c>
      <c r="T42" s="172" t="s">
        <v>137</v>
      </c>
      <c r="U42" s="157">
        <v>0</v>
      </c>
      <c r="V42" s="157">
        <f>ROUND(E42*U42,2)</f>
        <v>0</v>
      </c>
      <c r="W42" s="157"/>
      <c r="X42" s="148"/>
      <c r="Y42" s="148"/>
      <c r="Z42" s="148"/>
      <c r="AA42" s="148"/>
      <c r="AB42" s="148"/>
      <c r="AC42" s="148"/>
      <c r="AD42" s="148"/>
      <c r="AE42" s="148"/>
      <c r="AF42" s="148"/>
      <c r="AG42" s="148" t="s">
        <v>221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55"/>
      <c r="B43" s="156"/>
      <c r="C43" s="268"/>
      <c r="D43" s="269"/>
      <c r="E43" s="269"/>
      <c r="F43" s="269"/>
      <c r="G43" s="269"/>
      <c r="H43" s="157"/>
      <c r="I43" s="157"/>
      <c r="J43" s="157"/>
      <c r="K43" s="157"/>
      <c r="L43" s="157"/>
      <c r="M43" s="157"/>
      <c r="N43" s="157"/>
      <c r="O43" s="157"/>
      <c r="P43" s="157"/>
      <c r="Q43" s="157"/>
      <c r="R43" s="157"/>
      <c r="S43" s="157"/>
      <c r="T43" s="157"/>
      <c r="U43" s="157"/>
      <c r="V43" s="157"/>
      <c r="W43" s="157"/>
      <c r="X43" s="148"/>
      <c r="Y43" s="148"/>
      <c r="Z43" s="148"/>
      <c r="AA43" s="148"/>
      <c r="AB43" s="148"/>
      <c r="AC43" s="148"/>
      <c r="AD43" s="148"/>
      <c r="AE43" s="148"/>
      <c r="AF43" s="148"/>
      <c r="AG43" s="148" t="s">
        <v>141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c r="A44" s="166">
        <v>18</v>
      </c>
      <c r="B44" s="167" t="s">
        <v>599</v>
      </c>
      <c r="C44" s="180" t="s">
        <v>504</v>
      </c>
      <c r="D44" s="181" t="s">
        <v>502</v>
      </c>
      <c r="E44" s="171">
        <v>1</v>
      </c>
      <c r="F44" s="170"/>
      <c r="G44" s="171">
        <f>ROUND(E44*F44,2)</f>
        <v>0</v>
      </c>
      <c r="H44" s="170"/>
      <c r="I44" s="171">
        <f>ROUND(E44*H44,2)</f>
        <v>0</v>
      </c>
      <c r="J44" s="170"/>
      <c r="K44" s="171">
        <f>ROUND(E44*J44,2)</f>
        <v>0</v>
      </c>
      <c r="L44" s="171">
        <v>21</v>
      </c>
      <c r="M44" s="171">
        <f>G44*(1+L44/100)</f>
        <v>0</v>
      </c>
      <c r="N44" s="171">
        <v>0</v>
      </c>
      <c r="O44" s="171">
        <f>ROUND(E44*N44,2)</f>
        <v>0</v>
      </c>
      <c r="P44" s="171">
        <v>0</v>
      </c>
      <c r="Q44" s="171">
        <f>ROUND(E44*P44,2)</f>
        <v>0</v>
      </c>
      <c r="R44" s="171"/>
      <c r="S44" s="171" t="s">
        <v>167</v>
      </c>
      <c r="T44" s="172" t="s">
        <v>137</v>
      </c>
      <c r="U44" s="157">
        <v>0</v>
      </c>
      <c r="V44" s="157">
        <f>ROUND(E44*U44,2)</f>
        <v>0</v>
      </c>
      <c r="W44" s="157"/>
      <c r="X44" s="148"/>
      <c r="Y44" s="148"/>
      <c r="Z44" s="148"/>
      <c r="AA44" s="148"/>
      <c r="AB44" s="148"/>
      <c r="AC44" s="148"/>
      <c r="AD44" s="148"/>
      <c r="AE44" s="148"/>
      <c r="AF44" s="148"/>
      <c r="AG44" s="148" t="s">
        <v>505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c r="A45" s="155"/>
      <c r="B45" s="156"/>
      <c r="C45" s="268"/>
      <c r="D45" s="269"/>
      <c r="E45" s="269"/>
      <c r="F45" s="269"/>
      <c r="G45" s="269"/>
      <c r="H45" s="157"/>
      <c r="I45" s="157"/>
      <c r="J45" s="157"/>
      <c r="K45" s="157"/>
      <c r="L45" s="157"/>
      <c r="M45" s="157"/>
      <c r="N45" s="157"/>
      <c r="O45" s="157"/>
      <c r="P45" s="157"/>
      <c r="Q45" s="157"/>
      <c r="R45" s="157"/>
      <c r="S45" s="157"/>
      <c r="T45" s="157"/>
      <c r="U45" s="157"/>
      <c r="V45" s="157"/>
      <c r="W45" s="157"/>
      <c r="X45" s="148"/>
      <c r="Y45" s="148"/>
      <c r="Z45" s="148"/>
      <c r="AA45" s="148"/>
      <c r="AB45" s="148"/>
      <c r="AC45" s="148"/>
      <c r="AD45" s="148"/>
      <c r="AE45" s="148"/>
      <c r="AF45" s="148"/>
      <c r="AG45" s="148" t="s">
        <v>141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c r="A46" s="166">
        <v>19</v>
      </c>
      <c r="B46" s="167" t="s">
        <v>583</v>
      </c>
      <c r="C46" s="180" t="s">
        <v>507</v>
      </c>
      <c r="D46" s="181" t="s">
        <v>502</v>
      </c>
      <c r="E46" s="171">
        <v>1</v>
      </c>
      <c r="F46" s="170"/>
      <c r="G46" s="171">
        <f>ROUND(E46*F46,2)</f>
        <v>0</v>
      </c>
      <c r="H46" s="170"/>
      <c r="I46" s="171">
        <f>ROUND(E46*H46,2)</f>
        <v>0</v>
      </c>
      <c r="J46" s="170"/>
      <c r="K46" s="171">
        <f>ROUND(E46*J46,2)</f>
        <v>0</v>
      </c>
      <c r="L46" s="171">
        <v>21</v>
      </c>
      <c r="M46" s="171">
        <f>G46*(1+L46/100)</f>
        <v>0</v>
      </c>
      <c r="N46" s="171">
        <v>0</v>
      </c>
      <c r="O46" s="171">
        <f>ROUND(E46*N46,2)</f>
        <v>0</v>
      </c>
      <c r="P46" s="171">
        <v>0</v>
      </c>
      <c r="Q46" s="171">
        <f>ROUND(E46*P46,2)</f>
        <v>0</v>
      </c>
      <c r="R46" s="171"/>
      <c r="S46" s="171" t="s">
        <v>167</v>
      </c>
      <c r="T46" s="172" t="s">
        <v>137</v>
      </c>
      <c r="U46" s="157">
        <v>0</v>
      </c>
      <c r="V46" s="157">
        <f>ROUND(E46*U46,2)</f>
        <v>0</v>
      </c>
      <c r="W46" s="157"/>
      <c r="X46" s="148"/>
      <c r="Y46" s="148"/>
      <c r="Z46" s="148"/>
      <c r="AA46" s="148"/>
      <c r="AB46" s="148"/>
      <c r="AC46" s="148"/>
      <c r="AD46" s="148"/>
      <c r="AE46" s="148"/>
      <c r="AF46" s="148"/>
      <c r="AG46" s="148" t="s">
        <v>221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c r="A47" s="155"/>
      <c r="B47" s="156"/>
      <c r="C47" s="268"/>
      <c r="D47" s="269"/>
      <c r="E47" s="269"/>
      <c r="F47" s="269"/>
      <c r="G47" s="269"/>
      <c r="H47" s="157"/>
      <c r="I47" s="157"/>
      <c r="J47" s="157"/>
      <c r="K47" s="157"/>
      <c r="L47" s="157"/>
      <c r="M47" s="157"/>
      <c r="N47" s="157"/>
      <c r="O47" s="157"/>
      <c r="P47" s="157"/>
      <c r="Q47" s="157"/>
      <c r="R47" s="157"/>
      <c r="S47" s="157"/>
      <c r="T47" s="157"/>
      <c r="U47" s="157"/>
      <c r="V47" s="157"/>
      <c r="W47" s="157"/>
      <c r="X47" s="148"/>
      <c r="Y47" s="148"/>
      <c r="Z47" s="148"/>
      <c r="AA47" s="148"/>
      <c r="AB47" s="148"/>
      <c r="AC47" s="148"/>
      <c r="AD47" s="148"/>
      <c r="AE47" s="148"/>
      <c r="AF47" s="148"/>
      <c r="AG47" s="148" t="s">
        <v>141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c r="A48" s="166">
        <v>20</v>
      </c>
      <c r="B48" s="167" t="s">
        <v>600</v>
      </c>
      <c r="C48" s="180" t="s">
        <v>511</v>
      </c>
      <c r="D48" s="181" t="s">
        <v>502</v>
      </c>
      <c r="E48" s="171">
        <v>1</v>
      </c>
      <c r="F48" s="170"/>
      <c r="G48" s="171">
        <f>ROUND(E48*F48,2)</f>
        <v>0</v>
      </c>
      <c r="H48" s="170"/>
      <c r="I48" s="171">
        <f>ROUND(E48*H48,2)</f>
        <v>0</v>
      </c>
      <c r="J48" s="170"/>
      <c r="K48" s="171">
        <f>ROUND(E48*J48,2)</f>
        <v>0</v>
      </c>
      <c r="L48" s="171">
        <v>21</v>
      </c>
      <c r="M48" s="171">
        <f>G48*(1+L48/100)</f>
        <v>0</v>
      </c>
      <c r="N48" s="171">
        <v>0</v>
      </c>
      <c r="O48" s="171">
        <f>ROUND(E48*N48,2)</f>
        <v>0</v>
      </c>
      <c r="P48" s="171">
        <v>0</v>
      </c>
      <c r="Q48" s="171">
        <f>ROUND(E48*P48,2)</f>
        <v>0</v>
      </c>
      <c r="R48" s="171"/>
      <c r="S48" s="171" t="s">
        <v>167</v>
      </c>
      <c r="T48" s="172" t="s">
        <v>137</v>
      </c>
      <c r="U48" s="157">
        <v>0</v>
      </c>
      <c r="V48" s="157">
        <f>ROUND(E48*U48,2)</f>
        <v>0</v>
      </c>
      <c r="W48" s="157"/>
      <c r="X48" s="148"/>
      <c r="Y48" s="148"/>
      <c r="Z48" s="148"/>
      <c r="AA48" s="148"/>
      <c r="AB48" s="148"/>
      <c r="AC48" s="148"/>
      <c r="AD48" s="148"/>
      <c r="AE48" s="148"/>
      <c r="AF48" s="148"/>
      <c r="AG48" s="148" t="s">
        <v>221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c r="A49" s="155"/>
      <c r="B49" s="156"/>
      <c r="C49" s="268"/>
      <c r="D49" s="269"/>
      <c r="E49" s="269"/>
      <c r="F49" s="269"/>
      <c r="G49" s="269"/>
      <c r="H49" s="157"/>
      <c r="I49" s="157"/>
      <c r="J49" s="157"/>
      <c r="K49" s="157"/>
      <c r="L49" s="157"/>
      <c r="M49" s="157"/>
      <c r="N49" s="157"/>
      <c r="O49" s="157"/>
      <c r="P49" s="157"/>
      <c r="Q49" s="157"/>
      <c r="R49" s="157"/>
      <c r="S49" s="157"/>
      <c r="T49" s="157"/>
      <c r="U49" s="157"/>
      <c r="V49" s="157"/>
      <c r="W49" s="157"/>
      <c r="X49" s="148"/>
      <c r="Y49" s="148"/>
      <c r="Z49" s="148"/>
      <c r="AA49" s="148"/>
      <c r="AB49" s="148"/>
      <c r="AC49" s="148"/>
      <c r="AD49" s="148"/>
      <c r="AE49" s="148"/>
      <c r="AF49" s="148"/>
      <c r="AG49" s="148" t="s">
        <v>141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c r="A50" s="5"/>
      <c r="B50" s="6"/>
      <c r="C50" s="184"/>
      <c r="D50" s="185"/>
      <c r="E50" s="150"/>
      <c r="F50" s="150"/>
      <c r="G50" s="150"/>
      <c r="H50" s="5"/>
      <c r="I50" s="5"/>
      <c r="J50" s="5"/>
      <c r="K50" s="5"/>
      <c r="L50" s="5"/>
      <c r="M50" s="5"/>
      <c r="N50" s="5"/>
      <c r="O50" s="5"/>
      <c r="P50" s="5"/>
      <c r="Q50" s="5"/>
      <c r="R50" s="5"/>
      <c r="S50" s="5"/>
      <c r="T50" s="5"/>
      <c r="U50" s="5"/>
      <c r="V50" s="5"/>
      <c r="W50" s="5"/>
      <c r="AE50">
        <v>15</v>
      </c>
      <c r="AF50">
        <v>21</v>
      </c>
    </row>
    <row r="51" spans="1:60">
      <c r="A51" s="151"/>
      <c r="B51" s="152" t="s">
        <v>29</v>
      </c>
      <c r="C51" s="186"/>
      <c r="D51" s="187"/>
      <c r="E51" s="188"/>
      <c r="F51" s="188"/>
      <c r="G51" s="174">
        <f>G8+G41</f>
        <v>0</v>
      </c>
      <c r="H51" s="5"/>
      <c r="I51" s="5"/>
      <c r="J51" s="5"/>
      <c r="K51" s="5"/>
      <c r="L51" s="5"/>
      <c r="M51" s="5"/>
      <c r="N51" s="5"/>
      <c r="O51" s="5"/>
      <c r="P51" s="5"/>
      <c r="Q51" s="5"/>
      <c r="R51" s="5"/>
      <c r="S51" s="5"/>
      <c r="T51" s="5"/>
      <c r="U51" s="5"/>
      <c r="V51" s="5"/>
      <c r="W51" s="5"/>
      <c r="AE51">
        <f>SUMIF(L7:L49,AE50,G7:G49)</f>
        <v>0</v>
      </c>
      <c r="AF51">
        <f>SUMIF(L7:L49,AF50,G7:G49)</f>
        <v>0</v>
      </c>
      <c r="AG51" t="s">
        <v>175</v>
      </c>
    </row>
    <row r="52" spans="1:60">
      <c r="A52" s="286" t="s">
        <v>484</v>
      </c>
      <c r="B52" s="286"/>
      <c r="C52" s="184"/>
      <c r="D52" s="185"/>
      <c r="E52" s="150"/>
      <c r="F52" s="150"/>
      <c r="G52" s="150"/>
      <c r="H52" s="5"/>
      <c r="I52" s="5"/>
      <c r="J52" s="5"/>
      <c r="K52" s="5"/>
      <c r="L52" s="5"/>
      <c r="M52" s="5"/>
      <c r="N52" s="5"/>
      <c r="O52" s="5"/>
      <c r="P52" s="5"/>
      <c r="Q52" s="5"/>
      <c r="R52" s="5"/>
      <c r="S52" s="5"/>
      <c r="T52" s="5"/>
      <c r="U52" s="5"/>
      <c r="V52" s="5"/>
      <c r="W52" s="5"/>
    </row>
    <row r="53" spans="1:60">
      <c r="A53" s="5"/>
      <c r="B53" s="6" t="s">
        <v>485</v>
      </c>
      <c r="C53" s="184" t="s">
        <v>486</v>
      </c>
      <c r="D53" s="185"/>
      <c r="E53" s="150"/>
      <c r="F53" s="150"/>
      <c r="G53" s="150"/>
      <c r="H53" s="5"/>
      <c r="I53" s="5"/>
      <c r="J53" s="5"/>
      <c r="K53" s="5"/>
      <c r="L53" s="5"/>
      <c r="M53" s="5"/>
      <c r="N53" s="5"/>
      <c r="O53" s="5"/>
      <c r="P53" s="5"/>
      <c r="Q53" s="5"/>
      <c r="R53" s="5"/>
      <c r="S53" s="5"/>
      <c r="T53" s="5"/>
      <c r="U53" s="5"/>
      <c r="V53" s="5"/>
      <c r="W53" s="5"/>
      <c r="AG53" t="s">
        <v>487</v>
      </c>
    </row>
    <row r="54" spans="1:60">
      <c r="A54" s="5"/>
      <c r="B54" s="6" t="s">
        <v>488</v>
      </c>
      <c r="C54" s="184" t="s">
        <v>489</v>
      </c>
      <c r="D54" s="185"/>
      <c r="E54" s="150"/>
      <c r="F54" s="150"/>
      <c r="G54" s="150"/>
      <c r="H54" s="5"/>
      <c r="I54" s="5"/>
      <c r="J54" s="5"/>
      <c r="K54" s="5"/>
      <c r="L54" s="5"/>
      <c r="M54" s="5"/>
      <c r="N54" s="5"/>
      <c r="O54" s="5"/>
      <c r="P54" s="5"/>
      <c r="Q54" s="5"/>
      <c r="R54" s="5"/>
      <c r="S54" s="5"/>
      <c r="T54" s="5"/>
      <c r="U54" s="5"/>
      <c r="V54" s="5"/>
      <c r="W54" s="5"/>
      <c r="AG54" t="s">
        <v>490</v>
      </c>
    </row>
    <row r="55" spans="1:60">
      <c r="A55" s="5"/>
      <c r="B55" s="6"/>
      <c r="C55" s="184" t="s">
        <v>491</v>
      </c>
      <c r="D55" s="185"/>
      <c r="E55" s="150"/>
      <c r="F55" s="150"/>
      <c r="G55" s="150"/>
      <c r="H55" s="5"/>
      <c r="I55" s="5"/>
      <c r="J55" s="5"/>
      <c r="K55" s="5"/>
      <c r="L55" s="5"/>
      <c r="M55" s="5"/>
      <c r="N55" s="5"/>
      <c r="O55" s="5"/>
      <c r="P55" s="5"/>
      <c r="Q55" s="5"/>
      <c r="R55" s="5"/>
      <c r="S55" s="5"/>
      <c r="T55" s="5"/>
      <c r="U55" s="5"/>
      <c r="V55" s="5"/>
      <c r="W55" s="5"/>
      <c r="AG55" t="s">
        <v>492</v>
      </c>
    </row>
    <row r="56" spans="1:60">
      <c r="A56" s="5"/>
      <c r="B56" s="6"/>
      <c r="C56" s="184"/>
      <c r="D56" s="185"/>
      <c r="E56" s="150"/>
      <c r="F56" s="150"/>
      <c r="G56" s="150"/>
      <c r="H56" s="5"/>
      <c r="I56" s="5"/>
      <c r="J56" s="5"/>
      <c r="K56" s="5"/>
      <c r="L56" s="5"/>
      <c r="M56" s="5"/>
      <c r="N56" s="5"/>
      <c r="O56" s="5"/>
      <c r="P56" s="5"/>
      <c r="Q56" s="5"/>
      <c r="R56" s="5"/>
      <c r="S56" s="5"/>
      <c r="T56" s="5"/>
      <c r="U56" s="5"/>
      <c r="V56" s="5"/>
      <c r="W56" s="5"/>
    </row>
    <row r="57" spans="1:60">
      <c r="C57" s="189"/>
      <c r="D57" s="190"/>
      <c r="E57" s="89"/>
      <c r="F57" s="89"/>
      <c r="G57" s="89"/>
      <c r="AG57" t="s">
        <v>176</v>
      </c>
    </row>
    <row r="58" spans="1:60">
      <c r="C58" s="89"/>
      <c r="D58" s="190"/>
      <c r="E58" s="89"/>
      <c r="F58" s="89"/>
      <c r="G58" s="89"/>
    </row>
    <row r="59" spans="1:60">
      <c r="C59" s="89"/>
      <c r="D59" s="190"/>
      <c r="E59" s="89"/>
      <c r="F59" s="89"/>
      <c r="G59" s="89"/>
    </row>
    <row r="60" spans="1:60">
      <c r="C60" s="89"/>
      <c r="D60" s="190"/>
      <c r="E60" s="89"/>
      <c r="F60" s="89"/>
      <c r="G60" s="89"/>
    </row>
    <row r="61" spans="1:60">
      <c r="C61" s="89"/>
      <c r="D61" s="190"/>
      <c r="E61" s="89"/>
      <c r="F61" s="89"/>
      <c r="G61" s="89"/>
    </row>
    <row r="62" spans="1:60">
      <c r="C62" s="89"/>
      <c r="D62" s="190"/>
      <c r="E62" s="89"/>
      <c r="F62" s="89"/>
      <c r="G62" s="89"/>
    </row>
    <row r="63" spans="1:60">
      <c r="C63" s="89"/>
      <c r="D63" s="190"/>
      <c r="E63" s="89"/>
      <c r="F63" s="89"/>
      <c r="G63" s="89"/>
    </row>
    <row r="64" spans="1:60">
      <c r="C64" s="89"/>
      <c r="D64" s="190"/>
      <c r="E64" s="89"/>
      <c r="F64" s="89"/>
      <c r="G64" s="89"/>
    </row>
    <row r="65" spans="3:7">
      <c r="C65" s="89"/>
      <c r="D65" s="190"/>
      <c r="E65" s="89"/>
      <c r="F65" s="89"/>
      <c r="G65" s="89"/>
    </row>
    <row r="66" spans="3:7">
      <c r="C66" s="89"/>
      <c r="D66" s="190"/>
      <c r="E66" s="89"/>
      <c r="F66" s="89"/>
      <c r="G66" s="89"/>
    </row>
    <row r="67" spans="3:7">
      <c r="C67" s="89"/>
      <c r="D67" s="190"/>
      <c r="E67" s="89"/>
      <c r="F67" s="89"/>
      <c r="G67" s="89"/>
    </row>
    <row r="68" spans="3:7">
      <c r="C68" s="89"/>
      <c r="D68" s="190"/>
      <c r="E68" s="89"/>
      <c r="F68" s="89"/>
      <c r="G68" s="89"/>
    </row>
    <row r="69" spans="3:7">
      <c r="C69" s="89"/>
      <c r="D69" s="190"/>
      <c r="E69" s="89"/>
      <c r="F69" s="89"/>
      <c r="G69" s="89"/>
    </row>
    <row r="70" spans="3:7">
      <c r="C70" s="89"/>
      <c r="D70" s="190"/>
      <c r="E70" s="89"/>
      <c r="F70" s="89"/>
      <c r="G70" s="89"/>
    </row>
    <row r="71" spans="3:7">
      <c r="C71" s="89"/>
      <c r="D71" s="190"/>
      <c r="E71" s="89"/>
      <c r="F71" s="89"/>
      <c r="G71" s="89"/>
    </row>
    <row r="72" spans="3:7">
      <c r="C72" s="89"/>
      <c r="D72" s="190"/>
      <c r="E72" s="89"/>
      <c r="F72" s="89"/>
      <c r="G72" s="89"/>
    </row>
    <row r="73" spans="3:7">
      <c r="C73" s="89"/>
      <c r="D73" s="190"/>
      <c r="E73" s="89"/>
      <c r="F73" s="89"/>
      <c r="G73" s="89"/>
    </row>
    <row r="74" spans="3:7">
      <c r="C74" s="89"/>
      <c r="D74" s="190"/>
      <c r="E74" s="89"/>
      <c r="F74" s="89"/>
      <c r="G74" s="89"/>
    </row>
    <row r="75" spans="3:7">
      <c r="C75" s="89"/>
      <c r="D75" s="190"/>
      <c r="E75" s="89"/>
      <c r="F75" s="89"/>
      <c r="G75" s="89"/>
    </row>
    <row r="76" spans="3:7">
      <c r="C76" s="89"/>
      <c r="D76" s="190"/>
      <c r="E76" s="89"/>
      <c r="F76" s="89"/>
      <c r="G76" s="89"/>
    </row>
    <row r="77" spans="3:7">
      <c r="C77" s="89"/>
      <c r="D77" s="190"/>
      <c r="E77" s="89"/>
      <c r="F77" s="89"/>
      <c r="G77" s="89"/>
    </row>
    <row r="78" spans="3:7">
      <c r="C78" s="89"/>
      <c r="D78" s="190"/>
      <c r="E78" s="89"/>
      <c r="F78" s="89"/>
      <c r="G78" s="89"/>
    </row>
    <row r="79" spans="3:7">
      <c r="C79" s="89"/>
      <c r="D79" s="190"/>
      <c r="E79" s="89"/>
      <c r="F79" s="89"/>
      <c r="G79" s="89"/>
    </row>
    <row r="80" spans="3:7">
      <c r="C80" s="89"/>
      <c r="D80" s="190"/>
      <c r="E80" s="89"/>
      <c r="F80" s="89"/>
      <c r="G80" s="89"/>
    </row>
    <row r="81" spans="3:7">
      <c r="C81" s="89"/>
      <c r="D81" s="190"/>
      <c r="E81" s="89"/>
      <c r="F81" s="89"/>
      <c r="G81" s="89"/>
    </row>
    <row r="82" spans="3:7">
      <c r="C82" s="89"/>
      <c r="D82" s="190"/>
      <c r="E82" s="89"/>
      <c r="F82" s="89"/>
      <c r="G82" s="89"/>
    </row>
    <row r="83" spans="3:7">
      <c r="C83" s="89"/>
      <c r="D83" s="190"/>
      <c r="E83" s="89"/>
      <c r="F83" s="89"/>
      <c r="G83" s="89"/>
    </row>
    <row r="84" spans="3:7">
      <c r="C84" s="89"/>
      <c r="D84" s="190"/>
      <c r="E84" s="89"/>
      <c r="F84" s="89"/>
      <c r="G84" s="89"/>
    </row>
    <row r="85" spans="3:7">
      <c r="C85" s="89"/>
      <c r="D85" s="190"/>
      <c r="E85" s="89"/>
      <c r="F85" s="89"/>
      <c r="G85" s="89"/>
    </row>
    <row r="86" spans="3:7">
      <c r="C86" s="89"/>
      <c r="D86" s="190"/>
      <c r="E86" s="89"/>
      <c r="F86" s="89"/>
      <c r="G86" s="89"/>
    </row>
    <row r="87" spans="3:7">
      <c r="C87" s="89"/>
      <c r="D87" s="190"/>
      <c r="E87" s="89"/>
      <c r="F87" s="89"/>
      <c r="G87" s="89"/>
    </row>
    <row r="88" spans="3:7">
      <c r="C88" s="89"/>
      <c r="D88" s="190"/>
      <c r="E88" s="89"/>
      <c r="F88" s="89"/>
      <c r="G88" s="89"/>
    </row>
    <row r="89" spans="3:7">
      <c r="C89" s="89"/>
      <c r="D89" s="190"/>
      <c r="E89" s="89"/>
      <c r="F89" s="89"/>
      <c r="G89" s="89"/>
    </row>
    <row r="90" spans="3:7">
      <c r="C90" s="89"/>
      <c r="D90" s="190"/>
      <c r="E90" s="89"/>
      <c r="F90" s="89"/>
      <c r="G90" s="89"/>
    </row>
    <row r="91" spans="3:7">
      <c r="C91" s="89"/>
      <c r="D91" s="190"/>
      <c r="E91" s="89"/>
      <c r="F91" s="89"/>
      <c r="G91" s="89"/>
    </row>
    <row r="92" spans="3:7">
      <c r="C92" s="89"/>
      <c r="D92" s="190"/>
      <c r="E92" s="89"/>
      <c r="F92" s="89"/>
      <c r="G92" s="89"/>
    </row>
    <row r="93" spans="3:7">
      <c r="C93" s="89"/>
      <c r="D93" s="190"/>
      <c r="E93" s="89"/>
      <c r="F93" s="89"/>
      <c r="G93" s="89"/>
    </row>
    <row r="94" spans="3:7">
      <c r="C94" s="89"/>
      <c r="D94" s="190"/>
      <c r="E94" s="89"/>
      <c r="F94" s="89"/>
      <c r="G94" s="89"/>
    </row>
    <row r="95" spans="3:7">
      <c r="C95" s="89"/>
      <c r="D95" s="190"/>
      <c r="E95" s="89"/>
      <c r="F95" s="89"/>
      <c r="G95" s="89"/>
    </row>
    <row r="96" spans="3:7">
      <c r="C96" s="89"/>
      <c r="D96" s="190"/>
      <c r="E96" s="89"/>
      <c r="F96" s="89"/>
      <c r="G96" s="89"/>
    </row>
    <row r="97" spans="3:7">
      <c r="C97" s="89"/>
      <c r="D97" s="190"/>
      <c r="E97" s="89"/>
      <c r="F97" s="89"/>
      <c r="G97" s="89"/>
    </row>
    <row r="98" spans="3:7">
      <c r="C98" s="89"/>
      <c r="D98" s="190"/>
      <c r="E98" s="89"/>
      <c r="F98" s="89"/>
      <c r="G98" s="89"/>
    </row>
    <row r="99" spans="3:7">
      <c r="C99" s="89"/>
      <c r="D99" s="190"/>
      <c r="E99" s="89"/>
      <c r="F99" s="89"/>
      <c r="G99" s="89"/>
    </row>
    <row r="100" spans="3:7">
      <c r="C100" s="89"/>
      <c r="D100" s="190"/>
      <c r="E100" s="89"/>
      <c r="F100" s="89"/>
      <c r="G100" s="89"/>
    </row>
    <row r="101" spans="3:7">
      <c r="C101" s="89"/>
      <c r="D101" s="190"/>
      <c r="E101" s="89"/>
      <c r="F101" s="89"/>
      <c r="G101" s="89"/>
    </row>
    <row r="102" spans="3:7">
      <c r="C102" s="89"/>
      <c r="D102" s="190"/>
      <c r="E102" s="89"/>
      <c r="F102" s="89"/>
      <c r="G102" s="89"/>
    </row>
    <row r="103" spans="3:7">
      <c r="D103" s="139"/>
    </row>
    <row r="104" spans="3:7">
      <c r="D104" s="139"/>
    </row>
    <row r="105" spans="3:7">
      <c r="D105" s="139"/>
    </row>
    <row r="106" spans="3:7">
      <c r="D106" s="139"/>
    </row>
    <row r="107" spans="3:7">
      <c r="D107" s="139"/>
    </row>
    <row r="108" spans="3:7">
      <c r="D108" s="139"/>
    </row>
    <row r="109" spans="3:7">
      <c r="D109" s="139"/>
    </row>
    <row r="110" spans="3:7">
      <c r="D110" s="139"/>
    </row>
    <row r="111" spans="3:7">
      <c r="D111" s="139"/>
    </row>
    <row r="112" spans="3:7">
      <c r="D112" s="139"/>
    </row>
    <row r="113" spans="4:4">
      <c r="D113" s="139"/>
    </row>
    <row r="114" spans="4:4">
      <c r="D114" s="139"/>
    </row>
    <row r="115" spans="4:4">
      <c r="D115" s="139"/>
    </row>
    <row r="116" spans="4:4">
      <c r="D116" s="139"/>
    </row>
    <row r="117" spans="4:4">
      <c r="D117" s="139"/>
    </row>
    <row r="118" spans="4:4">
      <c r="D118" s="139"/>
    </row>
    <row r="119" spans="4:4">
      <c r="D119" s="139"/>
    </row>
    <row r="120" spans="4:4">
      <c r="D120" s="139"/>
    </row>
    <row r="121" spans="4:4">
      <c r="D121" s="139"/>
    </row>
    <row r="122" spans="4:4">
      <c r="D122" s="139"/>
    </row>
    <row r="123" spans="4:4">
      <c r="D123" s="139"/>
    </row>
    <row r="124" spans="4:4">
      <c r="D124" s="139"/>
    </row>
    <row r="125" spans="4:4">
      <c r="D125" s="139"/>
    </row>
    <row r="126" spans="4:4">
      <c r="D126" s="139"/>
    </row>
    <row r="127" spans="4:4">
      <c r="D127" s="139"/>
    </row>
    <row r="128" spans="4:4">
      <c r="D128" s="139"/>
    </row>
    <row r="129" spans="4:4">
      <c r="D129" s="139"/>
    </row>
    <row r="130" spans="4:4">
      <c r="D130" s="139"/>
    </row>
    <row r="131" spans="4:4">
      <c r="D131" s="139"/>
    </row>
    <row r="132" spans="4:4">
      <c r="D132" s="139"/>
    </row>
    <row r="133" spans="4:4">
      <c r="D133" s="139"/>
    </row>
    <row r="134" spans="4:4">
      <c r="D134" s="139"/>
    </row>
    <row r="135" spans="4:4">
      <c r="D135" s="139"/>
    </row>
    <row r="136" spans="4:4">
      <c r="D136" s="139"/>
    </row>
    <row r="137" spans="4:4">
      <c r="D137" s="139"/>
    </row>
    <row r="138" spans="4:4">
      <c r="D138" s="139"/>
    </row>
    <row r="139" spans="4:4">
      <c r="D139" s="139"/>
    </row>
    <row r="140" spans="4:4">
      <c r="D140" s="139"/>
    </row>
    <row r="141" spans="4:4">
      <c r="D141" s="139"/>
    </row>
    <row r="142" spans="4:4">
      <c r="D142" s="139"/>
    </row>
    <row r="143" spans="4:4">
      <c r="D143" s="139"/>
    </row>
    <row r="144" spans="4:4">
      <c r="D144" s="139"/>
    </row>
    <row r="145" spans="4:4">
      <c r="D145" s="139"/>
    </row>
    <row r="146" spans="4:4">
      <c r="D146" s="139"/>
    </row>
    <row r="147" spans="4:4">
      <c r="D147" s="139"/>
    </row>
    <row r="148" spans="4:4">
      <c r="D148" s="139"/>
    </row>
    <row r="149" spans="4:4">
      <c r="D149" s="139"/>
    </row>
    <row r="150" spans="4:4">
      <c r="D150" s="139"/>
    </row>
    <row r="151" spans="4:4">
      <c r="D151" s="139"/>
    </row>
    <row r="152" spans="4:4">
      <c r="D152" s="139"/>
    </row>
    <row r="153" spans="4:4">
      <c r="D153" s="139"/>
    </row>
    <row r="154" spans="4:4">
      <c r="D154" s="139"/>
    </row>
    <row r="155" spans="4:4">
      <c r="D155" s="139"/>
    </row>
    <row r="156" spans="4:4">
      <c r="D156" s="139"/>
    </row>
    <row r="157" spans="4:4">
      <c r="D157" s="139"/>
    </row>
    <row r="158" spans="4:4">
      <c r="D158" s="139"/>
    </row>
    <row r="159" spans="4:4">
      <c r="D159" s="139"/>
    </row>
    <row r="160" spans="4:4">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sheetProtection sheet="1"/>
  <mergeCells count="25">
    <mergeCell ref="C38:G38"/>
    <mergeCell ref="C32:G32"/>
    <mergeCell ref="C34:G34"/>
    <mergeCell ref="C30:G30"/>
    <mergeCell ref="C20:G20"/>
    <mergeCell ref="C22:G22"/>
    <mergeCell ref="C24:G24"/>
    <mergeCell ref="C26:G26"/>
    <mergeCell ref="C28:G28"/>
    <mergeCell ref="C49:G49"/>
    <mergeCell ref="C40:G40"/>
    <mergeCell ref="C45:G45"/>
    <mergeCell ref="C47:G47"/>
    <mergeCell ref="C43:G43"/>
    <mergeCell ref="A52:B52"/>
    <mergeCell ref="C36:G36"/>
    <mergeCell ref="A1:G1"/>
    <mergeCell ref="C2:G2"/>
    <mergeCell ref="C3:G3"/>
    <mergeCell ref="C4:G4"/>
    <mergeCell ref="C18:G18"/>
    <mergeCell ref="C10:G10"/>
    <mergeCell ref="C12:G12"/>
    <mergeCell ref="C14:G14"/>
    <mergeCell ref="C16:G16"/>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activeCell="L6" sqref="L6"/>
    </sheetView>
  </sheetViews>
  <sheetFormatPr defaultRowHeight="12.75" outlineLevelRow="1"/>
  <cols>
    <col min="1" max="1" width="3.42578125" customWidth="1"/>
    <col min="2" max="2" width="12.7109375" style="87" customWidth="1"/>
    <col min="3" max="3" width="50.7109375" style="87" customWidth="1"/>
    <col min="4" max="4" width="4.85546875" customWidth="1"/>
    <col min="5" max="5" width="7.85546875" customWidth="1"/>
    <col min="6" max="6" width="9.85546875" customWidth="1"/>
    <col min="7" max="7" width="12.7109375" customWidth="1"/>
    <col min="8" max="11" width="0" hidden="1" customWidth="1"/>
    <col min="12" max="12" width="4.85546875" customWidth="1"/>
    <col min="14" max="17" width="0" hidden="1" customWidth="1"/>
    <col min="18" max="18" width="6.85546875" customWidth="1"/>
    <col min="20" max="23" width="0" hidden="1" customWidth="1"/>
    <col min="29" max="29" width="0" hidden="1" customWidth="1"/>
    <col min="31" max="41" width="0" hidden="1" customWidth="1"/>
  </cols>
  <sheetData>
    <row r="1" spans="1:60" ht="15.75" customHeight="1">
      <c r="A1" s="261" t="s">
        <v>177</v>
      </c>
      <c r="B1" s="261"/>
      <c r="C1" s="261"/>
      <c r="D1" s="261"/>
      <c r="E1" s="261"/>
      <c r="F1" s="261"/>
      <c r="G1" s="261"/>
      <c r="AG1" t="s">
        <v>106</v>
      </c>
    </row>
    <row r="2" spans="1:60" ht="25.15" customHeight="1">
      <c r="A2" s="140" t="s">
        <v>7</v>
      </c>
      <c r="B2" s="74" t="s">
        <v>43</v>
      </c>
      <c r="C2" s="262" t="s">
        <v>44</v>
      </c>
      <c r="D2" s="263"/>
      <c r="E2" s="263"/>
      <c r="F2" s="263"/>
      <c r="G2" s="264"/>
      <c r="AG2" t="s">
        <v>107</v>
      </c>
    </row>
    <row r="3" spans="1:60" ht="25.15" customHeight="1">
      <c r="A3" s="140" t="s">
        <v>8</v>
      </c>
      <c r="B3" s="74" t="s">
        <v>46</v>
      </c>
      <c r="C3" s="262" t="s">
        <v>47</v>
      </c>
      <c r="D3" s="263"/>
      <c r="E3" s="263"/>
      <c r="F3" s="263"/>
      <c r="G3" s="264"/>
      <c r="AC3" s="87" t="s">
        <v>107</v>
      </c>
      <c r="AG3" t="s">
        <v>109</v>
      </c>
    </row>
    <row r="4" spans="1:60" ht="25.15" customHeight="1">
      <c r="A4" s="141" t="s">
        <v>9</v>
      </c>
      <c r="B4" s="142" t="s">
        <v>54</v>
      </c>
      <c r="C4" s="265" t="s">
        <v>55</v>
      </c>
      <c r="D4" s="266"/>
      <c r="E4" s="266"/>
      <c r="F4" s="266"/>
      <c r="G4" s="267"/>
      <c r="AG4" t="s">
        <v>110</v>
      </c>
    </row>
    <row r="5" spans="1:60">
      <c r="D5" s="139"/>
    </row>
    <row r="6" spans="1:60" ht="38.25">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c r="A8" s="160" t="s">
        <v>131</v>
      </c>
      <c r="B8" s="161" t="s">
        <v>97</v>
      </c>
      <c r="C8" s="175" t="s">
        <v>99</v>
      </c>
      <c r="D8" s="162"/>
      <c r="E8" s="163"/>
      <c r="F8" s="164"/>
      <c r="G8" s="164">
        <f>SUMIF(AG9:AG30,"&lt;&gt;NOR",G9:G30)</f>
        <v>0</v>
      </c>
      <c r="H8" s="164"/>
      <c r="I8" s="164">
        <f>SUM(I9:I30)</f>
        <v>0</v>
      </c>
      <c r="J8" s="164"/>
      <c r="K8" s="164">
        <f>SUM(K9:K30)</f>
        <v>0</v>
      </c>
      <c r="L8" s="164"/>
      <c r="M8" s="164">
        <f>SUM(M9:M30)</f>
        <v>0</v>
      </c>
      <c r="N8" s="164"/>
      <c r="O8" s="164">
        <f>SUM(O9:O30)</f>
        <v>0</v>
      </c>
      <c r="P8" s="164"/>
      <c r="Q8" s="164">
        <f>SUM(Q9:Q30)</f>
        <v>0</v>
      </c>
      <c r="R8" s="164"/>
      <c r="S8" s="164"/>
      <c r="T8" s="165"/>
      <c r="U8" s="159"/>
      <c r="V8" s="159">
        <f>SUM(V9:V30)</f>
        <v>0</v>
      </c>
      <c r="W8" s="159"/>
      <c r="AG8" t="s">
        <v>132</v>
      </c>
    </row>
    <row r="9" spans="1:60" outlineLevel="1">
      <c r="A9" s="166">
        <v>1</v>
      </c>
      <c r="B9" s="167" t="s">
        <v>568</v>
      </c>
      <c r="C9" s="180" t="s">
        <v>601</v>
      </c>
      <c r="D9" s="181" t="s">
        <v>502</v>
      </c>
      <c r="E9" s="171">
        <v>1</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167</v>
      </c>
      <c r="T9" s="172" t="s">
        <v>137</v>
      </c>
      <c r="U9" s="157">
        <v>0</v>
      </c>
      <c r="V9" s="157">
        <f>ROUND(E9*U9,2)</f>
        <v>0</v>
      </c>
      <c r="W9" s="157"/>
      <c r="X9" s="148"/>
      <c r="Y9" s="148"/>
      <c r="Z9" s="148"/>
      <c r="AA9" s="148"/>
      <c r="AB9" s="148"/>
      <c r="AC9" s="148"/>
      <c r="AD9" s="148"/>
      <c r="AE9" s="148"/>
      <c r="AF9" s="148"/>
      <c r="AG9" s="148" t="s">
        <v>518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68"/>
      <c r="D10" s="269"/>
      <c r="E10" s="269"/>
      <c r="F10" s="269"/>
      <c r="G10" s="269"/>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66">
        <v>2</v>
      </c>
      <c r="B11" s="167" t="s">
        <v>550</v>
      </c>
      <c r="C11" s="180" t="s">
        <v>602</v>
      </c>
      <c r="D11" s="181" t="s">
        <v>521</v>
      </c>
      <c r="E11" s="171">
        <v>1</v>
      </c>
      <c r="F11" s="170"/>
      <c r="G11" s="171">
        <f>ROUND(E11*F11,2)</f>
        <v>0</v>
      </c>
      <c r="H11" s="170"/>
      <c r="I11" s="171">
        <f>ROUND(E11*H11,2)</f>
        <v>0</v>
      </c>
      <c r="J11" s="170"/>
      <c r="K11" s="171">
        <f>ROUND(E11*J11,2)</f>
        <v>0</v>
      </c>
      <c r="L11" s="171">
        <v>21</v>
      </c>
      <c r="M11" s="171">
        <f>G11*(1+L11/100)</f>
        <v>0</v>
      </c>
      <c r="N11" s="171">
        <v>0</v>
      </c>
      <c r="O11" s="171">
        <f>ROUND(E11*N11,2)</f>
        <v>0</v>
      </c>
      <c r="P11" s="171">
        <v>0</v>
      </c>
      <c r="Q11" s="171">
        <f>ROUND(E11*P11,2)</f>
        <v>0</v>
      </c>
      <c r="R11" s="171"/>
      <c r="S11" s="171" t="s">
        <v>167</v>
      </c>
      <c r="T11" s="172" t="s">
        <v>137</v>
      </c>
      <c r="U11" s="157">
        <v>0</v>
      </c>
      <c r="V11" s="157">
        <f>ROUND(E11*U11,2)</f>
        <v>0</v>
      </c>
      <c r="W11" s="157"/>
      <c r="X11" s="148"/>
      <c r="Y11" s="148"/>
      <c r="Z11" s="148"/>
      <c r="AA11" s="148"/>
      <c r="AB11" s="148"/>
      <c r="AC11" s="148"/>
      <c r="AD11" s="148"/>
      <c r="AE11" s="148"/>
      <c r="AF11" s="148"/>
      <c r="AG11" s="148" t="s">
        <v>518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55"/>
      <c r="B12" s="156"/>
      <c r="C12" s="268"/>
      <c r="D12" s="269"/>
      <c r="E12" s="269"/>
      <c r="F12" s="269"/>
      <c r="G12" s="269"/>
      <c r="H12" s="157"/>
      <c r="I12" s="157"/>
      <c r="J12" s="157"/>
      <c r="K12" s="157"/>
      <c r="L12" s="157"/>
      <c r="M12" s="157"/>
      <c r="N12" s="157"/>
      <c r="O12" s="157"/>
      <c r="P12" s="157"/>
      <c r="Q12" s="157"/>
      <c r="R12" s="157"/>
      <c r="S12" s="157"/>
      <c r="T12" s="157"/>
      <c r="U12" s="157"/>
      <c r="V12" s="157"/>
      <c r="W12" s="157"/>
      <c r="X12" s="148"/>
      <c r="Y12" s="148"/>
      <c r="Z12" s="148"/>
      <c r="AA12" s="148"/>
      <c r="AB12" s="148"/>
      <c r="AC12" s="148"/>
      <c r="AD12" s="148"/>
      <c r="AE12" s="148"/>
      <c r="AF12" s="148"/>
      <c r="AG12" s="148" t="s">
        <v>141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66">
        <v>3</v>
      </c>
      <c r="B13" s="167" t="s">
        <v>548</v>
      </c>
      <c r="C13" s="180" t="s">
        <v>603</v>
      </c>
      <c r="D13" s="181" t="s">
        <v>521</v>
      </c>
      <c r="E13" s="171">
        <v>1</v>
      </c>
      <c r="F13" s="170"/>
      <c r="G13" s="171">
        <f>ROUND(E13*F13,2)</f>
        <v>0</v>
      </c>
      <c r="H13" s="170"/>
      <c r="I13" s="171">
        <f>ROUND(E13*H13,2)</f>
        <v>0</v>
      </c>
      <c r="J13" s="170"/>
      <c r="K13" s="171">
        <f>ROUND(E13*J13,2)</f>
        <v>0</v>
      </c>
      <c r="L13" s="171">
        <v>21</v>
      </c>
      <c r="M13" s="171">
        <f>G13*(1+L13/100)</f>
        <v>0</v>
      </c>
      <c r="N13" s="171">
        <v>0</v>
      </c>
      <c r="O13" s="171">
        <f>ROUND(E13*N13,2)</f>
        <v>0</v>
      </c>
      <c r="P13" s="171">
        <v>0</v>
      </c>
      <c r="Q13" s="171">
        <f>ROUND(E13*P13,2)</f>
        <v>0</v>
      </c>
      <c r="R13" s="171"/>
      <c r="S13" s="171" t="s">
        <v>167</v>
      </c>
      <c r="T13" s="172" t="s">
        <v>137</v>
      </c>
      <c r="U13" s="157">
        <v>0</v>
      </c>
      <c r="V13" s="157">
        <f>ROUND(E13*U13,2)</f>
        <v>0</v>
      </c>
      <c r="W13" s="157"/>
      <c r="X13" s="148"/>
      <c r="Y13" s="148"/>
      <c r="Z13" s="148"/>
      <c r="AA13" s="148"/>
      <c r="AB13" s="148"/>
      <c r="AC13" s="148"/>
      <c r="AD13" s="148"/>
      <c r="AE13" s="148"/>
      <c r="AF13" s="148"/>
      <c r="AG13" s="148" t="s">
        <v>518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c r="A14" s="155"/>
      <c r="B14" s="156"/>
      <c r="C14" s="268"/>
      <c r="D14" s="269"/>
      <c r="E14" s="269"/>
      <c r="F14" s="269"/>
      <c r="G14" s="269"/>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4</v>
      </c>
      <c r="B15" s="167" t="s">
        <v>546</v>
      </c>
      <c r="C15" s="180" t="s">
        <v>604</v>
      </c>
      <c r="D15" s="181" t="s">
        <v>521</v>
      </c>
      <c r="E15" s="171">
        <v>3</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167</v>
      </c>
      <c r="T15" s="172" t="s">
        <v>137</v>
      </c>
      <c r="U15" s="157">
        <v>0</v>
      </c>
      <c r="V15" s="157">
        <f>ROUND(E15*U15,2)</f>
        <v>0</v>
      </c>
      <c r="W15" s="157"/>
      <c r="X15" s="148"/>
      <c r="Y15" s="148"/>
      <c r="Z15" s="148"/>
      <c r="AA15" s="148"/>
      <c r="AB15" s="148"/>
      <c r="AC15" s="148"/>
      <c r="AD15" s="148"/>
      <c r="AE15" s="148"/>
      <c r="AF15" s="148"/>
      <c r="AG15" s="148" t="s">
        <v>518</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c r="A16" s="155"/>
      <c r="B16" s="156"/>
      <c r="C16" s="268"/>
      <c r="D16" s="269"/>
      <c r="E16" s="269"/>
      <c r="F16" s="269"/>
      <c r="G16" s="269"/>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c r="A17" s="166">
        <v>5</v>
      </c>
      <c r="B17" s="167" t="s">
        <v>530</v>
      </c>
      <c r="C17" s="180" t="s">
        <v>605</v>
      </c>
      <c r="D17" s="181" t="s">
        <v>521</v>
      </c>
      <c r="E17" s="171">
        <v>1</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518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68"/>
      <c r="D18" s="269"/>
      <c r="E18" s="269"/>
      <c r="F18" s="269"/>
      <c r="G18" s="269"/>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66">
        <v>6</v>
      </c>
      <c r="B19" s="167" t="s">
        <v>542</v>
      </c>
      <c r="C19" s="180" t="s">
        <v>606</v>
      </c>
      <c r="D19" s="181" t="s">
        <v>521</v>
      </c>
      <c r="E19" s="171">
        <v>1</v>
      </c>
      <c r="F19" s="170"/>
      <c r="G19" s="171">
        <f>ROUND(E19*F19,2)</f>
        <v>0</v>
      </c>
      <c r="H19" s="170"/>
      <c r="I19" s="171">
        <f>ROUND(E19*H19,2)</f>
        <v>0</v>
      </c>
      <c r="J19" s="170"/>
      <c r="K19" s="171">
        <f>ROUND(E19*J19,2)</f>
        <v>0</v>
      </c>
      <c r="L19" s="171">
        <v>21</v>
      </c>
      <c r="M19" s="171">
        <f>G19*(1+L19/100)</f>
        <v>0</v>
      </c>
      <c r="N19" s="171">
        <v>0</v>
      </c>
      <c r="O19" s="171">
        <f>ROUND(E19*N19,2)</f>
        <v>0</v>
      </c>
      <c r="P19" s="171">
        <v>0</v>
      </c>
      <c r="Q19" s="171">
        <f>ROUND(E19*P19,2)</f>
        <v>0</v>
      </c>
      <c r="R19" s="171"/>
      <c r="S19" s="171" t="s">
        <v>167</v>
      </c>
      <c r="T19" s="172" t="s">
        <v>137</v>
      </c>
      <c r="U19" s="157">
        <v>0</v>
      </c>
      <c r="V19" s="157">
        <f>ROUND(E19*U19,2)</f>
        <v>0</v>
      </c>
      <c r="W19" s="157"/>
      <c r="X19" s="148"/>
      <c r="Y19" s="148"/>
      <c r="Z19" s="148"/>
      <c r="AA19" s="148"/>
      <c r="AB19" s="148"/>
      <c r="AC19" s="148"/>
      <c r="AD19" s="148"/>
      <c r="AE19" s="148"/>
      <c r="AF19" s="148"/>
      <c r="AG19" s="148" t="s">
        <v>518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68"/>
      <c r="D20" s="269"/>
      <c r="E20" s="269"/>
      <c r="F20" s="269"/>
      <c r="G20" s="269"/>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c r="A21" s="166">
        <v>7</v>
      </c>
      <c r="B21" s="167" t="s">
        <v>519</v>
      </c>
      <c r="C21" s="180" t="s">
        <v>607</v>
      </c>
      <c r="D21" s="181" t="s">
        <v>502</v>
      </c>
      <c r="E21" s="171">
        <v>1</v>
      </c>
      <c r="F21" s="170"/>
      <c r="G21" s="171">
        <f>ROUND(E21*F21,2)</f>
        <v>0</v>
      </c>
      <c r="H21" s="170"/>
      <c r="I21" s="171">
        <f>ROUND(E21*H21,2)</f>
        <v>0</v>
      </c>
      <c r="J21" s="170"/>
      <c r="K21" s="171">
        <f>ROUND(E21*J21,2)</f>
        <v>0</v>
      </c>
      <c r="L21" s="171">
        <v>21</v>
      </c>
      <c r="M21" s="171">
        <f>G21*(1+L21/100)</f>
        <v>0</v>
      </c>
      <c r="N21" s="171">
        <v>0</v>
      </c>
      <c r="O21" s="171">
        <f>ROUND(E21*N21,2)</f>
        <v>0</v>
      </c>
      <c r="P21" s="171">
        <v>0</v>
      </c>
      <c r="Q21" s="171">
        <f>ROUND(E21*P21,2)</f>
        <v>0</v>
      </c>
      <c r="R21" s="171"/>
      <c r="S21" s="171" t="s">
        <v>167</v>
      </c>
      <c r="T21" s="172" t="s">
        <v>137</v>
      </c>
      <c r="U21" s="157">
        <v>0</v>
      </c>
      <c r="V21" s="157">
        <f>ROUND(E21*U21,2)</f>
        <v>0</v>
      </c>
      <c r="W21" s="157"/>
      <c r="X21" s="148"/>
      <c r="Y21" s="148"/>
      <c r="Z21" s="148"/>
      <c r="AA21" s="148"/>
      <c r="AB21" s="148"/>
      <c r="AC21" s="148"/>
      <c r="AD21" s="148"/>
      <c r="AE21" s="148"/>
      <c r="AF21" s="148"/>
      <c r="AG21" s="148" t="s">
        <v>518</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c r="A22" s="155"/>
      <c r="B22" s="156"/>
      <c r="C22" s="268"/>
      <c r="D22" s="269"/>
      <c r="E22" s="269"/>
      <c r="F22" s="269"/>
      <c r="G22" s="269"/>
      <c r="H22" s="157"/>
      <c r="I22" s="157"/>
      <c r="J22" s="157"/>
      <c r="K22" s="157"/>
      <c r="L22" s="157"/>
      <c r="M22" s="157"/>
      <c r="N22" s="157"/>
      <c r="O22" s="157"/>
      <c r="P22" s="157"/>
      <c r="Q22" s="157"/>
      <c r="R22" s="157"/>
      <c r="S22" s="157"/>
      <c r="T22" s="157"/>
      <c r="U22" s="157"/>
      <c r="V22" s="157"/>
      <c r="W22" s="157"/>
      <c r="X22" s="148"/>
      <c r="Y22" s="148"/>
      <c r="Z22" s="148"/>
      <c r="AA22" s="148"/>
      <c r="AB22" s="148"/>
      <c r="AC22" s="148"/>
      <c r="AD22" s="148"/>
      <c r="AE22" s="148"/>
      <c r="AF22" s="148"/>
      <c r="AG22" s="148" t="s">
        <v>141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c r="A23" s="166">
        <v>8</v>
      </c>
      <c r="B23" s="167" t="s">
        <v>528</v>
      </c>
      <c r="C23" s="180" t="s">
        <v>608</v>
      </c>
      <c r="D23" s="181" t="s">
        <v>521</v>
      </c>
      <c r="E23" s="171">
        <v>1</v>
      </c>
      <c r="F23" s="170"/>
      <c r="G23" s="171">
        <f>ROUND(E23*F23,2)</f>
        <v>0</v>
      </c>
      <c r="H23" s="170"/>
      <c r="I23" s="171">
        <f>ROUND(E23*H23,2)</f>
        <v>0</v>
      </c>
      <c r="J23" s="170"/>
      <c r="K23" s="171">
        <f>ROUND(E23*J23,2)</f>
        <v>0</v>
      </c>
      <c r="L23" s="171">
        <v>21</v>
      </c>
      <c r="M23" s="171">
        <f>G23*(1+L23/100)</f>
        <v>0</v>
      </c>
      <c r="N23" s="171">
        <v>0</v>
      </c>
      <c r="O23" s="171">
        <f>ROUND(E23*N23,2)</f>
        <v>0</v>
      </c>
      <c r="P23" s="171">
        <v>0</v>
      </c>
      <c r="Q23" s="171">
        <f>ROUND(E23*P23,2)</f>
        <v>0</v>
      </c>
      <c r="R23" s="171"/>
      <c r="S23" s="171" t="s">
        <v>167</v>
      </c>
      <c r="T23" s="172" t="s">
        <v>137</v>
      </c>
      <c r="U23" s="157">
        <v>0</v>
      </c>
      <c r="V23" s="157">
        <f>ROUND(E23*U23,2)</f>
        <v>0</v>
      </c>
      <c r="W23" s="157"/>
      <c r="X23" s="148"/>
      <c r="Y23" s="148"/>
      <c r="Z23" s="148"/>
      <c r="AA23" s="148"/>
      <c r="AB23" s="148"/>
      <c r="AC23" s="148"/>
      <c r="AD23" s="148"/>
      <c r="AE23" s="148"/>
      <c r="AF23" s="148"/>
      <c r="AG23" s="148" t="s">
        <v>518</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c r="A24" s="155"/>
      <c r="B24" s="156"/>
      <c r="C24" s="268"/>
      <c r="D24" s="269"/>
      <c r="E24" s="269"/>
      <c r="F24" s="269"/>
      <c r="G24" s="269"/>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66">
        <v>9</v>
      </c>
      <c r="B25" s="167" t="s">
        <v>526</v>
      </c>
      <c r="C25" s="180" t="s">
        <v>609</v>
      </c>
      <c r="D25" s="181" t="s">
        <v>578</v>
      </c>
      <c r="E25" s="171">
        <v>75</v>
      </c>
      <c r="F25" s="170"/>
      <c r="G25" s="171">
        <f>ROUND(E25*F25,2)</f>
        <v>0</v>
      </c>
      <c r="H25" s="170"/>
      <c r="I25" s="171">
        <f>ROUND(E25*H25,2)</f>
        <v>0</v>
      </c>
      <c r="J25" s="170"/>
      <c r="K25" s="171">
        <f>ROUND(E25*J25,2)</f>
        <v>0</v>
      </c>
      <c r="L25" s="171">
        <v>21</v>
      </c>
      <c r="M25" s="171">
        <f>G25*(1+L25/100)</f>
        <v>0</v>
      </c>
      <c r="N25" s="171">
        <v>0</v>
      </c>
      <c r="O25" s="171">
        <f>ROUND(E25*N25,2)</f>
        <v>0</v>
      </c>
      <c r="P25" s="171">
        <v>0</v>
      </c>
      <c r="Q25" s="171">
        <f>ROUND(E25*P25,2)</f>
        <v>0</v>
      </c>
      <c r="R25" s="171"/>
      <c r="S25" s="171" t="s">
        <v>167</v>
      </c>
      <c r="T25" s="172" t="s">
        <v>137</v>
      </c>
      <c r="U25" s="157">
        <v>0</v>
      </c>
      <c r="V25" s="157">
        <f>ROUND(E25*U25,2)</f>
        <v>0</v>
      </c>
      <c r="W25" s="157"/>
      <c r="X25" s="148"/>
      <c r="Y25" s="148"/>
      <c r="Z25" s="148"/>
      <c r="AA25" s="148"/>
      <c r="AB25" s="148"/>
      <c r="AC25" s="148"/>
      <c r="AD25" s="148"/>
      <c r="AE25" s="148"/>
      <c r="AF25" s="148"/>
      <c r="AG25" s="148" t="s">
        <v>518</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55"/>
      <c r="B26" s="156"/>
      <c r="C26" s="268"/>
      <c r="D26" s="269"/>
      <c r="E26" s="269"/>
      <c r="F26" s="269"/>
      <c r="G26" s="269"/>
      <c r="H26" s="157"/>
      <c r="I26" s="157"/>
      <c r="J26" s="157"/>
      <c r="K26" s="157"/>
      <c r="L26" s="157"/>
      <c r="M26" s="157"/>
      <c r="N26" s="157"/>
      <c r="O26" s="157"/>
      <c r="P26" s="157"/>
      <c r="Q26" s="157"/>
      <c r="R26" s="157"/>
      <c r="S26" s="157"/>
      <c r="T26" s="157"/>
      <c r="U26" s="157"/>
      <c r="V26" s="157"/>
      <c r="W26" s="157"/>
      <c r="X26" s="148"/>
      <c r="Y26" s="148"/>
      <c r="Z26" s="148"/>
      <c r="AA26" s="148"/>
      <c r="AB26" s="148"/>
      <c r="AC26" s="148"/>
      <c r="AD26" s="148"/>
      <c r="AE26" s="148"/>
      <c r="AF26" s="148"/>
      <c r="AG26" s="148" t="s">
        <v>141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66">
        <v>10</v>
      </c>
      <c r="B27" s="167" t="s">
        <v>524</v>
      </c>
      <c r="C27" s="180" t="s">
        <v>557</v>
      </c>
      <c r="D27" s="181" t="s">
        <v>244</v>
      </c>
      <c r="E27" s="171">
        <v>50</v>
      </c>
      <c r="F27" s="170"/>
      <c r="G27" s="171">
        <f>ROUND(E27*F27,2)</f>
        <v>0</v>
      </c>
      <c r="H27" s="170"/>
      <c r="I27" s="171">
        <f>ROUND(E27*H27,2)</f>
        <v>0</v>
      </c>
      <c r="J27" s="170"/>
      <c r="K27" s="171">
        <f>ROUND(E27*J27,2)</f>
        <v>0</v>
      </c>
      <c r="L27" s="171">
        <v>21</v>
      </c>
      <c r="M27" s="171">
        <f>G27*(1+L27/100)</f>
        <v>0</v>
      </c>
      <c r="N27" s="171">
        <v>0</v>
      </c>
      <c r="O27" s="171">
        <f>ROUND(E27*N27,2)</f>
        <v>0</v>
      </c>
      <c r="P27" s="171">
        <v>0</v>
      </c>
      <c r="Q27" s="171">
        <f>ROUND(E27*P27,2)</f>
        <v>0</v>
      </c>
      <c r="R27" s="171"/>
      <c r="S27" s="171" t="s">
        <v>167</v>
      </c>
      <c r="T27" s="172" t="s">
        <v>137</v>
      </c>
      <c r="U27" s="157">
        <v>0</v>
      </c>
      <c r="V27" s="157">
        <f>ROUND(E27*U27,2)</f>
        <v>0</v>
      </c>
      <c r="W27" s="157"/>
      <c r="X27" s="148"/>
      <c r="Y27" s="148"/>
      <c r="Z27" s="148"/>
      <c r="AA27" s="148"/>
      <c r="AB27" s="148"/>
      <c r="AC27" s="148"/>
      <c r="AD27" s="148"/>
      <c r="AE27" s="148"/>
      <c r="AF27" s="148"/>
      <c r="AG27" s="148" t="s">
        <v>518</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55"/>
      <c r="B28" s="156"/>
      <c r="C28" s="268"/>
      <c r="D28" s="269"/>
      <c r="E28" s="269"/>
      <c r="F28" s="269"/>
      <c r="G28" s="269"/>
      <c r="H28" s="157"/>
      <c r="I28" s="157"/>
      <c r="J28" s="157"/>
      <c r="K28" s="157"/>
      <c r="L28" s="157"/>
      <c r="M28" s="157"/>
      <c r="N28" s="157"/>
      <c r="O28" s="157"/>
      <c r="P28" s="157"/>
      <c r="Q28" s="157"/>
      <c r="R28" s="157"/>
      <c r="S28" s="157"/>
      <c r="T28" s="157"/>
      <c r="U28" s="157"/>
      <c r="V28" s="157"/>
      <c r="W28" s="157"/>
      <c r="X28" s="148"/>
      <c r="Y28" s="148"/>
      <c r="Z28" s="148"/>
      <c r="AA28" s="148"/>
      <c r="AB28" s="148"/>
      <c r="AC28" s="148"/>
      <c r="AD28" s="148"/>
      <c r="AE28" s="148"/>
      <c r="AF28" s="148"/>
      <c r="AG28" s="148" t="s">
        <v>141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c r="A29" s="166">
        <v>11</v>
      </c>
      <c r="B29" s="167" t="s">
        <v>593</v>
      </c>
      <c r="C29" s="180" t="s">
        <v>539</v>
      </c>
      <c r="D29" s="181" t="s">
        <v>502</v>
      </c>
      <c r="E29" s="171">
        <v>1</v>
      </c>
      <c r="F29" s="170"/>
      <c r="G29" s="171">
        <f>ROUND(E29*F29,2)</f>
        <v>0</v>
      </c>
      <c r="H29" s="170"/>
      <c r="I29" s="171">
        <f>ROUND(E29*H29,2)</f>
        <v>0</v>
      </c>
      <c r="J29" s="170"/>
      <c r="K29" s="171">
        <f>ROUND(E29*J29,2)</f>
        <v>0</v>
      </c>
      <c r="L29" s="171">
        <v>21</v>
      </c>
      <c r="M29" s="171">
        <f>G29*(1+L29/100)</f>
        <v>0</v>
      </c>
      <c r="N29" s="171">
        <v>0</v>
      </c>
      <c r="O29" s="171">
        <f>ROUND(E29*N29,2)</f>
        <v>0</v>
      </c>
      <c r="P29" s="171">
        <v>0</v>
      </c>
      <c r="Q29" s="171">
        <f>ROUND(E29*P29,2)</f>
        <v>0</v>
      </c>
      <c r="R29" s="171"/>
      <c r="S29" s="171" t="s">
        <v>167</v>
      </c>
      <c r="T29" s="172" t="s">
        <v>137</v>
      </c>
      <c r="U29" s="157">
        <v>0</v>
      </c>
      <c r="V29" s="157">
        <f>ROUND(E29*U29,2)</f>
        <v>0</v>
      </c>
      <c r="W29" s="157"/>
      <c r="X29" s="148"/>
      <c r="Y29" s="148"/>
      <c r="Z29" s="148"/>
      <c r="AA29" s="148"/>
      <c r="AB29" s="148"/>
      <c r="AC29" s="148"/>
      <c r="AD29" s="148"/>
      <c r="AE29" s="148"/>
      <c r="AF29" s="148"/>
      <c r="AG29" s="148" t="s">
        <v>221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c r="A30" s="155"/>
      <c r="B30" s="156"/>
      <c r="C30" s="268"/>
      <c r="D30" s="269"/>
      <c r="E30" s="269"/>
      <c r="F30" s="269"/>
      <c r="G30" s="269"/>
      <c r="H30" s="157"/>
      <c r="I30" s="157"/>
      <c r="J30" s="157"/>
      <c r="K30" s="157"/>
      <c r="L30" s="157"/>
      <c r="M30" s="157"/>
      <c r="N30" s="157"/>
      <c r="O30" s="157"/>
      <c r="P30" s="157"/>
      <c r="Q30" s="157"/>
      <c r="R30" s="157"/>
      <c r="S30" s="157"/>
      <c r="T30" s="157"/>
      <c r="U30" s="157"/>
      <c r="V30" s="157"/>
      <c r="W30" s="157"/>
      <c r="X30" s="148"/>
      <c r="Y30" s="148"/>
      <c r="Z30" s="148"/>
      <c r="AA30" s="148"/>
      <c r="AB30" s="148"/>
      <c r="AC30" s="148"/>
      <c r="AD30" s="148"/>
      <c r="AE30" s="148"/>
      <c r="AF30" s="148"/>
      <c r="AG30" s="148" t="s">
        <v>141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c r="A31" s="160" t="s">
        <v>131</v>
      </c>
      <c r="B31" s="161" t="s">
        <v>104</v>
      </c>
      <c r="C31" s="182" t="s">
        <v>28</v>
      </c>
      <c r="D31" s="183"/>
      <c r="E31" s="164"/>
      <c r="F31" s="164"/>
      <c r="G31" s="164">
        <f>SUMIF(AG32:AG33,"&lt;&gt;NOR",G32:G33)</f>
        <v>0</v>
      </c>
      <c r="H31" s="164"/>
      <c r="I31" s="164">
        <f>SUM(I32:I33)</f>
        <v>0</v>
      </c>
      <c r="J31" s="164"/>
      <c r="K31" s="164">
        <f>SUM(K32:K33)</f>
        <v>0</v>
      </c>
      <c r="L31" s="164"/>
      <c r="M31" s="164">
        <f>SUM(M32:M33)</f>
        <v>0</v>
      </c>
      <c r="N31" s="164"/>
      <c r="O31" s="164">
        <f>SUM(O32:O33)</f>
        <v>0</v>
      </c>
      <c r="P31" s="164"/>
      <c r="Q31" s="164">
        <f>SUM(Q32:Q33)</f>
        <v>0</v>
      </c>
      <c r="R31" s="164"/>
      <c r="S31" s="164"/>
      <c r="T31" s="165"/>
      <c r="U31" s="159"/>
      <c r="V31" s="159">
        <f>SUM(V32:V33)</f>
        <v>0</v>
      </c>
      <c r="W31" s="159"/>
      <c r="AG31" t="s">
        <v>132</v>
      </c>
    </row>
    <row r="32" spans="1:60" outlineLevel="1">
      <c r="A32" s="166">
        <v>12</v>
      </c>
      <c r="B32" s="167" t="s">
        <v>583</v>
      </c>
      <c r="C32" s="180" t="s">
        <v>507</v>
      </c>
      <c r="D32" s="181" t="s">
        <v>502</v>
      </c>
      <c r="E32" s="171">
        <v>1</v>
      </c>
      <c r="F32" s="170"/>
      <c r="G32" s="171">
        <f>ROUND(E32*F32,2)</f>
        <v>0</v>
      </c>
      <c r="H32" s="170"/>
      <c r="I32" s="171">
        <f>ROUND(E32*H32,2)</f>
        <v>0</v>
      </c>
      <c r="J32" s="170"/>
      <c r="K32" s="171">
        <f>ROUND(E32*J32,2)</f>
        <v>0</v>
      </c>
      <c r="L32" s="171">
        <v>21</v>
      </c>
      <c r="M32" s="171">
        <f>G32*(1+L32/100)</f>
        <v>0</v>
      </c>
      <c r="N32" s="171">
        <v>0</v>
      </c>
      <c r="O32" s="171">
        <f>ROUND(E32*N32,2)</f>
        <v>0</v>
      </c>
      <c r="P32" s="171">
        <v>0</v>
      </c>
      <c r="Q32" s="171">
        <f>ROUND(E32*P32,2)</f>
        <v>0</v>
      </c>
      <c r="R32" s="171"/>
      <c r="S32" s="171" t="s">
        <v>167</v>
      </c>
      <c r="T32" s="172" t="s">
        <v>137</v>
      </c>
      <c r="U32" s="157">
        <v>0</v>
      </c>
      <c r="V32" s="157">
        <f>ROUND(E32*U32,2)</f>
        <v>0</v>
      </c>
      <c r="W32" s="157"/>
      <c r="X32" s="148"/>
      <c r="Y32" s="148"/>
      <c r="Z32" s="148"/>
      <c r="AA32" s="148"/>
      <c r="AB32" s="148"/>
      <c r="AC32" s="148"/>
      <c r="AD32" s="148"/>
      <c r="AE32" s="148"/>
      <c r="AF32" s="148"/>
      <c r="AG32" s="148" t="s">
        <v>221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c r="A33" s="155"/>
      <c r="B33" s="156"/>
      <c r="C33" s="268"/>
      <c r="D33" s="269"/>
      <c r="E33" s="269"/>
      <c r="F33" s="269"/>
      <c r="G33" s="269"/>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c r="A34" s="160" t="s">
        <v>131</v>
      </c>
      <c r="B34" s="161" t="s">
        <v>97</v>
      </c>
      <c r="C34" s="182" t="s">
        <v>99</v>
      </c>
      <c r="D34" s="183"/>
      <c r="E34" s="164"/>
      <c r="F34" s="164"/>
      <c r="G34" s="164">
        <f>SUMIF(AG35:AG36,"&lt;&gt;NOR",G35:G36)</f>
        <v>0</v>
      </c>
      <c r="H34" s="164"/>
      <c r="I34" s="164">
        <f>SUM(I35:I36)</f>
        <v>0</v>
      </c>
      <c r="J34" s="164"/>
      <c r="K34" s="164">
        <f>SUM(K35:K36)</f>
        <v>0</v>
      </c>
      <c r="L34" s="164"/>
      <c r="M34" s="164">
        <f>SUM(M35:M36)</f>
        <v>0</v>
      </c>
      <c r="N34" s="164"/>
      <c r="O34" s="164">
        <f>SUM(O35:O36)</f>
        <v>0</v>
      </c>
      <c r="P34" s="164"/>
      <c r="Q34" s="164">
        <f>SUM(Q35:Q36)</f>
        <v>0</v>
      </c>
      <c r="R34" s="164"/>
      <c r="S34" s="164"/>
      <c r="T34" s="165"/>
      <c r="U34" s="159"/>
      <c r="V34" s="159">
        <f>SUM(V35:V36)</f>
        <v>0</v>
      </c>
      <c r="W34" s="159"/>
      <c r="AG34" t="s">
        <v>132</v>
      </c>
    </row>
    <row r="35" spans="1:60" outlineLevel="1">
      <c r="A35" s="166">
        <v>13</v>
      </c>
      <c r="B35" s="167" t="s">
        <v>595</v>
      </c>
      <c r="C35" s="180" t="s">
        <v>596</v>
      </c>
      <c r="D35" s="181" t="s">
        <v>502</v>
      </c>
      <c r="E35" s="171">
        <v>1</v>
      </c>
      <c r="F35" s="170"/>
      <c r="G35" s="171">
        <f>ROUND(E35*F35,2)</f>
        <v>0</v>
      </c>
      <c r="H35" s="170"/>
      <c r="I35" s="171">
        <f>ROUND(E35*H35,2)</f>
        <v>0</v>
      </c>
      <c r="J35" s="170"/>
      <c r="K35" s="171">
        <f>ROUND(E35*J35,2)</f>
        <v>0</v>
      </c>
      <c r="L35" s="171">
        <v>21</v>
      </c>
      <c r="M35" s="171">
        <f>G35*(1+L35/100)</f>
        <v>0</v>
      </c>
      <c r="N35" s="171">
        <v>0</v>
      </c>
      <c r="O35" s="171">
        <f>ROUND(E35*N35,2)</f>
        <v>0</v>
      </c>
      <c r="P35" s="171">
        <v>0</v>
      </c>
      <c r="Q35" s="171">
        <f>ROUND(E35*P35,2)</f>
        <v>0</v>
      </c>
      <c r="R35" s="171"/>
      <c r="S35" s="171" t="s">
        <v>167</v>
      </c>
      <c r="T35" s="172" t="s">
        <v>137</v>
      </c>
      <c r="U35" s="157">
        <v>0</v>
      </c>
      <c r="V35" s="157">
        <f>ROUND(E35*U35,2)</f>
        <v>0</v>
      </c>
      <c r="W35" s="157"/>
      <c r="X35" s="148"/>
      <c r="Y35" s="148"/>
      <c r="Z35" s="148"/>
      <c r="AA35" s="148"/>
      <c r="AB35" s="148"/>
      <c r="AC35" s="148"/>
      <c r="AD35" s="148"/>
      <c r="AE35" s="148"/>
      <c r="AF35" s="148"/>
      <c r="AG35" s="148" t="s">
        <v>518</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c r="A36" s="155"/>
      <c r="B36" s="156"/>
      <c r="C36" s="268"/>
      <c r="D36" s="269"/>
      <c r="E36" s="269"/>
      <c r="F36" s="269"/>
      <c r="G36" s="269"/>
      <c r="H36" s="157"/>
      <c r="I36" s="157"/>
      <c r="J36" s="157"/>
      <c r="K36" s="157"/>
      <c r="L36" s="157"/>
      <c r="M36" s="157"/>
      <c r="N36" s="157"/>
      <c r="O36" s="157"/>
      <c r="P36" s="157"/>
      <c r="Q36" s="157"/>
      <c r="R36" s="157"/>
      <c r="S36" s="157"/>
      <c r="T36" s="157"/>
      <c r="U36" s="157"/>
      <c r="V36" s="157"/>
      <c r="W36" s="157"/>
      <c r="X36" s="148"/>
      <c r="Y36" s="148"/>
      <c r="Z36" s="148"/>
      <c r="AA36" s="148"/>
      <c r="AB36" s="148"/>
      <c r="AC36" s="148"/>
      <c r="AD36" s="148"/>
      <c r="AE36" s="148"/>
      <c r="AF36" s="148"/>
      <c r="AG36" s="148" t="s">
        <v>141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c r="A37" s="160" t="s">
        <v>131</v>
      </c>
      <c r="B37" s="161" t="s">
        <v>104</v>
      </c>
      <c r="C37" s="182" t="s">
        <v>28</v>
      </c>
      <c r="D37" s="183"/>
      <c r="E37" s="164"/>
      <c r="F37" s="164"/>
      <c r="G37" s="164">
        <f>SUMIF(AG38:AG43,"&lt;&gt;NOR",G38:G43)</f>
        <v>0</v>
      </c>
      <c r="H37" s="164"/>
      <c r="I37" s="164">
        <f>SUM(I38:I43)</f>
        <v>0</v>
      </c>
      <c r="J37" s="164"/>
      <c r="K37" s="164">
        <f>SUM(K38:K43)</f>
        <v>0</v>
      </c>
      <c r="L37" s="164"/>
      <c r="M37" s="164">
        <f>SUM(M38:M43)</f>
        <v>0</v>
      </c>
      <c r="N37" s="164"/>
      <c r="O37" s="164">
        <f>SUM(O38:O43)</f>
        <v>0</v>
      </c>
      <c r="P37" s="164"/>
      <c r="Q37" s="164">
        <f>SUM(Q38:Q43)</f>
        <v>0</v>
      </c>
      <c r="R37" s="164"/>
      <c r="S37" s="164"/>
      <c r="T37" s="165"/>
      <c r="U37" s="159"/>
      <c r="V37" s="159">
        <f>SUM(V38:V43)</f>
        <v>0</v>
      </c>
      <c r="W37" s="159"/>
      <c r="AG37" t="s">
        <v>132</v>
      </c>
    </row>
    <row r="38" spans="1:60" outlineLevel="1">
      <c r="A38" s="166">
        <v>14</v>
      </c>
      <c r="B38" s="167" t="s">
        <v>598</v>
      </c>
      <c r="C38" s="180" t="s">
        <v>501</v>
      </c>
      <c r="D38" s="181" t="s">
        <v>502</v>
      </c>
      <c r="E38" s="171">
        <v>1</v>
      </c>
      <c r="F38" s="170"/>
      <c r="G38" s="171">
        <f>ROUND(E38*F38,2)</f>
        <v>0</v>
      </c>
      <c r="H38" s="170"/>
      <c r="I38" s="171">
        <f>ROUND(E38*H38,2)</f>
        <v>0</v>
      </c>
      <c r="J38" s="170"/>
      <c r="K38" s="171">
        <f>ROUND(E38*J38,2)</f>
        <v>0</v>
      </c>
      <c r="L38" s="171">
        <v>21</v>
      </c>
      <c r="M38" s="171">
        <f>G38*(1+L38/100)</f>
        <v>0</v>
      </c>
      <c r="N38" s="171">
        <v>0</v>
      </c>
      <c r="O38" s="171">
        <f>ROUND(E38*N38,2)</f>
        <v>0</v>
      </c>
      <c r="P38" s="171">
        <v>0</v>
      </c>
      <c r="Q38" s="171">
        <f>ROUND(E38*P38,2)</f>
        <v>0</v>
      </c>
      <c r="R38" s="171"/>
      <c r="S38" s="171" t="s">
        <v>167</v>
      </c>
      <c r="T38" s="172" t="s">
        <v>137</v>
      </c>
      <c r="U38" s="157">
        <v>0</v>
      </c>
      <c r="V38" s="157">
        <f>ROUND(E38*U38,2)</f>
        <v>0</v>
      </c>
      <c r="W38" s="157"/>
      <c r="X38" s="148"/>
      <c r="Y38" s="148"/>
      <c r="Z38" s="148"/>
      <c r="AA38" s="148"/>
      <c r="AB38" s="148"/>
      <c r="AC38" s="148"/>
      <c r="AD38" s="148"/>
      <c r="AE38" s="148"/>
      <c r="AF38" s="148"/>
      <c r="AG38" s="148" t="s">
        <v>610</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55"/>
      <c r="B39" s="156"/>
      <c r="C39" s="268"/>
      <c r="D39" s="269"/>
      <c r="E39" s="269"/>
      <c r="F39" s="269"/>
      <c r="G39" s="269"/>
      <c r="H39" s="157"/>
      <c r="I39" s="157"/>
      <c r="J39" s="157"/>
      <c r="K39" s="157"/>
      <c r="L39" s="157"/>
      <c r="M39" s="157"/>
      <c r="N39" s="157"/>
      <c r="O39" s="157"/>
      <c r="P39" s="157"/>
      <c r="Q39" s="157"/>
      <c r="R39" s="157"/>
      <c r="S39" s="157"/>
      <c r="T39" s="157"/>
      <c r="U39" s="157"/>
      <c r="V39" s="157"/>
      <c r="W39" s="157"/>
      <c r="X39" s="148"/>
      <c r="Y39" s="148"/>
      <c r="Z39" s="148"/>
      <c r="AA39" s="148"/>
      <c r="AB39" s="148"/>
      <c r="AC39" s="148"/>
      <c r="AD39" s="148"/>
      <c r="AE39" s="148"/>
      <c r="AF39" s="148"/>
      <c r="AG39" s="148" t="s">
        <v>141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66">
        <v>15</v>
      </c>
      <c r="B40" s="167" t="s">
        <v>600</v>
      </c>
      <c r="C40" s="180" t="s">
        <v>511</v>
      </c>
      <c r="D40" s="181" t="s">
        <v>502</v>
      </c>
      <c r="E40" s="171">
        <v>1</v>
      </c>
      <c r="F40" s="170"/>
      <c r="G40" s="171">
        <f>ROUND(E40*F40,2)</f>
        <v>0</v>
      </c>
      <c r="H40" s="170"/>
      <c r="I40" s="171">
        <f>ROUND(E40*H40,2)</f>
        <v>0</v>
      </c>
      <c r="J40" s="170"/>
      <c r="K40" s="171">
        <f>ROUND(E40*J40,2)</f>
        <v>0</v>
      </c>
      <c r="L40" s="171">
        <v>21</v>
      </c>
      <c r="M40" s="171">
        <f>G40*(1+L40/100)</f>
        <v>0</v>
      </c>
      <c r="N40" s="171">
        <v>0</v>
      </c>
      <c r="O40" s="171">
        <f>ROUND(E40*N40,2)</f>
        <v>0</v>
      </c>
      <c r="P40" s="171">
        <v>0</v>
      </c>
      <c r="Q40" s="171">
        <f>ROUND(E40*P40,2)</f>
        <v>0</v>
      </c>
      <c r="R40" s="171"/>
      <c r="S40" s="171" t="s">
        <v>167</v>
      </c>
      <c r="T40" s="172" t="s">
        <v>137</v>
      </c>
      <c r="U40" s="157">
        <v>0</v>
      </c>
      <c r="V40" s="157">
        <f>ROUND(E40*U40,2)</f>
        <v>0</v>
      </c>
      <c r="W40" s="157"/>
      <c r="X40" s="148"/>
      <c r="Y40" s="148"/>
      <c r="Z40" s="148"/>
      <c r="AA40" s="148"/>
      <c r="AB40" s="148"/>
      <c r="AC40" s="148"/>
      <c r="AD40" s="148"/>
      <c r="AE40" s="148"/>
      <c r="AF40" s="148"/>
      <c r="AG40" s="148" t="s">
        <v>221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c r="A41" s="155"/>
      <c r="B41" s="156"/>
      <c r="C41" s="268"/>
      <c r="D41" s="269"/>
      <c r="E41" s="269"/>
      <c r="F41" s="269"/>
      <c r="G41" s="269"/>
      <c r="H41" s="157"/>
      <c r="I41" s="157"/>
      <c r="J41" s="157"/>
      <c r="K41" s="157"/>
      <c r="L41" s="157"/>
      <c r="M41" s="157"/>
      <c r="N41" s="157"/>
      <c r="O41" s="157"/>
      <c r="P41" s="157"/>
      <c r="Q41" s="157"/>
      <c r="R41" s="157"/>
      <c r="S41" s="157"/>
      <c r="T41" s="157"/>
      <c r="U41" s="157"/>
      <c r="V41" s="157"/>
      <c r="W41" s="157"/>
      <c r="X41" s="148"/>
      <c r="Y41" s="148"/>
      <c r="Z41" s="148"/>
      <c r="AA41" s="148"/>
      <c r="AB41" s="148"/>
      <c r="AC41" s="148"/>
      <c r="AD41" s="148"/>
      <c r="AE41" s="148"/>
      <c r="AF41" s="148"/>
      <c r="AG41" s="148" t="s">
        <v>141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c r="A42" s="166">
        <v>16</v>
      </c>
      <c r="B42" s="167" t="s">
        <v>599</v>
      </c>
      <c r="C42" s="180" t="s">
        <v>504</v>
      </c>
      <c r="D42" s="181" t="s">
        <v>502</v>
      </c>
      <c r="E42" s="171">
        <v>1</v>
      </c>
      <c r="F42" s="170"/>
      <c r="G42" s="171">
        <f>ROUND(E42*F42,2)</f>
        <v>0</v>
      </c>
      <c r="H42" s="170"/>
      <c r="I42" s="171">
        <f>ROUND(E42*H42,2)</f>
        <v>0</v>
      </c>
      <c r="J42" s="170"/>
      <c r="K42" s="171">
        <f>ROUND(E42*J42,2)</f>
        <v>0</v>
      </c>
      <c r="L42" s="171">
        <v>21</v>
      </c>
      <c r="M42" s="171">
        <f>G42*(1+L42/100)</f>
        <v>0</v>
      </c>
      <c r="N42" s="171">
        <v>0</v>
      </c>
      <c r="O42" s="171">
        <f>ROUND(E42*N42,2)</f>
        <v>0</v>
      </c>
      <c r="P42" s="171">
        <v>0</v>
      </c>
      <c r="Q42" s="171">
        <f>ROUND(E42*P42,2)</f>
        <v>0</v>
      </c>
      <c r="R42" s="171"/>
      <c r="S42" s="171" t="s">
        <v>167</v>
      </c>
      <c r="T42" s="172" t="s">
        <v>137</v>
      </c>
      <c r="U42" s="157">
        <v>0</v>
      </c>
      <c r="V42" s="157">
        <f>ROUND(E42*U42,2)</f>
        <v>0</v>
      </c>
      <c r="W42" s="157"/>
      <c r="X42" s="148"/>
      <c r="Y42" s="148"/>
      <c r="Z42" s="148"/>
      <c r="AA42" s="148"/>
      <c r="AB42" s="148"/>
      <c r="AC42" s="148"/>
      <c r="AD42" s="148"/>
      <c r="AE42" s="148"/>
      <c r="AF42" s="148"/>
      <c r="AG42" s="148" t="s">
        <v>505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55"/>
      <c r="B43" s="156"/>
      <c r="C43" s="268"/>
      <c r="D43" s="269"/>
      <c r="E43" s="269"/>
      <c r="F43" s="269"/>
      <c r="G43" s="269"/>
      <c r="H43" s="157"/>
      <c r="I43" s="157"/>
      <c r="J43" s="157"/>
      <c r="K43" s="157"/>
      <c r="L43" s="157"/>
      <c r="M43" s="157"/>
      <c r="N43" s="157"/>
      <c r="O43" s="157"/>
      <c r="P43" s="157"/>
      <c r="Q43" s="157"/>
      <c r="R43" s="157"/>
      <c r="S43" s="157"/>
      <c r="T43" s="157"/>
      <c r="U43" s="157"/>
      <c r="V43" s="157"/>
      <c r="W43" s="157"/>
      <c r="X43" s="148"/>
      <c r="Y43" s="148"/>
      <c r="Z43" s="148"/>
      <c r="AA43" s="148"/>
      <c r="AB43" s="148"/>
      <c r="AC43" s="148"/>
      <c r="AD43" s="148"/>
      <c r="AE43" s="148"/>
      <c r="AF43" s="148"/>
      <c r="AG43" s="148" t="s">
        <v>141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c r="A44" s="160" t="s">
        <v>131</v>
      </c>
      <c r="B44" s="161" t="s">
        <v>97</v>
      </c>
      <c r="C44" s="182" t="s">
        <v>99</v>
      </c>
      <c r="D44" s="183"/>
      <c r="E44" s="164"/>
      <c r="F44" s="164"/>
      <c r="G44" s="164">
        <f>SUMIF(AG45:AG50,"&lt;&gt;NOR",G45:G50)</f>
        <v>0</v>
      </c>
      <c r="H44" s="164"/>
      <c r="I44" s="164">
        <f>SUM(I45:I50)</f>
        <v>0</v>
      </c>
      <c r="J44" s="164"/>
      <c r="K44" s="164">
        <f>SUM(K45:K50)</f>
        <v>0</v>
      </c>
      <c r="L44" s="164"/>
      <c r="M44" s="164">
        <f>SUM(M45:M50)</f>
        <v>0</v>
      </c>
      <c r="N44" s="164"/>
      <c r="O44" s="164">
        <f>SUM(O45:O50)</f>
        <v>0</v>
      </c>
      <c r="P44" s="164"/>
      <c r="Q44" s="164">
        <f>SUM(Q45:Q50)</f>
        <v>0</v>
      </c>
      <c r="R44" s="164"/>
      <c r="S44" s="164"/>
      <c r="T44" s="165"/>
      <c r="U44" s="159"/>
      <c r="V44" s="159">
        <f>SUM(V45:V50)</f>
        <v>0</v>
      </c>
      <c r="W44" s="159"/>
      <c r="AG44" t="s">
        <v>132</v>
      </c>
    </row>
    <row r="45" spans="1:60" outlineLevel="1">
      <c r="A45" s="166">
        <v>17</v>
      </c>
      <c r="B45" s="167" t="s">
        <v>594</v>
      </c>
      <c r="C45" s="180" t="s">
        <v>545</v>
      </c>
      <c r="D45" s="181" t="s">
        <v>502</v>
      </c>
      <c r="E45" s="171">
        <v>1</v>
      </c>
      <c r="F45" s="170"/>
      <c r="G45" s="171">
        <f>ROUND(E45*F45,2)</f>
        <v>0</v>
      </c>
      <c r="H45" s="170"/>
      <c r="I45" s="171">
        <f>ROUND(E45*H45,2)</f>
        <v>0</v>
      </c>
      <c r="J45" s="170"/>
      <c r="K45" s="171">
        <f>ROUND(E45*J45,2)</f>
        <v>0</v>
      </c>
      <c r="L45" s="171">
        <v>21</v>
      </c>
      <c r="M45" s="171">
        <f>G45*(1+L45/100)</f>
        <v>0</v>
      </c>
      <c r="N45" s="171">
        <v>0</v>
      </c>
      <c r="O45" s="171">
        <f>ROUND(E45*N45,2)</f>
        <v>0</v>
      </c>
      <c r="P45" s="171">
        <v>0</v>
      </c>
      <c r="Q45" s="171">
        <f>ROUND(E45*P45,2)</f>
        <v>0</v>
      </c>
      <c r="R45" s="171"/>
      <c r="S45" s="171" t="s">
        <v>167</v>
      </c>
      <c r="T45" s="172" t="s">
        <v>137</v>
      </c>
      <c r="U45" s="157">
        <v>0</v>
      </c>
      <c r="V45" s="157">
        <f>ROUND(E45*U45,2)</f>
        <v>0</v>
      </c>
      <c r="W45" s="157"/>
      <c r="X45" s="148"/>
      <c r="Y45" s="148"/>
      <c r="Z45" s="148"/>
      <c r="AA45" s="148"/>
      <c r="AB45" s="148"/>
      <c r="AC45" s="148"/>
      <c r="AD45" s="148"/>
      <c r="AE45" s="148"/>
      <c r="AF45" s="148"/>
      <c r="AG45" s="148" t="s">
        <v>505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c r="A46" s="155"/>
      <c r="B46" s="156"/>
      <c r="C46" s="268"/>
      <c r="D46" s="269"/>
      <c r="E46" s="269"/>
      <c r="F46" s="269"/>
      <c r="G46" s="269"/>
      <c r="H46" s="157"/>
      <c r="I46" s="157"/>
      <c r="J46" s="157"/>
      <c r="K46" s="157"/>
      <c r="L46" s="157"/>
      <c r="M46" s="157"/>
      <c r="N46" s="157"/>
      <c r="O46" s="157"/>
      <c r="P46" s="157"/>
      <c r="Q46" s="157"/>
      <c r="R46" s="157"/>
      <c r="S46" s="157"/>
      <c r="T46" s="157"/>
      <c r="U46" s="157"/>
      <c r="V46" s="157"/>
      <c r="W46" s="157"/>
      <c r="X46" s="148"/>
      <c r="Y46" s="148"/>
      <c r="Z46" s="148"/>
      <c r="AA46" s="148"/>
      <c r="AB46" s="148"/>
      <c r="AC46" s="148"/>
      <c r="AD46" s="148"/>
      <c r="AE46" s="148"/>
      <c r="AF46" s="148"/>
      <c r="AG46" s="148" t="s">
        <v>141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c r="A47" s="166">
        <v>18</v>
      </c>
      <c r="B47" s="167" t="s">
        <v>611</v>
      </c>
      <c r="C47" s="180" t="s">
        <v>517</v>
      </c>
      <c r="D47" s="181" t="s">
        <v>502</v>
      </c>
      <c r="E47" s="171">
        <v>1</v>
      </c>
      <c r="F47" s="170"/>
      <c r="G47" s="171">
        <f>ROUND(E47*F47,2)</f>
        <v>0</v>
      </c>
      <c r="H47" s="170"/>
      <c r="I47" s="171">
        <f>ROUND(E47*H47,2)</f>
        <v>0</v>
      </c>
      <c r="J47" s="170"/>
      <c r="K47" s="171">
        <f>ROUND(E47*J47,2)</f>
        <v>0</v>
      </c>
      <c r="L47" s="171">
        <v>21</v>
      </c>
      <c r="M47" s="171">
        <f>G47*(1+L47/100)</f>
        <v>0</v>
      </c>
      <c r="N47" s="171">
        <v>0</v>
      </c>
      <c r="O47" s="171">
        <f>ROUND(E47*N47,2)</f>
        <v>0</v>
      </c>
      <c r="P47" s="171">
        <v>0</v>
      </c>
      <c r="Q47" s="171">
        <f>ROUND(E47*P47,2)</f>
        <v>0</v>
      </c>
      <c r="R47" s="171"/>
      <c r="S47" s="171" t="s">
        <v>167</v>
      </c>
      <c r="T47" s="172" t="s">
        <v>137</v>
      </c>
      <c r="U47" s="157">
        <v>0</v>
      </c>
      <c r="V47" s="157">
        <f>ROUND(E47*U47,2)</f>
        <v>0</v>
      </c>
      <c r="W47" s="157"/>
      <c r="X47" s="148"/>
      <c r="Y47" s="148"/>
      <c r="Z47" s="148"/>
      <c r="AA47" s="148"/>
      <c r="AB47" s="148"/>
      <c r="AC47" s="148"/>
      <c r="AD47" s="148"/>
      <c r="AE47" s="148"/>
      <c r="AF47" s="148"/>
      <c r="AG47" s="148" t="s">
        <v>518</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c r="A48" s="155"/>
      <c r="B48" s="156"/>
      <c r="C48" s="268"/>
      <c r="D48" s="269"/>
      <c r="E48" s="269"/>
      <c r="F48" s="269"/>
      <c r="G48" s="269"/>
      <c r="H48" s="157"/>
      <c r="I48" s="157"/>
      <c r="J48" s="157"/>
      <c r="K48" s="157"/>
      <c r="L48" s="157"/>
      <c r="M48" s="157"/>
      <c r="N48" s="157"/>
      <c r="O48" s="157"/>
      <c r="P48" s="157"/>
      <c r="Q48" s="157"/>
      <c r="R48" s="157"/>
      <c r="S48" s="157"/>
      <c r="T48" s="157"/>
      <c r="U48" s="157"/>
      <c r="V48" s="157"/>
      <c r="W48" s="157"/>
      <c r="X48" s="148"/>
      <c r="Y48" s="148"/>
      <c r="Z48" s="148"/>
      <c r="AA48" s="148"/>
      <c r="AB48" s="148"/>
      <c r="AC48" s="148"/>
      <c r="AD48" s="148"/>
      <c r="AE48" s="148"/>
      <c r="AF48" s="148"/>
      <c r="AG48" s="148" t="s">
        <v>141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c r="A49" s="166">
        <v>19</v>
      </c>
      <c r="B49" s="167" t="s">
        <v>554</v>
      </c>
      <c r="C49" s="180" t="s">
        <v>515</v>
      </c>
      <c r="D49" s="181" t="s">
        <v>502</v>
      </c>
      <c r="E49" s="171">
        <v>1</v>
      </c>
      <c r="F49" s="170"/>
      <c r="G49" s="171">
        <f>ROUND(E49*F49,2)</f>
        <v>0</v>
      </c>
      <c r="H49" s="170"/>
      <c r="I49" s="171">
        <f>ROUND(E49*H49,2)</f>
        <v>0</v>
      </c>
      <c r="J49" s="170"/>
      <c r="K49" s="171">
        <f>ROUND(E49*J49,2)</f>
        <v>0</v>
      </c>
      <c r="L49" s="171">
        <v>21</v>
      </c>
      <c r="M49" s="171">
        <f>G49*(1+L49/100)</f>
        <v>0</v>
      </c>
      <c r="N49" s="171">
        <v>0</v>
      </c>
      <c r="O49" s="171">
        <f>ROUND(E49*N49,2)</f>
        <v>0</v>
      </c>
      <c r="P49" s="171">
        <v>0</v>
      </c>
      <c r="Q49" s="171">
        <f>ROUND(E49*P49,2)</f>
        <v>0</v>
      </c>
      <c r="R49" s="171"/>
      <c r="S49" s="171" t="s">
        <v>167</v>
      </c>
      <c r="T49" s="172" t="s">
        <v>137</v>
      </c>
      <c r="U49" s="157">
        <v>0</v>
      </c>
      <c r="V49" s="157">
        <f>ROUND(E49*U49,2)</f>
        <v>0</v>
      </c>
      <c r="W49" s="157"/>
      <c r="X49" s="148"/>
      <c r="Y49" s="148"/>
      <c r="Z49" s="148"/>
      <c r="AA49" s="148"/>
      <c r="AB49" s="148"/>
      <c r="AC49" s="148"/>
      <c r="AD49" s="148"/>
      <c r="AE49" s="148"/>
      <c r="AF49" s="148"/>
      <c r="AG49" s="148" t="s">
        <v>505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c r="A50" s="155"/>
      <c r="B50" s="156"/>
      <c r="C50" s="268"/>
      <c r="D50" s="269"/>
      <c r="E50" s="269"/>
      <c r="F50" s="269"/>
      <c r="G50" s="269"/>
      <c r="H50" s="157"/>
      <c r="I50" s="157"/>
      <c r="J50" s="157"/>
      <c r="K50" s="157"/>
      <c r="L50" s="157"/>
      <c r="M50" s="157"/>
      <c r="N50" s="157"/>
      <c r="O50" s="157"/>
      <c r="P50" s="157"/>
      <c r="Q50" s="157"/>
      <c r="R50" s="157"/>
      <c r="S50" s="157"/>
      <c r="T50" s="157"/>
      <c r="U50" s="157"/>
      <c r="V50" s="157"/>
      <c r="W50" s="157"/>
      <c r="X50" s="148"/>
      <c r="Y50" s="148"/>
      <c r="Z50" s="148"/>
      <c r="AA50" s="148"/>
      <c r="AB50" s="148"/>
      <c r="AC50" s="148"/>
      <c r="AD50" s="148"/>
      <c r="AE50" s="148"/>
      <c r="AF50" s="148"/>
      <c r="AG50" s="148" t="s">
        <v>141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c r="A51" s="5"/>
      <c r="B51" s="6"/>
      <c r="C51" s="184"/>
      <c r="D51" s="185"/>
      <c r="E51" s="150"/>
      <c r="F51" s="150"/>
      <c r="G51" s="150"/>
      <c r="H51" s="5"/>
      <c r="I51" s="5"/>
      <c r="J51" s="5"/>
      <c r="K51" s="5"/>
      <c r="L51" s="5"/>
      <c r="M51" s="5"/>
      <c r="N51" s="5"/>
      <c r="O51" s="5"/>
      <c r="P51" s="5"/>
      <c r="Q51" s="5"/>
      <c r="R51" s="5"/>
      <c r="S51" s="5"/>
      <c r="T51" s="5"/>
      <c r="U51" s="5"/>
      <c r="V51" s="5"/>
      <c r="W51" s="5"/>
      <c r="AE51">
        <v>15</v>
      </c>
      <c r="AF51">
        <v>21</v>
      </c>
    </row>
    <row r="52" spans="1:60">
      <c r="A52" s="151"/>
      <c r="B52" s="152" t="s">
        <v>29</v>
      </c>
      <c r="C52" s="186"/>
      <c r="D52" s="187"/>
      <c r="E52" s="188"/>
      <c r="F52" s="188"/>
      <c r="G52" s="174">
        <f>G8+G31+G34+G37+G44</f>
        <v>0</v>
      </c>
      <c r="H52" s="5"/>
      <c r="I52" s="5"/>
      <c r="J52" s="5"/>
      <c r="K52" s="5"/>
      <c r="L52" s="5"/>
      <c r="M52" s="5"/>
      <c r="N52" s="5"/>
      <c r="O52" s="5"/>
      <c r="P52" s="5"/>
      <c r="Q52" s="5"/>
      <c r="R52" s="5"/>
      <c r="S52" s="5"/>
      <c r="T52" s="5"/>
      <c r="U52" s="5"/>
      <c r="V52" s="5"/>
      <c r="W52" s="5"/>
      <c r="AE52">
        <f>SUMIF(L7:L50,AE51,G7:G50)</f>
        <v>0</v>
      </c>
      <c r="AF52">
        <f>SUMIF(L7:L50,AF51,G7:G50)</f>
        <v>0</v>
      </c>
      <c r="AG52" t="s">
        <v>175</v>
      </c>
    </row>
    <row r="53" spans="1:60">
      <c r="A53" s="286" t="s">
        <v>484</v>
      </c>
      <c r="B53" s="286"/>
      <c r="C53" s="177"/>
      <c r="D53" s="8"/>
      <c r="E53" s="5"/>
      <c r="F53" s="5"/>
      <c r="G53" s="5"/>
      <c r="H53" s="5"/>
      <c r="I53" s="5"/>
      <c r="J53" s="5"/>
      <c r="K53" s="5"/>
      <c r="L53" s="5"/>
      <c r="M53" s="5"/>
      <c r="N53" s="5"/>
      <c r="O53" s="5"/>
      <c r="P53" s="5"/>
      <c r="Q53" s="5"/>
      <c r="R53" s="5"/>
      <c r="S53" s="5"/>
      <c r="T53" s="5"/>
      <c r="U53" s="5"/>
      <c r="V53" s="5"/>
      <c r="W53" s="5"/>
    </row>
    <row r="54" spans="1:60">
      <c r="A54" s="5"/>
      <c r="B54" s="6" t="s">
        <v>485</v>
      </c>
      <c r="C54" s="177" t="s">
        <v>486</v>
      </c>
      <c r="D54" s="8"/>
      <c r="E54" s="5"/>
      <c r="F54" s="5"/>
      <c r="G54" s="5"/>
      <c r="H54" s="5"/>
      <c r="I54" s="5"/>
      <c r="J54" s="5"/>
      <c r="K54" s="5"/>
      <c r="L54" s="5"/>
      <c r="M54" s="5"/>
      <c r="N54" s="5"/>
      <c r="O54" s="5"/>
      <c r="P54" s="5"/>
      <c r="Q54" s="5"/>
      <c r="R54" s="5"/>
      <c r="S54" s="5"/>
      <c r="T54" s="5"/>
      <c r="U54" s="5"/>
      <c r="V54" s="5"/>
      <c r="W54" s="5"/>
      <c r="AG54" t="s">
        <v>487</v>
      </c>
    </row>
    <row r="55" spans="1:60">
      <c r="A55" s="5"/>
      <c r="B55" s="6" t="s">
        <v>488</v>
      </c>
      <c r="C55" s="177" t="s">
        <v>489</v>
      </c>
      <c r="D55" s="8"/>
      <c r="E55" s="5"/>
      <c r="F55" s="5"/>
      <c r="G55" s="5"/>
      <c r="H55" s="5"/>
      <c r="I55" s="5"/>
      <c r="J55" s="5"/>
      <c r="K55" s="5"/>
      <c r="L55" s="5"/>
      <c r="M55" s="5"/>
      <c r="N55" s="5"/>
      <c r="O55" s="5"/>
      <c r="P55" s="5"/>
      <c r="Q55" s="5"/>
      <c r="R55" s="5"/>
      <c r="S55" s="5"/>
      <c r="T55" s="5"/>
      <c r="U55" s="5"/>
      <c r="V55" s="5"/>
      <c r="W55" s="5"/>
      <c r="AG55" t="s">
        <v>490</v>
      </c>
    </row>
    <row r="56" spans="1:60">
      <c r="A56" s="5"/>
      <c r="B56" s="6"/>
      <c r="C56" s="177" t="s">
        <v>491</v>
      </c>
      <c r="D56" s="8"/>
      <c r="E56" s="5"/>
      <c r="F56" s="5"/>
      <c r="G56" s="5"/>
      <c r="H56" s="5"/>
      <c r="I56" s="5"/>
      <c r="J56" s="5"/>
      <c r="K56" s="5"/>
      <c r="L56" s="5"/>
      <c r="M56" s="5"/>
      <c r="N56" s="5"/>
      <c r="O56" s="5"/>
      <c r="P56" s="5"/>
      <c r="Q56" s="5"/>
      <c r="R56" s="5"/>
      <c r="S56" s="5"/>
      <c r="T56" s="5"/>
      <c r="U56" s="5"/>
      <c r="V56" s="5"/>
      <c r="W56" s="5"/>
      <c r="AG56" t="s">
        <v>492</v>
      </c>
    </row>
    <row r="57" spans="1:60">
      <c r="A57" s="5"/>
      <c r="B57" s="6"/>
      <c r="C57" s="177"/>
      <c r="D57" s="8"/>
      <c r="E57" s="5"/>
      <c r="F57" s="5"/>
      <c r="G57" s="5"/>
      <c r="H57" s="5"/>
      <c r="I57" s="5"/>
      <c r="J57" s="5"/>
      <c r="K57" s="5"/>
      <c r="L57" s="5"/>
      <c r="M57" s="5"/>
      <c r="N57" s="5"/>
      <c r="O57" s="5"/>
      <c r="P57" s="5"/>
      <c r="Q57" s="5"/>
      <c r="R57" s="5"/>
      <c r="S57" s="5"/>
      <c r="T57" s="5"/>
      <c r="U57" s="5"/>
      <c r="V57" s="5"/>
      <c r="W57" s="5"/>
    </row>
    <row r="58" spans="1:60">
      <c r="C58" s="179"/>
      <c r="D58" s="139"/>
      <c r="AG58" t="s">
        <v>176</v>
      </c>
    </row>
    <row r="59" spans="1:60">
      <c r="D59" s="139"/>
    </row>
    <row r="60" spans="1:60">
      <c r="D60" s="139"/>
    </row>
    <row r="61" spans="1:60">
      <c r="D61" s="139"/>
    </row>
    <row r="62" spans="1:60">
      <c r="D62" s="139"/>
    </row>
    <row r="63" spans="1:60">
      <c r="D63" s="139"/>
    </row>
    <row r="64" spans="1:60">
      <c r="D64" s="139"/>
    </row>
    <row r="65" spans="4:4">
      <c r="D65" s="139"/>
    </row>
    <row r="66" spans="4:4">
      <c r="D66" s="139"/>
    </row>
    <row r="67" spans="4:4">
      <c r="D67" s="139"/>
    </row>
    <row r="68" spans="4:4">
      <c r="D68" s="139"/>
    </row>
    <row r="69" spans="4:4">
      <c r="D69" s="139"/>
    </row>
    <row r="70" spans="4:4">
      <c r="D70" s="139"/>
    </row>
    <row r="71" spans="4:4">
      <c r="D71" s="139"/>
    </row>
    <row r="72" spans="4:4">
      <c r="D72" s="139"/>
    </row>
    <row r="73" spans="4:4">
      <c r="D73" s="139"/>
    </row>
    <row r="74" spans="4:4">
      <c r="D74" s="139"/>
    </row>
    <row r="75" spans="4:4">
      <c r="D75" s="139"/>
    </row>
    <row r="76" spans="4:4">
      <c r="D76" s="139"/>
    </row>
    <row r="77" spans="4:4">
      <c r="D77" s="139"/>
    </row>
    <row r="78" spans="4:4">
      <c r="D78" s="139"/>
    </row>
    <row r="79" spans="4:4">
      <c r="D79" s="139"/>
    </row>
    <row r="80" spans="4:4">
      <c r="D80" s="139"/>
    </row>
    <row r="81" spans="4:4">
      <c r="D81" s="139"/>
    </row>
    <row r="82" spans="4:4">
      <c r="D82" s="139"/>
    </row>
    <row r="83" spans="4:4">
      <c r="D83" s="139"/>
    </row>
    <row r="84" spans="4:4">
      <c r="D84" s="139"/>
    </row>
    <row r="85" spans="4:4">
      <c r="D85" s="139"/>
    </row>
    <row r="86" spans="4:4">
      <c r="D86" s="139"/>
    </row>
    <row r="87" spans="4:4">
      <c r="D87" s="139"/>
    </row>
    <row r="88" spans="4:4">
      <c r="D88" s="139"/>
    </row>
    <row r="89" spans="4:4">
      <c r="D89" s="139"/>
    </row>
    <row r="90" spans="4:4">
      <c r="D90" s="139"/>
    </row>
    <row r="91" spans="4:4">
      <c r="D91" s="139"/>
    </row>
    <row r="92" spans="4:4">
      <c r="D92" s="139"/>
    </row>
    <row r="93" spans="4:4">
      <c r="D93" s="139"/>
    </row>
    <row r="94" spans="4:4">
      <c r="D94" s="139"/>
    </row>
    <row r="95" spans="4:4">
      <c r="D95" s="139"/>
    </row>
    <row r="96" spans="4:4">
      <c r="D96" s="139"/>
    </row>
    <row r="97" spans="4:4">
      <c r="D97" s="139"/>
    </row>
    <row r="98" spans="4:4">
      <c r="D98" s="139"/>
    </row>
    <row r="99" spans="4:4">
      <c r="D99" s="139"/>
    </row>
    <row r="100" spans="4:4">
      <c r="D100" s="139"/>
    </row>
    <row r="101" spans="4:4">
      <c r="D101" s="139"/>
    </row>
    <row r="102" spans="4:4">
      <c r="D102" s="139"/>
    </row>
    <row r="103" spans="4:4">
      <c r="D103" s="139"/>
    </row>
    <row r="104" spans="4:4">
      <c r="D104" s="139"/>
    </row>
    <row r="105" spans="4:4">
      <c r="D105" s="139"/>
    </row>
    <row r="106" spans="4:4">
      <c r="D106" s="139"/>
    </row>
    <row r="107" spans="4:4">
      <c r="D107" s="139"/>
    </row>
    <row r="108" spans="4:4">
      <c r="D108" s="139"/>
    </row>
    <row r="109" spans="4:4">
      <c r="D109" s="139"/>
    </row>
    <row r="110" spans="4:4">
      <c r="D110" s="139"/>
    </row>
    <row r="111" spans="4:4">
      <c r="D111" s="139"/>
    </row>
    <row r="112" spans="4:4">
      <c r="D112" s="139"/>
    </row>
    <row r="113" spans="4:4">
      <c r="D113" s="139"/>
    </row>
    <row r="114" spans="4:4">
      <c r="D114" s="139"/>
    </row>
    <row r="115" spans="4:4">
      <c r="D115" s="139"/>
    </row>
    <row r="116" spans="4:4">
      <c r="D116" s="139"/>
    </row>
    <row r="117" spans="4:4">
      <c r="D117" s="139"/>
    </row>
    <row r="118" spans="4:4">
      <c r="D118" s="139"/>
    </row>
    <row r="119" spans="4:4">
      <c r="D119" s="139"/>
    </row>
    <row r="120" spans="4:4">
      <c r="D120" s="139"/>
    </row>
    <row r="121" spans="4:4">
      <c r="D121" s="139"/>
    </row>
    <row r="122" spans="4:4">
      <c r="D122" s="139"/>
    </row>
    <row r="123" spans="4:4">
      <c r="D123" s="139"/>
    </row>
    <row r="124" spans="4:4">
      <c r="D124" s="139"/>
    </row>
    <row r="125" spans="4:4">
      <c r="D125" s="139"/>
    </row>
    <row r="126" spans="4:4">
      <c r="D126" s="139"/>
    </row>
    <row r="127" spans="4:4">
      <c r="D127" s="139"/>
    </row>
    <row r="128" spans="4:4">
      <c r="D128" s="139"/>
    </row>
    <row r="129" spans="4:4">
      <c r="D129" s="139"/>
    </row>
    <row r="130" spans="4:4">
      <c r="D130" s="139"/>
    </row>
    <row r="131" spans="4:4">
      <c r="D131" s="139"/>
    </row>
    <row r="132" spans="4:4">
      <c r="D132" s="139"/>
    </row>
    <row r="133" spans="4:4">
      <c r="D133" s="139"/>
    </row>
    <row r="134" spans="4:4">
      <c r="D134" s="139"/>
    </row>
    <row r="135" spans="4:4">
      <c r="D135" s="139"/>
    </row>
    <row r="136" spans="4:4">
      <c r="D136" s="139"/>
    </row>
    <row r="137" spans="4:4">
      <c r="D137" s="139"/>
    </row>
    <row r="138" spans="4:4">
      <c r="D138" s="139"/>
    </row>
    <row r="139" spans="4:4">
      <c r="D139" s="139"/>
    </row>
    <row r="140" spans="4:4">
      <c r="D140" s="139"/>
    </row>
    <row r="141" spans="4:4">
      <c r="D141" s="139"/>
    </row>
    <row r="142" spans="4:4">
      <c r="D142" s="139"/>
    </row>
    <row r="143" spans="4:4">
      <c r="D143" s="139"/>
    </row>
    <row r="144" spans="4:4">
      <c r="D144" s="139"/>
    </row>
    <row r="145" spans="4:4">
      <c r="D145" s="139"/>
    </row>
    <row r="146" spans="4:4">
      <c r="D146" s="139"/>
    </row>
    <row r="147" spans="4:4">
      <c r="D147" s="139"/>
    </row>
    <row r="148" spans="4:4">
      <c r="D148" s="139"/>
    </row>
    <row r="149" spans="4:4">
      <c r="D149" s="139"/>
    </row>
    <row r="150" spans="4:4">
      <c r="D150" s="139"/>
    </row>
    <row r="151" spans="4:4">
      <c r="D151" s="139"/>
    </row>
    <row r="152" spans="4:4">
      <c r="D152" s="139"/>
    </row>
    <row r="153" spans="4:4">
      <c r="D153" s="139"/>
    </row>
    <row r="154" spans="4:4">
      <c r="D154" s="139"/>
    </row>
    <row r="155" spans="4:4">
      <c r="D155" s="139"/>
    </row>
    <row r="156" spans="4:4">
      <c r="D156" s="139"/>
    </row>
    <row r="157" spans="4:4">
      <c r="D157" s="139"/>
    </row>
    <row r="158" spans="4:4">
      <c r="D158" s="139"/>
    </row>
    <row r="159" spans="4:4">
      <c r="D159" s="139"/>
    </row>
    <row r="160" spans="4:4">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sheetProtection sheet="1"/>
  <mergeCells count="24">
    <mergeCell ref="C10:G10"/>
    <mergeCell ref="C12:G12"/>
    <mergeCell ref="C14:G14"/>
    <mergeCell ref="C26:G26"/>
    <mergeCell ref="A1:G1"/>
    <mergeCell ref="C2:G2"/>
    <mergeCell ref="C3:G3"/>
    <mergeCell ref="C4:G4"/>
    <mergeCell ref="C28:G28"/>
    <mergeCell ref="C43:G43"/>
    <mergeCell ref="C30:G30"/>
    <mergeCell ref="C16:G16"/>
    <mergeCell ref="C18:G18"/>
    <mergeCell ref="C20:G20"/>
    <mergeCell ref="C22:G22"/>
    <mergeCell ref="C24:G24"/>
    <mergeCell ref="A53:B53"/>
    <mergeCell ref="C48:G48"/>
    <mergeCell ref="C50:G50"/>
    <mergeCell ref="C33:G33"/>
    <mergeCell ref="C36:G36"/>
    <mergeCell ref="C39:G39"/>
    <mergeCell ref="C41:G41"/>
    <mergeCell ref="C46:G46"/>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58</vt:i4>
      </vt:variant>
    </vt:vector>
  </HeadingPairs>
  <TitlesOfParts>
    <vt:vector size="67" baseType="lpstr">
      <vt:lpstr>Pokyny pro vyplnění</vt:lpstr>
      <vt:lpstr>Stavba</vt:lpstr>
      <vt:lpstr>VzorPolozky</vt:lpstr>
      <vt:lpstr>02 1 Naklady</vt:lpstr>
      <vt:lpstr>01 01 Stavební část </vt:lpstr>
      <vt:lpstr>01 02 Silnoproud </vt:lpstr>
      <vt:lpstr>01 03 VO</vt:lpstr>
      <vt:lpstr>01 04 CCTV</vt:lpstr>
      <vt:lpstr>01 05 EZS</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01 Stavební část '!Názvy_tisku</vt:lpstr>
      <vt:lpstr>'01 02 Silnoproud '!Názvy_tisku</vt:lpstr>
      <vt:lpstr>'01 03 VO'!Názvy_tisku</vt:lpstr>
      <vt:lpstr>'01 04 CCTV'!Názvy_tisku</vt:lpstr>
      <vt:lpstr>'01 05 EZS'!Názvy_tisku</vt:lpstr>
      <vt:lpstr>'02 1 Naklady'!Názvy_tisku</vt:lpstr>
      <vt:lpstr>oadresa</vt:lpstr>
      <vt:lpstr>Stavba!Objednatel</vt:lpstr>
      <vt:lpstr>Stavba!Objekt</vt:lpstr>
      <vt:lpstr>'01 01 Stavební část '!Oblast_tisku</vt:lpstr>
      <vt:lpstr>'01 02 Silnoproud '!Oblast_tisku</vt:lpstr>
      <vt:lpstr>'01 03 VO'!Oblast_tisku</vt:lpstr>
      <vt:lpstr>'01 04 CCTV'!Oblast_tisku</vt:lpstr>
      <vt:lpstr>'01 05 EZS'!Oblast_tisku</vt:lpstr>
      <vt:lpstr>'02 1 Naklady'!Oblast_tisku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Hálová</dc:creator>
  <cp:lastModifiedBy>WINDOWS</cp:lastModifiedBy>
  <cp:lastPrinted>2014-02-28T09:52:57Z</cp:lastPrinted>
  <dcterms:created xsi:type="dcterms:W3CDTF">2009-04-08T07:15:50Z</dcterms:created>
  <dcterms:modified xsi:type="dcterms:W3CDTF">2018-08-29T08:40:09Z</dcterms:modified>
</cp:coreProperties>
</file>