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Uznatelné náklady" sheetId="2" r:id="rId2"/>
    <sheet name="02 - Neuznatelné náklady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'01 - Uznatelné náklady'!$C$124:$K$217</definedName>
    <definedName name="_xlnm.Print_Area" localSheetId="1">'01 - Uznatelné náklady'!$C$4:$J$76,'01 - Uznatelné náklady'!$C$82:$J$106,'01 - Uznatelné náklady'!$C$112:$J$217</definedName>
    <definedName name="_xlnm.Print_Titles" localSheetId="1">'01 - Uznatelné náklady'!$124:$124</definedName>
    <definedName name="_xlnm._FilterDatabase" localSheetId="2" hidden="1">'02 - Neuznatelné náklady'!$C$120:$K$184</definedName>
    <definedName name="_xlnm.Print_Area" localSheetId="2">'02 - Neuznatelné náklady'!$C$4:$J$76,'02 - Neuznatelné náklady'!$C$82:$J$102,'02 - Neuznatelné náklady'!$C$108:$J$184</definedName>
    <definedName name="_xlnm.Print_Titles" localSheetId="2">'02 - Neuznatelné náklady'!$120:$120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84"/>
  <c r="BH184"/>
  <c r="BG184"/>
  <c r="BF184"/>
  <c r="T184"/>
  <c r="R184"/>
  <c r="P184"/>
  <c r="BI181"/>
  <c r="BH181"/>
  <c r="BG181"/>
  <c r="BF181"/>
  <c r="T181"/>
  <c r="R181"/>
  <c r="P181"/>
  <c r="BI175"/>
  <c r="BH175"/>
  <c r="BG175"/>
  <c r="BF175"/>
  <c r="T175"/>
  <c r="R175"/>
  <c r="P175"/>
  <c r="BI171"/>
  <c r="BH171"/>
  <c r="BG171"/>
  <c r="BF171"/>
  <c r="T171"/>
  <c r="R171"/>
  <c r="P171"/>
  <c r="BI166"/>
  <c r="BH166"/>
  <c r="BG166"/>
  <c r="BF166"/>
  <c r="T166"/>
  <c r="R166"/>
  <c r="P166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2"/>
  <c r="BH152"/>
  <c r="BG152"/>
  <c r="BF152"/>
  <c r="T152"/>
  <c r="R152"/>
  <c r="P152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92"/>
  <c r="J17"/>
  <c r="J12"/>
  <c r="J115"/>
  <c r="E7"/>
  <c r="E85"/>
  <c i="2" r="J37"/>
  <c r="J36"/>
  <c i="1" r="AY95"/>
  <c i="2" r="J35"/>
  <c i="1" r="AX95"/>
  <c i="2"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35"/>
  <c r="BH135"/>
  <c r="BG135"/>
  <c r="BF135"/>
  <c r="T135"/>
  <c r="R135"/>
  <c r="P135"/>
  <c r="BI132"/>
  <c r="BH132"/>
  <c r="BG132"/>
  <c r="BF132"/>
  <c r="T132"/>
  <c r="T131"/>
  <c r="R132"/>
  <c r="R131"/>
  <c r="P132"/>
  <c r="P131"/>
  <c r="BI128"/>
  <c r="BH128"/>
  <c r="BG128"/>
  <c r="BF128"/>
  <c r="T128"/>
  <c r="T127"/>
  <c r="T126"/>
  <c r="R128"/>
  <c r="R127"/>
  <c r="P128"/>
  <c r="P127"/>
  <c r="P126"/>
  <c r="J122"/>
  <c r="J121"/>
  <c r="F121"/>
  <c r="F119"/>
  <c r="E117"/>
  <c r="J92"/>
  <c r="J91"/>
  <c r="F91"/>
  <c r="F89"/>
  <c r="E87"/>
  <c r="J18"/>
  <c r="E18"/>
  <c r="F92"/>
  <c r="J17"/>
  <c r="J12"/>
  <c r="J119"/>
  <c r="E7"/>
  <c r="E85"/>
  <c i="1" r="L90"/>
  <c r="AM90"/>
  <c r="AM89"/>
  <c r="L89"/>
  <c r="AM87"/>
  <c r="L87"/>
  <c r="L85"/>
  <c r="L84"/>
  <c i="3" r="J166"/>
  <c r="J159"/>
  <c r="BK157"/>
  <c r="BK134"/>
  <c i="2" r="BK216"/>
  <c r="BK214"/>
  <c r="J203"/>
  <c r="BK201"/>
  <c r="BK193"/>
  <c r="BK190"/>
  <c r="J189"/>
  <c r="BK183"/>
  <c r="BK176"/>
  <c r="BK132"/>
  <c i="3" r="J181"/>
  <c r="BK171"/>
  <c r="J144"/>
  <c r="BK140"/>
  <c r="J137"/>
  <c r="BK124"/>
  <c i="2" r="BK215"/>
  <c r="J213"/>
  <c r="BK203"/>
  <c r="J198"/>
  <c r="BK195"/>
  <c r="J192"/>
  <c r="BK191"/>
  <c r="BK189"/>
  <c r="BK186"/>
  <c r="J185"/>
  <c r="J176"/>
  <c r="J175"/>
  <c r="J174"/>
  <c r="BK172"/>
  <c r="BK159"/>
  <c r="J154"/>
  <c r="BK152"/>
  <c i="1" r="AS94"/>
  <c i="3" r="BK184"/>
  <c r="J175"/>
  <c r="J171"/>
  <c r="BK161"/>
  <c r="BK147"/>
  <c r="BK146"/>
  <c r="J141"/>
  <c r="J138"/>
  <c i="2" r="BK213"/>
  <c r="BK212"/>
  <c r="BK211"/>
  <c r="J208"/>
  <c r="BK207"/>
  <c r="J202"/>
  <c r="BK198"/>
  <c r="J188"/>
  <c r="J187"/>
  <c r="BK184"/>
  <c r="BK178"/>
  <c r="BK175"/>
  <c r="BK174"/>
  <c r="BK154"/>
  <c r="J153"/>
  <c r="BK150"/>
  <c r="BK135"/>
  <c i="3" r="J184"/>
  <c r="BK181"/>
  <c r="BK158"/>
  <c r="BK141"/>
  <c r="BK136"/>
  <c i="2" r="J214"/>
  <c r="BK210"/>
  <c r="BK206"/>
  <c r="J205"/>
  <c r="BK200"/>
  <c r="BK197"/>
  <c r="J195"/>
  <c r="BK194"/>
  <c r="J190"/>
  <c r="BK188"/>
  <c r="J186"/>
  <c r="J182"/>
  <c r="J179"/>
  <c r="J177"/>
  <c r="J170"/>
  <c r="J164"/>
  <c r="BK158"/>
  <c r="BK157"/>
  <c r="J150"/>
  <c r="J132"/>
  <c i="3" r="J161"/>
  <c r="J158"/>
  <c r="J140"/>
  <c r="J124"/>
  <c i="2" r="J216"/>
  <c r="J211"/>
  <c r="J207"/>
  <c r="BK205"/>
  <c r="J201"/>
  <c r="BK199"/>
  <c r="J197"/>
  <c r="BK196"/>
  <c r="J194"/>
  <c r="J193"/>
  <c r="BK192"/>
  <c r="BK182"/>
  <c r="BK181"/>
  <c r="BK179"/>
  <c r="J178"/>
  <c r="J155"/>
  <c r="BK153"/>
  <c r="J135"/>
  <c r="J128"/>
  <c i="3" r="BK166"/>
  <c r="J152"/>
  <c r="J147"/>
  <c r="BK144"/>
  <c r="BK137"/>
  <c r="J136"/>
  <c r="J134"/>
  <c i="2" r="BK217"/>
  <c r="J215"/>
  <c r="BK208"/>
  <c r="J204"/>
  <c r="BK202"/>
  <c r="J199"/>
  <c r="J196"/>
  <c r="J184"/>
  <c r="J181"/>
  <c r="J180"/>
  <c r="J173"/>
  <c r="BK161"/>
  <c r="J158"/>
  <c r="J147"/>
  <c r="BK128"/>
  <c i="3" r="BK175"/>
  <c r="BK159"/>
  <c r="J157"/>
  <c r="BK152"/>
  <c r="J146"/>
  <c r="BK138"/>
  <c i="2" r="J217"/>
  <c r="J212"/>
  <c r="J210"/>
  <c r="J206"/>
  <c r="BK204"/>
  <c r="J200"/>
  <c r="J191"/>
  <c r="BK187"/>
  <c r="BK185"/>
  <c r="J183"/>
  <c r="BK180"/>
  <c r="BK177"/>
  <c r="BK173"/>
  <c r="J172"/>
  <c r="BK170"/>
  <c r="BK164"/>
  <c r="J161"/>
  <c r="J159"/>
  <c r="J157"/>
  <c r="BK155"/>
  <c r="J152"/>
  <c r="BK147"/>
  <c l="1" r="R126"/>
  <c r="T151"/>
  <c r="T160"/>
  <c r="R209"/>
  <c r="T134"/>
  <c r="T171"/>
  <c r="BK151"/>
  <c r="J151"/>
  <c r="J102"/>
  <c r="P171"/>
  <c r="P134"/>
  <c r="BK160"/>
  <c r="J160"/>
  <c r="J103"/>
  <c r="R160"/>
  <c r="BK209"/>
  <c r="J209"/>
  <c r="J105"/>
  <c i="3" r="BK123"/>
  <c r="BK122"/>
  <c r="J122"/>
  <c r="J97"/>
  <c i="2" r="P151"/>
  <c r="R151"/>
  <c r="P160"/>
  <c r="P209"/>
  <c i="3" r="R123"/>
  <c r="R122"/>
  <c i="2" r="BK134"/>
  <c r="J134"/>
  <c r="J101"/>
  <c r="BK171"/>
  <c r="J171"/>
  <c r="J104"/>
  <c r="T209"/>
  <c i="3" r="T123"/>
  <c r="T122"/>
  <c r="R151"/>
  <c i="2" r="R134"/>
  <c r="R171"/>
  <c i="3" r="P123"/>
  <c r="P122"/>
  <c r="BK151"/>
  <c r="J151"/>
  <c r="J100"/>
  <c r="P151"/>
  <c r="T151"/>
  <c r="BK160"/>
  <c r="J160"/>
  <c r="J101"/>
  <c r="P160"/>
  <c r="R160"/>
  <c r="T160"/>
  <c i="2" r="BE158"/>
  <c r="BE159"/>
  <c r="BE176"/>
  <c r="BE178"/>
  <c r="BE179"/>
  <c r="BE184"/>
  <c r="BE195"/>
  <c r="BE201"/>
  <c r="BE207"/>
  <c i="3" r="J89"/>
  <c r="BE158"/>
  <c i="2" r="BE153"/>
  <c r="BE154"/>
  <c r="BE155"/>
  <c r="BE157"/>
  <c r="BE183"/>
  <c r="BE190"/>
  <c r="BE191"/>
  <c r="BE206"/>
  <c i="3" r="E111"/>
  <c r="F118"/>
  <c r="BE141"/>
  <c r="BE146"/>
  <c r="BE159"/>
  <c i="2" r="BE147"/>
  <c r="BE150"/>
  <c r="BE152"/>
  <c r="BE174"/>
  <c r="BE175"/>
  <c r="BE187"/>
  <c r="BE188"/>
  <c r="BE189"/>
  <c r="BE198"/>
  <c r="BE203"/>
  <c r="BE214"/>
  <c i="3" r="BE137"/>
  <c r="BE144"/>
  <c r="BE147"/>
  <c r="BE184"/>
  <c i="2" r="J89"/>
  <c r="BE161"/>
  <c r="BE199"/>
  <c r="BE208"/>
  <c r="BE215"/>
  <c r="BE216"/>
  <c r="BK127"/>
  <c r="J127"/>
  <c r="J98"/>
  <c r="BK131"/>
  <c r="J131"/>
  <c r="J99"/>
  <c i="3" r="BE138"/>
  <c r="BE140"/>
  <c r="BE175"/>
  <c i="2" r="E115"/>
  <c r="BE177"/>
  <c r="BE181"/>
  <c r="BE182"/>
  <c r="BE185"/>
  <c r="BE186"/>
  <c r="BE197"/>
  <c r="BE200"/>
  <c r="BE204"/>
  <c r="BE210"/>
  <c i="3" r="BE124"/>
  <c r="BE134"/>
  <c r="BE152"/>
  <c r="BE157"/>
  <c r="BE181"/>
  <c i="2" r="F122"/>
  <c r="BE128"/>
  <c r="BE132"/>
  <c r="BE164"/>
  <c r="BE170"/>
  <c r="BE172"/>
  <c r="BE173"/>
  <c r="BE193"/>
  <c r="BE194"/>
  <c r="BE202"/>
  <c r="BE205"/>
  <c r="BE211"/>
  <c r="BE212"/>
  <c i="3" r="BE136"/>
  <c r="BE161"/>
  <c r="BE166"/>
  <c i="2" r="BE135"/>
  <c r="BE180"/>
  <c r="BE192"/>
  <c r="BE196"/>
  <c r="BE213"/>
  <c r="BE217"/>
  <c i="3" r="BE171"/>
  <c i="2" r="F35"/>
  <c i="1" r="BB95"/>
  <c i="3" r="F34"/>
  <c i="1" r="BA96"/>
  <c i="3" r="F36"/>
  <c i="1" r="BC96"/>
  <c i="2" r="F36"/>
  <c i="1" r="BC95"/>
  <c i="3" r="F35"/>
  <c i="1" r="BB96"/>
  <c i="2" r="F37"/>
  <c i="1" r="BD95"/>
  <c i="3" r="J34"/>
  <c i="1" r="AW96"/>
  <c i="2" r="F34"/>
  <c i="1" r="BA95"/>
  <c i="2" r="J34"/>
  <c i="1" r="AW95"/>
  <c i="3" r="F37"/>
  <c i="1" r="BD96"/>
  <c i="3" l="1" r="T150"/>
  <c r="T121"/>
  <c r="R150"/>
  <c i="2" r="P133"/>
  <c r="P125"/>
  <c i="1" r="AU95"/>
  <c i="3" r="P150"/>
  <c r="P121"/>
  <c i="1" r="AU96"/>
  <c i="2" r="R133"/>
  <c r="T133"/>
  <c r="T125"/>
  <c i="3" r="R121"/>
  <c i="2" r="R125"/>
  <c r="BK126"/>
  <c r="J126"/>
  <c r="J97"/>
  <c r="BK133"/>
  <c r="J133"/>
  <c r="J100"/>
  <c i="3" r="J123"/>
  <c r="J98"/>
  <c r="BK150"/>
  <c r="J150"/>
  <c r="J99"/>
  <c i="1" r="BD94"/>
  <c r="W33"/>
  <c r="BB94"/>
  <c r="AX94"/>
  <c i="2" r="J33"/>
  <c i="1" r="AV95"/>
  <c r="AT95"/>
  <c r="BC94"/>
  <c r="AY94"/>
  <c r="BA94"/>
  <c r="AW94"/>
  <c r="AK30"/>
  <c i="2" r="F33"/>
  <c i="1" r="AZ95"/>
  <c i="3" r="F33"/>
  <c i="1" r="AZ96"/>
  <c i="3" r="J33"/>
  <c i="1" r="AV96"/>
  <c r="AT96"/>
  <c i="3" l="1" r="BK121"/>
  <c r="J121"/>
  <c i="2" r="BK125"/>
  <c r="J125"/>
  <c i="1" r="AZ94"/>
  <c r="AV94"/>
  <c r="AK29"/>
  <c i="3" r="J30"/>
  <c i="1" r="AG96"/>
  <c r="AN96"/>
  <c i="2" r="J30"/>
  <c i="1" r="AG95"/>
  <c r="AN95"/>
  <c r="AU94"/>
  <c r="W32"/>
  <c r="W31"/>
  <c r="W30"/>
  <c i="2" l="1" r="J96"/>
  <c i="3" r="J39"/>
  <c r="J96"/>
  <c i="2" r="J39"/>
  <c i="1" r="AG94"/>
  <c r="AK26"/>
  <c r="AK35"/>
  <c r="W29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<sst xmlns="http://schemas.openxmlformats.org/spreadsheetml/2006/main">
  <si>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</si>
  <si>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</si>
  <si>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</si>
  <si>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</si>
  <si>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{8e1f494b-7817-4c26-9ecb-4377432948ba}</t>
  </si>
  <si>
    <t xml:space="preserve">&gt;&gt;  skryté sloupce  &lt;&lt;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</si>
  <si>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</si>
  <si>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</si>
  <si>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</si>
  <si>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</si>
  <si>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</si>
  <si>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</si>
  <si>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</si>
  <si>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</si>
  <si>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20210902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</si>
  <si>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</si>
  <si>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</si>
  <si>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Muzeum fotoateliér Seidel, Linecká čp. 272, Český Krumlov</t>
  </si>
  <si>
    <t>KSO:</t>
  </si>
  <si>
    <t>CC-CZ:</t>
  </si>
  <si>
    <t>Místo:</t>
  </si>
  <si>
    <t xml:space="preserve">Český Krumlov </t>
  </si>
  <si>
    <t>Datum:</t>
  </si>
  <si>
    <t>14. 9. 2021</t>
  </si>
  <si>
    <t>Zadavatel:</t>
  </si>
  <si>
    <t>IČ:</t>
  </si>
  <si>
    <t xml:space="preserve">ČKRF spol. s r.o. </t>
  </si>
  <si>
    <t>DIČ:</t>
  </si>
  <si>
    <t>Uchazeč:</t>
  </si>
  <si>
    <t>Vyplň údaj</t>
  </si>
  <si>
    <t>Projektant:</t>
  </si>
  <si>
    <t>DOMUS Ateliér</t>
  </si>
  <si>
    <t>True</t>
  </si>
  <si>
    <t>Zpracovatel:</t>
  </si>
  <si>
    <t>75454084</t>
  </si>
  <si>
    <t>Filip Šimek www.rozp.cz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</si>
  <si>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</si>
  <si>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</si>
  <si>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</si>
  <si>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</si>
  <si>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</si>
  <si>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</si>
  <si>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</si>
  <si>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</si>
  <si>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</si>
  <si>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</si>
  <si>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</si>
  <si>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</si>
  <si>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</si>
  <si>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</si>
  <si>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</si>
  <si>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</si>
  <si>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</si>
  <si>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</si>
  <si>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</si>
  <si>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</si>
  <si>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</si>
  <si>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</si>
  <si>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</si>
  <si>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</si>
  <si>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</si>
  <si>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</si>
  <si>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</si>
  <si>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</si>
  <si>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</si>
  <si>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</si>
  <si>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</si>
  <si>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</si>
  <si>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</si>
  <si>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</si>
  <si>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</si>
  <si>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</si>
  <si>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</si>
  <si>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</si>
  <si>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</si>
  <si>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</si>
  <si>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</si>
  <si>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</si>
  <si>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</si>
  <si>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</si>
  <si>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</si>
  <si>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</si>
  <si>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</si>
  <si>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Uznatelné náklady</t>
  </si>
  <si>
    <t>STA</t>
  </si>
  <si>
    <t>1</t>
  </si>
  <si>
    <t>{19292787-333b-4d88-8470-40458a62d600}</t>
  </si>
  <si>
    <t>2</t>
  </si>
  <si>
    <t>02</t>
  </si>
  <si>
    <t>Neuznatelné náklady</t>
  </si>
  <si>
    <t>{d53ab563-3ac4-4ab4-918c-7ca115601fd9}</t>
  </si>
  <si>
    <t>KRYCÍ LIST SOUPISU PRACÍ</t>
  </si>
  <si>
    <t>Objekt:</t>
  </si>
  <si>
    <t>01 - Uznatelné náklady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</si>
  <si>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</si>
  <si>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</si>
  <si>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</si>
  <si>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</si>
  <si>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</si>
  <si>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</si>
  <si>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</si>
  <si>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997 - Přesun sutě</t>
  </si>
  <si>
    <t>PSV - Práce a dodávky PSV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</si>
  <si>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</si>
  <si>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</si>
  <si>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</si>
  <si>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</si>
  <si>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</si>
  <si>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</si>
  <si>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</si>
  <si>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</si>
  <si>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</si>
  <si>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</si>
  <si>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</si>
  <si>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</si>
  <si>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</si>
  <si>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</si>
  <si>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</si>
  <si>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</si>
  <si>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</si>
  <si>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</si>
  <si>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</si>
  <si>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</si>
  <si>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</si>
  <si>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</si>
  <si>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</si>
  <si>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</si>
  <si>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35801101</t>
  </si>
  <si>
    <t>Stávající komínové těleso z ostře pálených cihel - kompletní úpravy/opravy prvků dle specifikace v PD</t>
  </si>
  <si>
    <t>kpl</t>
  </si>
  <si>
    <t>4</t>
  </si>
  <si>
    <t>354288528</t>
  </si>
  <si>
    <t>VV</t>
  </si>
  <si>
    <t>pohled S</t>
  </si>
  <si>
    <t>997</t>
  </si>
  <si>
    <t>Přesun sutě</t>
  </si>
  <si>
    <t>55</t>
  </si>
  <si>
    <t>997501110</t>
  </si>
  <si>
    <t xml:space="preserve">Přesun a likvidace suti </t>
  </si>
  <si>
    <t>-1723795891</t>
  </si>
  <si>
    <t>PSV</t>
  </si>
  <si>
    <t>Práce a dodávky PSV</t>
  </si>
  <si>
    <t>762</t>
  </si>
  <si>
    <t>Konstrukce tesařské</t>
  </si>
  <si>
    <t>762501101</t>
  </si>
  <si>
    <t>Stávající bednění (podbití) vč. vystupujících částí krokví - kompletní úpravy/opravy prvků dle specifikace v PD</t>
  </si>
  <si>
    <t>m2</t>
  </si>
  <si>
    <t>16</t>
  </si>
  <si>
    <t>2036866444</t>
  </si>
  <si>
    <t>1,9+3,5</t>
  </si>
  <si>
    <t>pohled J</t>
  </si>
  <si>
    <t>4,5+9</t>
  </si>
  <si>
    <t>pohled Z</t>
  </si>
  <si>
    <t>7,5</t>
  </si>
  <si>
    <t>pohled V</t>
  </si>
  <si>
    <t>3,2</t>
  </si>
  <si>
    <t>Řez AA</t>
  </si>
  <si>
    <t>5,1+2,8</t>
  </si>
  <si>
    <t>Součet</t>
  </si>
  <si>
    <t>762501102</t>
  </si>
  <si>
    <t>Úprava krovu - výměna stáv. dožilých krokví 115/145, lemovacích prken tl. 35 mm a ozdobného profilovaného prkna - kompletní úpravy/opravy prvků krovu dle specifikace v PD</t>
  </si>
  <si>
    <t>275006196</t>
  </si>
  <si>
    <t>před osazením bude provedena celoplošná chemická impregnace a nové povrchové úpravy</t>
  </si>
  <si>
    <t>56</t>
  </si>
  <si>
    <t>998762102</t>
  </si>
  <si>
    <t>Přesun hmot tonážní pro kce tesařské v objektech v do 12 m</t>
  </si>
  <si>
    <t>t</t>
  </si>
  <si>
    <t>1800543193</t>
  </si>
  <si>
    <t>764</t>
  </si>
  <si>
    <t>Konstrukce klempířské</t>
  </si>
  <si>
    <t>764501101</t>
  </si>
  <si>
    <t>5/P NOVÝ NADSTŘEŠNÍ ŽLAB PŮLKRUHOVÉHO TVARU (d = 100 mm) - kompletní pozice dle tabulky výrobků</t>
  </si>
  <si>
    <t>m</t>
  </si>
  <si>
    <t>918440618</t>
  </si>
  <si>
    <t>5</t>
  </si>
  <si>
    <t>764501102</t>
  </si>
  <si>
    <t>10/P NOVÉ OPLECHOVÁNÍ ÚŽLABÍ - kompletní pozice dle tabulky výrobků</t>
  </si>
  <si>
    <t>1831619063</t>
  </si>
  <si>
    <t>6</t>
  </si>
  <si>
    <t>764501103</t>
  </si>
  <si>
    <t>15/P STÁVAJÍCÍ LEMOVÁNÍ NADSTŘEŠNÍ ČÁSTI ZDIVA (ETERNITOVÁ KRYTINA) - kompletní úprava pozice dle tabulky výrobků</t>
  </si>
  <si>
    <t>1464856498</t>
  </si>
  <si>
    <t>7</t>
  </si>
  <si>
    <t>764501104</t>
  </si>
  <si>
    <t>17/P NOVÉ OPLECHOVÁNÍ LEMOVACÍCH PRKEN (ŠTÍTY) - kompletní pozice dle tabulky výrobků</t>
  </si>
  <si>
    <t>-2068066770</t>
  </si>
  <si>
    <t>6,5+3,1</t>
  </si>
  <si>
    <t>8</t>
  </si>
  <si>
    <t>764501105</t>
  </si>
  <si>
    <t>27/P STÁVAJÍCÍ OPLECHOVÁNÍ BALKÓNU - kompletní úprava pozice dle tabulky výrobků</t>
  </si>
  <si>
    <t>-295950186</t>
  </si>
  <si>
    <t>9</t>
  </si>
  <si>
    <t>764501106</t>
  </si>
  <si>
    <t>29/P STÁVAJÍCÍ NADSTŘEŠNÍ VĚTRACÍ KOMÍNEK S LEMOVÁNÍN - kompletní úprava pozice dle tabulky výrobků</t>
  </si>
  <si>
    <t>kus</t>
  </si>
  <si>
    <t>1424615022</t>
  </si>
  <si>
    <t>57</t>
  </si>
  <si>
    <t>998764102</t>
  </si>
  <si>
    <t>Přesun hmot tonážní pro konstrukce klempířské v objektech v do 12 m</t>
  </si>
  <si>
    <t>1434981247</t>
  </si>
  <si>
    <t>765</t>
  </si>
  <si>
    <t>Krytina skládaná</t>
  </si>
  <si>
    <t>10</t>
  </si>
  <si>
    <t>765501101</t>
  </si>
  <si>
    <t>Stávající eternitový obklad - kompletní úpravy/opravy prvků dle specifikace v PD</t>
  </si>
  <si>
    <t>-2036503786</t>
  </si>
  <si>
    <t>1,6</t>
  </si>
  <si>
    <t>11</t>
  </si>
  <si>
    <t>765501102</t>
  </si>
  <si>
    <t xml:space="preserve">Stávající střešní konstrukce  - kompletní úpravy/opravy prvků dle specifikace v PD</t>
  </si>
  <si>
    <t>1604584962</t>
  </si>
  <si>
    <t>21,3</t>
  </si>
  <si>
    <t>5,5</t>
  </si>
  <si>
    <t>58</t>
  </si>
  <si>
    <t>998765102</t>
  </si>
  <si>
    <t>Přesun hmot tonážní pro krytiny skládané v objektech v do 12 m</t>
  </si>
  <si>
    <t>3573025</t>
  </si>
  <si>
    <t>766</t>
  </si>
  <si>
    <t>Konstrukce truhlářské</t>
  </si>
  <si>
    <t>12</t>
  </si>
  <si>
    <t>766501101</t>
  </si>
  <si>
    <t xml:space="preserve">1A/T STÁVAJÍCÍ OKNO DVOJITÉ 960/860 mm - kompletní úpravy pozice dle tabulky výrobků </t>
  </si>
  <si>
    <t>671384576</t>
  </si>
  <si>
    <t>13</t>
  </si>
  <si>
    <t>766501102</t>
  </si>
  <si>
    <t xml:space="preserve">1B/T STÁVAJÍCÍ OKNO DVOJITÉ 960/860 mm - kompletní úpravy pozice dle tabulky výrobků </t>
  </si>
  <si>
    <t>1176866891</t>
  </si>
  <si>
    <t>14</t>
  </si>
  <si>
    <t>766501103</t>
  </si>
  <si>
    <t xml:space="preserve">2/T STÁVAJÍCÍ OKNO DVOJITÉ 1445/860 mm - kompletní úpravy pozice dle tabulky výrobků </t>
  </si>
  <si>
    <t>1826940945</t>
  </si>
  <si>
    <t>766501104</t>
  </si>
  <si>
    <t xml:space="preserve">5/T STÁVAJÍCÍ KAZETOVÉ DVEŘE DVOJITÉ 810/1800 mm + OKNO DVOJITÉ ŠPALETOVÉ 915/1000 mm - kompletní úpravy pozice dle tabulky výrobků </t>
  </si>
  <si>
    <t>-1306907222</t>
  </si>
  <si>
    <t>766501105</t>
  </si>
  <si>
    <t xml:space="preserve">6A/T STÁVAJÍCÍ OKNO DVOJITÉ ŠPALETOVÉ 995/2110 mm - kompletní úpravy pozice dle tabulky výrobků </t>
  </si>
  <si>
    <t>298540088</t>
  </si>
  <si>
    <t>17</t>
  </si>
  <si>
    <t>766501106</t>
  </si>
  <si>
    <t xml:space="preserve">6B/T STÁVAJÍCÍ OKNO DVOJITÉ ŠPALETOVÉ 995/2110 mm - kompletní úpravy pozice dle tabulky výrobků </t>
  </si>
  <si>
    <t>342460553</t>
  </si>
  <si>
    <t>18</t>
  </si>
  <si>
    <t>766501107</t>
  </si>
  <si>
    <t xml:space="preserve">7/T STÁVAJÍCÍ OKNO DVOJITÉ ŠPALETOVÉ 1505/2115 mm  - kompletní úpravy pozice dle tabulky výrobků </t>
  </si>
  <si>
    <t>1965384684</t>
  </si>
  <si>
    <t>19</t>
  </si>
  <si>
    <t>766501108</t>
  </si>
  <si>
    <t xml:space="preserve">8A/T STÁVAJÍCÍ OKNO DVOJITÉ ŠPALETOVÉ 1000/2105 mm - kompletní úpravy pozice dle tabulky výrobků </t>
  </si>
  <si>
    <t>1317043326</t>
  </si>
  <si>
    <t>20</t>
  </si>
  <si>
    <t>766501109</t>
  </si>
  <si>
    <t xml:space="preserve">8B/T STÁVAJÍCÍ OKNO DVOJITÉ ŠPALETOVÉ 1000/2105 mm - kompletní úpravy pozice dle tabulky výrobků </t>
  </si>
  <si>
    <t>1932479282</t>
  </si>
  <si>
    <t>766501110</t>
  </si>
  <si>
    <t xml:space="preserve">9/T STÁVAJÍCÍ OKNO DVOJITÉ ŠPALETOVÉ 3360/1835 mm - kompletní úpravy pozice dle tabulky výrobků </t>
  </si>
  <si>
    <t>2064387122</t>
  </si>
  <si>
    <t>22</t>
  </si>
  <si>
    <t>766501111</t>
  </si>
  <si>
    <t xml:space="preserve">10A/T STÁVAJÍCÍ OKNO DVOJITÉ ŠPALETOVÉ 1100/1095 mm - kompletní úpravy pozice dle tabulky výrobků </t>
  </si>
  <si>
    <t>295997840</t>
  </si>
  <si>
    <t>23</t>
  </si>
  <si>
    <t>766501112</t>
  </si>
  <si>
    <t xml:space="preserve">10B/T STÁVAJÍCÍ OKNO DVOJITÉ ŠPALETOVÉ 1100/1095 mm - kompletní úpravy pozice dle tabulky výrobků </t>
  </si>
  <si>
    <t>927514026</t>
  </si>
  <si>
    <t>24</t>
  </si>
  <si>
    <t>766501113</t>
  </si>
  <si>
    <t xml:space="preserve">10C/T STÁVAJÍCÍ OKNO DVOJITÉ ŠPALETOVÉ 1100/1095 mm - kompletní úpravy pozice dle tabulky výrobků </t>
  </si>
  <si>
    <t>-880152390</t>
  </si>
  <si>
    <t>25</t>
  </si>
  <si>
    <t>766501114</t>
  </si>
  <si>
    <t xml:space="preserve">11/T STÁVAJÍCÍ OKNO DVOJITÉ ŠPALETOVÉ 1010/2105 mm - kompletní úpravy pozice dle tabulky výrobků </t>
  </si>
  <si>
    <t>1190568612</t>
  </si>
  <si>
    <t>26</t>
  </si>
  <si>
    <t>766501115</t>
  </si>
  <si>
    <t xml:space="preserve">12/T STÁVAJÍCÍ OKNO DVOJITÉ ŠPALETOVÉ 405/615 mm - kompletní úpravy pozice dle tabulky výrobků </t>
  </si>
  <si>
    <t>18392193</t>
  </si>
  <si>
    <t>27</t>
  </si>
  <si>
    <t>766501116</t>
  </si>
  <si>
    <t xml:space="preserve">13/T STÁVAJÍCÍ OKNO DVOJITÉ ŠPALETOVÉ 1000/1900 mm - kompletní úpravy pozice dle tabulky výrobků </t>
  </si>
  <si>
    <t>811183613</t>
  </si>
  <si>
    <t>28</t>
  </si>
  <si>
    <t>766501117</t>
  </si>
  <si>
    <t xml:space="preserve">14/T STÁVAJÍCÍ VSTUPNÍ KAZETOVÉ DVEŘE DVOJKŘÍDLÉ 1300/2865 mm - kompletní úpravy pozice dle tabulky výrobků </t>
  </si>
  <si>
    <t>-1775249771</t>
  </si>
  <si>
    <t>29</t>
  </si>
  <si>
    <t>766501118</t>
  </si>
  <si>
    <t xml:space="preserve">19/T STÁVAJÍCÍ KAZETOVÉ DVEŘE JEDNOKŘÍDLÉ 700/1805 mm - kompletní úpravy pozice dle tabulky výrobků </t>
  </si>
  <si>
    <t>-524345083</t>
  </si>
  <si>
    <t>30</t>
  </si>
  <si>
    <t>766501119</t>
  </si>
  <si>
    <t xml:space="preserve">25/T STÁVAJÍCÍ KAZETOVÉ DVEŘE JEDNOKŘÍDLÉ 850/1955 mm - kompletní úpravy pozice dle tabulky výrobků </t>
  </si>
  <si>
    <t>2016281008</t>
  </si>
  <si>
    <t>31</t>
  </si>
  <si>
    <t>766501120</t>
  </si>
  <si>
    <t xml:space="preserve">27/T STÁVAJÍCÍ OKNO DVOJITÉ ŠPALETOVÉ 1080/1945 mm - kompletní úpravy pozice dle tabulky výrobků </t>
  </si>
  <si>
    <t>396315226</t>
  </si>
  <si>
    <t>32</t>
  </si>
  <si>
    <t>766501121</t>
  </si>
  <si>
    <t xml:space="preserve">28A/T STÁVAJÍCÍ OKNO DVOJITÉ ŠPALETOVÉ 1000/1700 mm - kompletní úpravy pozice dle tabulky výrobků </t>
  </si>
  <si>
    <t>-977309746</t>
  </si>
  <si>
    <t>33</t>
  </si>
  <si>
    <t>766501122</t>
  </si>
  <si>
    <t xml:space="preserve">28B/T STÁVAJÍCÍ OKNO DVOJITÉ ŠPALETOVÉ 995/1695 mm - kompletní úpravy pozice dle tabulky výrobků </t>
  </si>
  <si>
    <t>1279059860</t>
  </si>
  <si>
    <t>34</t>
  </si>
  <si>
    <t>766501123</t>
  </si>
  <si>
    <t xml:space="preserve">28C/T STÁVAJÍCÍ OKNO DVOJITÉ ŠPALETOVÉ 1000/1710 mm - kompletní úpravy pozice dle tabulky výrobků </t>
  </si>
  <si>
    <t>1011953756</t>
  </si>
  <si>
    <t>35</t>
  </si>
  <si>
    <t>766501124</t>
  </si>
  <si>
    <t xml:space="preserve">28D/T STÁVAJÍCÍ OKNO DVOJITÉ ŠPALETOVÉ 1005/1710 mm - kompletní úpravy pozice dle tabulky výrobků </t>
  </si>
  <si>
    <t>-1951317203</t>
  </si>
  <si>
    <t>36</t>
  </si>
  <si>
    <t>766501125</t>
  </si>
  <si>
    <t xml:space="preserve">29/T STÁVAJÍCÍ OKNO DVOJITÉ ŠPALETOVÉ 1005/1700 mm - kompletní úpravy pozice dle tabulky výrobků </t>
  </si>
  <si>
    <t>1425017532</t>
  </si>
  <si>
    <t>37</t>
  </si>
  <si>
    <t>766501126</t>
  </si>
  <si>
    <t xml:space="preserve">30/T STÁVAJÍCÍ OKNO DVOJITÉ ŠPALETOVÉ 1000/1705 mm - kompletní úpravy pozice dle tabulky výrobků </t>
  </si>
  <si>
    <t>375125892</t>
  </si>
  <si>
    <t>38</t>
  </si>
  <si>
    <t>766501127</t>
  </si>
  <si>
    <t xml:space="preserve">31/T STÁVAJÍCÍ KAZETOVÉ DVEŘE DVOJKŘÍDLÉ 1050/2735 mm + 2x OKNO DVOJITÉ ŠPALETOVÉ 350/1355 mm - kompletní úpravy pozice dle tabulky výrobků </t>
  </si>
  <si>
    <t>-884889298</t>
  </si>
  <si>
    <t>39</t>
  </si>
  <si>
    <t>766501128</t>
  </si>
  <si>
    <t xml:space="preserve">40/T STÁVAJÍCÍ OKNO DVOJITÉ ŠPALETOVÉ 1065/1500 mm - kompletní úpravy pozice dle tabulky výrobků </t>
  </si>
  <si>
    <t>816598290</t>
  </si>
  <si>
    <t>40</t>
  </si>
  <si>
    <t>766501129</t>
  </si>
  <si>
    <t xml:space="preserve">40/T STÁVAJÍCÍ OKNO JEDNODUCHÉ 400/610 mm - kompletní úpravy pozice dle tabulky výrobků </t>
  </si>
  <si>
    <t>1782972383</t>
  </si>
  <si>
    <t>41</t>
  </si>
  <si>
    <t>766501130</t>
  </si>
  <si>
    <t xml:space="preserve">42/T STÁVAJÍCÍ SVLAKOVÁ DVÍŘKA S ATYPICKÝM ETERNITOVÝM OBKLADEM 650/600 mm - kompletní úpravy pozice dle tabulky výrobků </t>
  </si>
  <si>
    <t>-787917767</t>
  </si>
  <si>
    <t>42</t>
  </si>
  <si>
    <t>766501131</t>
  </si>
  <si>
    <t xml:space="preserve">46/T STÁVAJÍCÍ OKNO DVOJITÉ ŠPALETOVÉ 3300/1750 mm - kompletní úpravy pozice dle tabulky výrobků </t>
  </si>
  <si>
    <t>703623319</t>
  </si>
  <si>
    <t>43</t>
  </si>
  <si>
    <t>766501132</t>
  </si>
  <si>
    <t xml:space="preserve">47/T STÁVAJÍCÍ KAZETOVÁ DVÍŘKA; 265/210 mm - kompletní úpravy pozice dle tabulky výrobků </t>
  </si>
  <si>
    <t>425413662</t>
  </si>
  <si>
    <t>44</t>
  </si>
  <si>
    <t>766501133</t>
  </si>
  <si>
    <t xml:space="preserve">48/T STÁVAJÍCÍ BALKÓN + DŘEVĚNÁ KONSTRUKCE VERANDY - kompletní úpravy pozice dle tabulky výrobků </t>
  </si>
  <si>
    <t>1059932818</t>
  </si>
  <si>
    <t>45</t>
  </si>
  <si>
    <t>766501134</t>
  </si>
  <si>
    <t xml:space="preserve">50A/T STÁVAJÍCÍ HROTNICE + DŘEVĚNÁ OZDOBNÁ VÝPLŇ KONSTRUKCE ŠTÍTU + DŘEVĚNÁ OZDOBNÁ NADSTŘEŠNÍ KONSTRKCE - kompletní úpravy pozice dle tabulky výrobků </t>
  </si>
  <si>
    <t>1617715613</t>
  </si>
  <si>
    <t>46</t>
  </si>
  <si>
    <t>766501135</t>
  </si>
  <si>
    <t xml:space="preserve">50B/T STÁVAJÍCÍ HROTNICE + DŘEVĚNÁ OZDOBNÁ VÝPLŇ KONSTRUKCE ŠTÍTU + DŘEVĚNÁ OZDOBNÁ NADSTŘEŠNÍ KONSTRKCE - kompletní úpravy pozice dle tabulky výrobků </t>
  </si>
  <si>
    <t>-834188954</t>
  </si>
  <si>
    <t>47</t>
  </si>
  <si>
    <t>766501136</t>
  </si>
  <si>
    <t xml:space="preserve">50C/T STÁVAJÍCÍ HROTNICE + DŘEVĚNÁ OZDOBNÁ VÝPLŇ KONSTRUKCE ŠTÍTU + DŘEVĚNÁ OZDOBNÁ NADSTŘEŠNÍ KONSTRKCE - kompletní úpravy pozice dle tabulky výrobků </t>
  </si>
  <si>
    <t>2054393194</t>
  </si>
  <si>
    <t>59</t>
  </si>
  <si>
    <t>998766102</t>
  </si>
  <si>
    <t>Přesun hmot tonážní pro konstrukce truhlářské v objektech v do 12 m</t>
  </si>
  <si>
    <t>235620800</t>
  </si>
  <si>
    <t>767</t>
  </si>
  <si>
    <t>Konstrukce zámečnické</t>
  </si>
  <si>
    <t>48</t>
  </si>
  <si>
    <t>767501101</t>
  </si>
  <si>
    <t xml:space="preserve">5/Z STÁVAJÍCÍ OCELOVÉ ZÁBRADLÍ S VÝPLNÍ (PLETIVO) 6500/1920 mm - kompletní úpravy pozice dle tabulky výrobků </t>
  </si>
  <si>
    <t>587979297</t>
  </si>
  <si>
    <t>49</t>
  </si>
  <si>
    <t>767501102</t>
  </si>
  <si>
    <t xml:space="preserve">6/Z STÁVAJÍCÍ VĚTRACÍ PLECHOVÁ MŘÍŽKA; 205/355 mm - kompletní úpravy pozice dle tabulky výrobků </t>
  </si>
  <si>
    <t>1354162796</t>
  </si>
  <si>
    <t>50</t>
  </si>
  <si>
    <t>767501103</t>
  </si>
  <si>
    <t xml:space="preserve">7/Z STÁVAJÍCÍ HISTORICKÁ ELEKTROKONZOLA - kompletní úpravy pozice dle tabulky výrobků </t>
  </si>
  <si>
    <t>-1536285074</t>
  </si>
  <si>
    <t>51</t>
  </si>
  <si>
    <t>767501104</t>
  </si>
  <si>
    <t xml:space="preserve">8/Z STÁVAJÍCÍ HISTORICKÁ ELEKTROKONZOLA - kompletní úpravy pozice dle tabulky výrobků </t>
  </si>
  <si>
    <t>-1258503694</t>
  </si>
  <si>
    <t>52</t>
  </si>
  <si>
    <t>767501105</t>
  </si>
  <si>
    <t xml:space="preserve">9/Z STÁVAJÍCÍ HISTORICKÁ ELEKTROKONZOLA - kompletní úpravy pozice dle tabulky výrobků </t>
  </si>
  <si>
    <t>-2058606413</t>
  </si>
  <si>
    <t>53</t>
  </si>
  <si>
    <t>767501106</t>
  </si>
  <si>
    <t xml:space="preserve">13/Z STÁVAJÍCÍ KOVANÁ DVÍŘKA S PŮLKRUHOVÝM NADPRAŽÍM 655/480 - 820 mm - kompletní úpravy pozice dle tabulky výrobků </t>
  </si>
  <si>
    <t>-1059449991</t>
  </si>
  <si>
    <t>54</t>
  </si>
  <si>
    <t>767501107</t>
  </si>
  <si>
    <t xml:space="preserve">14/Z STÁVAJÍCÍ OCELOVÉ ZÁBRADLÍ - kompletní úpravy pozice dle tabulky výrobků </t>
  </si>
  <si>
    <t>-1942102814</t>
  </si>
  <si>
    <t>60</t>
  </si>
  <si>
    <t>998767102</t>
  </si>
  <si>
    <t>Přesun hmot tonážní pro zámečnické konstrukce v objektech v do 12 m</t>
  </si>
  <si>
    <t>-1056946247</t>
  </si>
  <si>
    <t>02 - Neuznatelné náklady</t>
  </si>
  <si>
    <t xml:space="preserve">    9 - Ostatní konstrukce a práce, bourání</t>
  </si>
  <si>
    <t>VRN - Vedlejší rozpočtové náklady</t>
  </si>
  <si>
    <t xml:space="preserve">    1 - Vedlejší náklady</t>
  </si>
  <si>
    <t xml:space="preserve">    2 - Ostatní náklady</t>
  </si>
  <si>
    <t>Ostatní konstrukce a práce, bourání</t>
  </si>
  <si>
    <t>941211111</t>
  </si>
  <si>
    <t>Montáž lešení řadového rámového lehkého zatížení do 200 kg/m2 š do 0,9 m v do 10 m</t>
  </si>
  <si>
    <t>1587110426</t>
  </si>
  <si>
    <t>S</t>
  </si>
  <si>
    <t>150</t>
  </si>
  <si>
    <t>J</t>
  </si>
  <si>
    <t>V</t>
  </si>
  <si>
    <t>Z</t>
  </si>
  <si>
    <t>941211211</t>
  </si>
  <si>
    <t>Příplatek k lešení řadovému rámovému lehkému š 0,9 m v do 25 m za první a ZKD den použití</t>
  </si>
  <si>
    <t>108567204</t>
  </si>
  <si>
    <t>400*60 'Přepočtené koeficientem množství</t>
  </si>
  <si>
    <t>941211811</t>
  </si>
  <si>
    <t>Demontáž lešení řadového rámového lehkého zatížení do 200 kg/m2 š do 0,9 m v do 10 m</t>
  </si>
  <si>
    <t>-1269916983</t>
  </si>
  <si>
    <t>944611111</t>
  </si>
  <si>
    <t>Montáž ochranné plachty z textilie z umělých vláken</t>
  </si>
  <si>
    <t>898651176</t>
  </si>
  <si>
    <t>944611211</t>
  </si>
  <si>
    <t>Příplatek k ochranné plachtě za první a ZKD den použití</t>
  </si>
  <si>
    <t>1482714765</t>
  </si>
  <si>
    <t>944611811</t>
  </si>
  <si>
    <t>Demontáž ochranné plachty z textilie z umělých vláken</t>
  </si>
  <si>
    <t>-158189212</t>
  </si>
  <si>
    <t>944711112</t>
  </si>
  <si>
    <t>Montáž záchytné stříšky š do 2 m</t>
  </si>
  <si>
    <t>1890469123</t>
  </si>
  <si>
    <t>vstupy do objektu</t>
  </si>
  <si>
    <t>5*2</t>
  </si>
  <si>
    <t>944711212</t>
  </si>
  <si>
    <t>Příplatek k záchytné stříšce š do 2 m za první a ZKD den použití</t>
  </si>
  <si>
    <t>1549773746</t>
  </si>
  <si>
    <t>10*60 'Přepočtené koeficientem množství</t>
  </si>
  <si>
    <t>944711813</t>
  </si>
  <si>
    <t>Demontáž záchytné stříšky š do 2,5 m</t>
  </si>
  <si>
    <t>1697899326</t>
  </si>
  <si>
    <t>949101112</t>
  </si>
  <si>
    <t>Lešení pomocné pro objekty pozemních staveb s lešeňovou podlahou v do 3,5 m zatížení do 150 kg/m2</t>
  </si>
  <si>
    <t>-1528924687</t>
  </si>
  <si>
    <t>balkon</t>
  </si>
  <si>
    <t>VRN</t>
  </si>
  <si>
    <t>Vedlejší rozpočtové náklady</t>
  </si>
  <si>
    <t>Vedlejší náklady</t>
  </si>
  <si>
    <t>005121010R</t>
  </si>
  <si>
    <t>Vybudování a likvidace zařízení staveniště dle podmínek smlouvy o dílo</t>
  </si>
  <si>
    <t>KČ</t>
  </si>
  <si>
    <t>-168540604</t>
  </si>
  <si>
    <t>Náklady spojené s případným vypracováním projektové dokumentace zařízení staveniště, zřízením přípojek energií k objektům zařízení staveniště,</t>
  </si>
  <si>
    <t>vybudování případných měřících odběrných míst a zřízení, případná příprava území pro objekty zařízení staveniště a vlastní vybudování objektů zařízení</t>
  </si>
  <si>
    <t>staveniště. ad.</t>
  </si>
  <si>
    <t>005121020R</t>
  </si>
  <si>
    <t>Uvedení ploch dotčených stavbou do původního stavu vč.protokolárního předání vlastníkům</t>
  </si>
  <si>
    <t>-1329449217</t>
  </si>
  <si>
    <t>005121030R</t>
  </si>
  <si>
    <t>Případné zajištění stavby s ohledem na klimatické podmínky</t>
  </si>
  <si>
    <t>-936090290</t>
  </si>
  <si>
    <t>005121033R</t>
  </si>
  <si>
    <t>Opatření k zamezení vyvážení nečistot ze stavby, vč.průběžného čištění stávajících komunikací</t>
  </si>
  <si>
    <t>-1417012621</t>
  </si>
  <si>
    <t>Ostatní náklady</t>
  </si>
  <si>
    <t>005211010R</t>
  </si>
  <si>
    <t>Revize, zkoušky, atesty</t>
  </si>
  <si>
    <t>1592780411</t>
  </si>
  <si>
    <t xml:space="preserve">Náklady na provedení všech nezbytných zkoušek, atestů a revizí podle ČSN, ČSN EN, podmínek projektové dokumentace, stavebního povolení a případných </t>
  </si>
  <si>
    <t xml:space="preserve">právních nebo technických předpisů platných v době provádění a předání díla, kterými bude prokázáno dosažení předepsané kvality a </t>
  </si>
  <si>
    <t>předepsaných technických parametrů díla v průběhu výstavby, při předání a převzetí díla a při kolaudaci stavby.</t>
  </si>
  <si>
    <t>005211080R</t>
  </si>
  <si>
    <t>Naplnění podmínek a povinností vyplývajících z plánu BOZP</t>
  </si>
  <si>
    <t>-906342246</t>
  </si>
  <si>
    <t>Náklady na ochranu staveniště před vstupem nepovolaných osob, včetně příslušného značení, náklady na oplocení staveniště či na jeho osvětlení</t>
  </si>
  <si>
    <t xml:space="preserve">náklady na vypracování potřebné dokumentace pro provoz staveniště z hlediska požární ochrany (požární řád a poplachová směrnice), </t>
  </si>
  <si>
    <t xml:space="preserve"> z hlediska provozu staveniště (provozně dopravní řád) a z hlediska bezpečnosti práce (plán BOZP).</t>
  </si>
  <si>
    <t>005240011R</t>
  </si>
  <si>
    <t>Měření na základě požadavků kontrolních orgánů</t>
  </si>
  <si>
    <t>370605575</t>
  </si>
  <si>
    <t xml:space="preserve">Náklady zhotovitele, které vzniknou v souvislosti s povinnostmi zhotovitele provést kontrolní měření intenzity osvětlení, přítomnosti radonu apod., </t>
  </si>
  <si>
    <t xml:space="preserve"> vyplývající z vyjádření KHS, stavebního úřadu a dalších dotčených orgánů.</t>
  </si>
  <si>
    <t>005241010R</t>
  </si>
  <si>
    <t>Projektová dokumentace stavby</t>
  </si>
  <si>
    <t>650298614</t>
  </si>
  <si>
    <t>Náklady na veškerou projektovou činnost spojenou s realizací stavby - dokumentace pro výrobní přípravu staveb, dílenská dokumentace,</t>
  </si>
  <si>
    <t xml:space="preserve">detailní výkresy výztuže, výrobně technická dokumentace, úpravy objednatelem předané DVZ vzhledem k technologickým postupům zhotovitele </t>
  </si>
  <si>
    <t>a dle při provádění díla zjištěných skutečností, aktualizace soupisů prací a výkazů výměr z hlediska změn vzniklých v růběhu realiaze stavby,</t>
  </si>
  <si>
    <t>zpracování technologických postupů</t>
  </si>
  <si>
    <t>005281011R</t>
  </si>
  <si>
    <t>Naplnění podmínek a povinností vyplývajících z rozhodnutí o umístění stavby a stavebního povolení</t>
  </si>
  <si>
    <t>-1838204409</t>
  </si>
  <si>
    <t xml:space="preserve">Včetně zajištění závazných souhlasných stanovisek od dotčených orgánů uvedených ve stavebním povolení,podkladk  žádosti o vydání kolaudačního souhlasu</t>
  </si>
  <si>
    <t>00554484R</t>
  </si>
  <si>
    <t>Koordinace a součinnost s PÚ</t>
  </si>
  <si>
    <t>844048858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</si>
</sst>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26</v>
      </c>
      <c r="AK11" s="31" t="s">
        <v>27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28</v>
      </c>
      <c r="AK13" s="31" t="s">
        <v>25</v>
      </c>
      <c r="AN13" s="33" t="s">
        <v>29</v>
      </c>
      <c r="AR13" s="21"/>
      <c r="BE13" s="30"/>
      <c r="BS13" s="18" t="s">
        <v>6</v>
      </c>
    </row>
    <row r="14">
      <c r="B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N14" s="33" t="s">
        <v>29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30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31</v>
      </c>
      <c r="AK17" s="31" t="s">
        <v>27</v>
      </c>
      <c r="AN17" s="26" t="s">
        <v>1</v>
      </c>
      <c r="AR17" s="21"/>
      <c r="BE17" s="30"/>
      <c r="BS17" s="18" t="s">
        <v>32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33</v>
      </c>
      <c r="AK19" s="31" t="s">
        <v>25</v>
      </c>
      <c r="AN19" s="26" t="s">
        <v>34</v>
      </c>
      <c r="AR19" s="21"/>
      <c r="BE19" s="30"/>
      <c r="BS19" s="18" t="s">
        <v>6</v>
      </c>
    </row>
    <row r="20" s="1" customFormat="1" ht="18.48" customHeight="1">
      <c r="B20" s="21"/>
      <c r="E20" s="26" t="s">
        <v>35</v>
      </c>
      <c r="AK20" s="31" t="s">
        <v>27</v>
      </c>
      <c r="AN20" s="26" t="s">
        <v>1</v>
      </c>
      <c r="AR20" s="21"/>
      <c r="BE20" s="30"/>
      <c r="BS20" s="18" t="s">
        <v>32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36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37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38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39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40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41</v>
      </c>
      <c r="E29" s="3"/>
      <c r="F29" s="31" t="s">
        <v>42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43</v>
      </c>
      <c r="G30" s="3"/>
      <c r="H30" s="3"/>
      <c r="I30" s="3"/>
      <c r="J30" s="3"/>
      <c r="K30" s="3"/>
      <c r="L30" s="44">
        <v>0.14999999999999999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44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45</v>
      </c>
      <c r="G32" s="3"/>
      <c r="H32" s="3"/>
      <c r="I32" s="3"/>
      <c r="J32" s="3"/>
      <c r="K32" s="3"/>
      <c r="L32" s="44">
        <v>0.14999999999999999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46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47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48</v>
      </c>
      <c r="U35" s="49"/>
      <c r="V35" s="49"/>
      <c r="W35" s="49"/>
      <c r="X35" s="51" t="s">
        <v>49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50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51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52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53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52</v>
      </c>
      <c r="AI60" s="40"/>
      <c r="AJ60" s="40"/>
      <c r="AK60" s="40"/>
      <c r="AL60" s="40"/>
      <c r="AM60" s="57" t="s">
        <v>53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54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55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52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53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52</v>
      </c>
      <c r="AI75" s="40"/>
      <c r="AJ75" s="40"/>
      <c r="AK75" s="40"/>
      <c r="AL75" s="40"/>
      <c r="AM75" s="57" t="s">
        <v>53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56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20210902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Muzeum fotoateliér Seidel, Linecká čp. 272, Český Krumlov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 xml:space="preserve">Český Krumlov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14. 9. 2021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 xml:space="preserve">ČKRF spol. s r.o.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30</v>
      </c>
      <c r="AJ89" s="37"/>
      <c r="AK89" s="37"/>
      <c r="AL89" s="37"/>
      <c r="AM89" s="69" t="str">
        <f>IF(E17="","",E17)</f>
        <v>DOMUS Ateliér</v>
      </c>
      <c r="AN89" s="4"/>
      <c r="AO89" s="4"/>
      <c r="AP89" s="4"/>
      <c r="AQ89" s="37"/>
      <c r="AR89" s="38"/>
      <c r="AS89" s="70" t="s">
        <v>57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28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33</v>
      </c>
      <c r="AJ90" s="37"/>
      <c r="AK90" s="37"/>
      <c r="AL90" s="37"/>
      <c r="AM90" s="69" t="str">
        <f>IF(E20="","",E20)</f>
        <v>Filip Šimek www.rozp.cz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58</v>
      </c>
      <c r="D92" s="79"/>
      <c r="E92" s="79"/>
      <c r="F92" s="79"/>
      <c r="G92" s="79"/>
      <c r="H92" s="80"/>
      <c r="I92" s="81" t="s">
        <v>59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60</v>
      </c>
      <c r="AH92" s="79"/>
      <c r="AI92" s="79"/>
      <c r="AJ92" s="79"/>
      <c r="AK92" s="79"/>
      <c r="AL92" s="79"/>
      <c r="AM92" s="79"/>
      <c r="AN92" s="81" t="s">
        <v>61</v>
      </c>
      <c r="AO92" s="79"/>
      <c r="AP92" s="83"/>
      <c r="AQ92" s="84" t="s">
        <v>62</v>
      </c>
      <c r="AR92" s="38"/>
      <c r="AS92" s="85" t="s">
        <v>63</v>
      </c>
      <c r="AT92" s="86" t="s">
        <v>64</v>
      </c>
      <c r="AU92" s="86" t="s">
        <v>65</v>
      </c>
      <c r="AV92" s="86" t="s">
        <v>66</v>
      </c>
      <c r="AW92" s="86" t="s">
        <v>67</v>
      </c>
      <c r="AX92" s="86" t="s">
        <v>68</v>
      </c>
      <c r="AY92" s="86" t="s">
        <v>69</v>
      </c>
      <c r="AZ92" s="86" t="s">
        <v>70</v>
      </c>
      <c r="BA92" s="86" t="s">
        <v>71</v>
      </c>
      <c r="BB92" s="86" t="s">
        <v>72</v>
      </c>
      <c r="BC92" s="86" t="s">
        <v>73</v>
      </c>
      <c r="BD92" s="87" t="s">
        <v>74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75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ROUND(SUM(AG95:AG96),2)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ROUND(SUM(AS95:AS96),2)</f>
        <v>0</v>
      </c>
      <c r="AT94" s="98">
        <f>ROUND(SUM(AV94:AW94),2)</f>
        <v>0</v>
      </c>
      <c r="AU94" s="99">
        <f>ROUND(SUM(AU95:AU96),5)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ROUND(SUM(AZ95:AZ96),2)</f>
        <v>0</v>
      </c>
      <c r="BA94" s="98">
        <f>ROUND(SUM(BA95:BA96),2)</f>
        <v>0</v>
      </c>
      <c r="BB94" s="98">
        <f>ROUND(SUM(BB95:BB96),2)</f>
        <v>0</v>
      </c>
      <c r="BC94" s="98">
        <f>ROUND(SUM(BC95:BC96),2)</f>
        <v>0</v>
      </c>
      <c r="BD94" s="100">
        <f>ROUND(SUM(BD95:BD96),2)</f>
        <v>0</v>
      </c>
      <c r="BE94" s="6"/>
      <c r="BS94" s="101" t="s">
        <v>76</v>
      </c>
      <c r="BT94" s="101" t="s">
        <v>77</v>
      </c>
      <c r="BU94" s="102" t="s">
        <v>78</v>
      </c>
      <c r="BV94" s="101" t="s">
        <v>79</v>
      </c>
      <c r="BW94" s="101" t="s">
        <v>4</v>
      </c>
      <c r="BX94" s="101" t="s">
        <v>80</v>
      </c>
      <c r="CL94" s="101" t="s">
        <v>1</v>
      </c>
    </row>
    <row r="95" s="7" customFormat="1" ht="16.5" customHeight="1">
      <c r="A95" s="103" t="s">
        <v>81</v>
      </c>
      <c r="B95" s="104"/>
      <c r="C95" s="105"/>
      <c r="D95" s="106" t="s">
        <v>82</v>
      </c>
      <c r="E95" s="106"/>
      <c r="F95" s="106"/>
      <c r="G95" s="106"/>
      <c r="H95" s="106"/>
      <c r="I95" s="107"/>
      <c r="J95" s="106" t="s">
        <v>83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'01 - Uznatelné náklady'!J30</f>
        <v>0</v>
      </c>
      <c r="AH95" s="107"/>
      <c r="AI95" s="107"/>
      <c r="AJ95" s="107"/>
      <c r="AK95" s="107"/>
      <c r="AL95" s="107"/>
      <c r="AM95" s="107"/>
      <c r="AN95" s="108">
        <f>SUM(AG95,AT95)</f>
        <v>0</v>
      </c>
      <c r="AO95" s="107"/>
      <c r="AP95" s="107"/>
      <c r="AQ95" s="109" t="s">
        <v>84</v>
      </c>
      <c r="AR95" s="104"/>
      <c r="AS95" s="110">
        <v>0</v>
      </c>
      <c r="AT95" s="111">
        <f>ROUND(SUM(AV95:AW95),2)</f>
        <v>0</v>
      </c>
      <c r="AU95" s="112">
        <f>'01 - Uznatelné náklady'!P125</f>
        <v>0</v>
      </c>
      <c r="AV95" s="111">
        <f>'01 - Uznatelné náklady'!J33</f>
        <v>0</v>
      </c>
      <c r="AW95" s="111">
        <f>'01 - Uznatelné náklady'!J34</f>
        <v>0</v>
      </c>
      <c r="AX95" s="111">
        <f>'01 - Uznatelné náklady'!J35</f>
        <v>0</v>
      </c>
      <c r="AY95" s="111">
        <f>'01 - Uznatelné náklady'!J36</f>
        <v>0</v>
      </c>
      <c r="AZ95" s="111">
        <f>'01 - Uznatelné náklady'!F33</f>
        <v>0</v>
      </c>
      <c r="BA95" s="111">
        <f>'01 - Uznatelné náklady'!F34</f>
        <v>0</v>
      </c>
      <c r="BB95" s="111">
        <f>'01 - Uznatelné náklady'!F35</f>
        <v>0</v>
      </c>
      <c r="BC95" s="111">
        <f>'01 - Uznatelné náklady'!F36</f>
        <v>0</v>
      </c>
      <c r="BD95" s="113">
        <f>'01 - Uznatelné náklady'!F37</f>
        <v>0</v>
      </c>
      <c r="BE95" s="7"/>
      <c r="BT95" s="114" t="s">
        <v>85</v>
      </c>
      <c r="BV95" s="114" t="s">
        <v>79</v>
      </c>
      <c r="BW95" s="114" t="s">
        <v>86</v>
      </c>
      <c r="BX95" s="114" t="s">
        <v>4</v>
      </c>
      <c r="CL95" s="114" t="s">
        <v>1</v>
      </c>
      <c r="CM95" s="114" t="s">
        <v>87</v>
      </c>
    </row>
    <row r="96" s="7" customFormat="1" ht="16.5" customHeight="1">
      <c r="A96" s="103" t="s">
        <v>81</v>
      </c>
      <c r="B96" s="104"/>
      <c r="C96" s="105"/>
      <c r="D96" s="106" t="s">
        <v>88</v>
      </c>
      <c r="E96" s="106"/>
      <c r="F96" s="106"/>
      <c r="G96" s="106"/>
      <c r="H96" s="106"/>
      <c r="I96" s="107"/>
      <c r="J96" s="106" t="s">
        <v>89</v>
      </c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8">
        <f>'02 - Neuznatelné náklady'!J30</f>
        <v>0</v>
      </c>
      <c r="AH96" s="107"/>
      <c r="AI96" s="107"/>
      <c r="AJ96" s="107"/>
      <c r="AK96" s="107"/>
      <c r="AL96" s="107"/>
      <c r="AM96" s="107"/>
      <c r="AN96" s="108">
        <f>SUM(AG96,AT96)</f>
        <v>0</v>
      </c>
      <c r="AO96" s="107"/>
      <c r="AP96" s="107"/>
      <c r="AQ96" s="109" t="s">
        <v>84</v>
      </c>
      <c r="AR96" s="104"/>
      <c r="AS96" s="115">
        <v>0</v>
      </c>
      <c r="AT96" s="116">
        <f>ROUND(SUM(AV96:AW96),2)</f>
        <v>0</v>
      </c>
      <c r="AU96" s="117">
        <f>'02 - Neuznatelné náklady'!P121</f>
        <v>0</v>
      </c>
      <c r="AV96" s="116">
        <f>'02 - Neuznatelné náklady'!J33</f>
        <v>0</v>
      </c>
      <c r="AW96" s="116">
        <f>'02 - Neuznatelné náklady'!J34</f>
        <v>0</v>
      </c>
      <c r="AX96" s="116">
        <f>'02 - Neuznatelné náklady'!J35</f>
        <v>0</v>
      </c>
      <c r="AY96" s="116">
        <f>'02 - Neuznatelné náklady'!J36</f>
        <v>0</v>
      </c>
      <c r="AZ96" s="116">
        <f>'02 - Neuznatelné náklady'!F33</f>
        <v>0</v>
      </c>
      <c r="BA96" s="116">
        <f>'02 - Neuznatelné náklady'!F34</f>
        <v>0</v>
      </c>
      <c r="BB96" s="116">
        <f>'02 - Neuznatelné náklady'!F35</f>
        <v>0</v>
      </c>
      <c r="BC96" s="116">
        <f>'02 - Neuznatelné náklady'!F36</f>
        <v>0</v>
      </c>
      <c r="BD96" s="118">
        <f>'02 - Neuznatelné náklady'!F37</f>
        <v>0</v>
      </c>
      <c r="BE96" s="7"/>
      <c r="BT96" s="114" t="s">
        <v>85</v>
      </c>
      <c r="BV96" s="114" t="s">
        <v>79</v>
      </c>
      <c r="BW96" s="114" t="s">
        <v>90</v>
      </c>
      <c r="BX96" s="114" t="s">
        <v>4</v>
      </c>
      <c r="CL96" s="114" t="s">
        <v>1</v>
      </c>
      <c r="CM96" s="114" t="s">
        <v>87</v>
      </c>
    </row>
    <row r="97" s="2" customFormat="1" ht="30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8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59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38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1 - Uznatelné náklady'!C2" display="/"/>
    <hyperlink ref="A96" location="'02 - Neuznatelné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="1" customFormat="1" ht="24.96" customHeight="1">
      <c r="B4" s="21"/>
      <c r="D4" s="22" t="s">
        <v>91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0" t="str">
        <f>'Rekapitulace stavby'!K6</f>
        <v>Muzeum fotoateliér Seidel, Linecká čp. 272, Český Krumlov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92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93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14. 9. 2021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26</v>
      </c>
      <c r="F15" s="37"/>
      <c r="G15" s="37"/>
      <c r="H15" s="37"/>
      <c r="I15" s="31" t="s">
        <v>27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28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27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30</v>
      </c>
      <c r="E20" s="37"/>
      <c r="F20" s="37"/>
      <c r="G20" s="37"/>
      <c r="H20" s="37"/>
      <c r="I20" s="31" t="s">
        <v>25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27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33</v>
      </c>
      <c r="E23" s="37"/>
      <c r="F23" s="37"/>
      <c r="G23" s="37"/>
      <c r="H23" s="37"/>
      <c r="I23" s="31" t="s">
        <v>25</v>
      </c>
      <c r="J23" s="26" t="s">
        <v>34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35</v>
      </c>
      <c r="F24" s="37"/>
      <c r="G24" s="37"/>
      <c r="H24" s="37"/>
      <c r="I24" s="31" t="s">
        <v>27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37</v>
      </c>
      <c r="E30" s="37"/>
      <c r="F30" s="37"/>
      <c r="G30" s="37"/>
      <c r="H30" s="37"/>
      <c r="I30" s="37"/>
      <c r="J30" s="95">
        <f>ROUND(J125,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39</v>
      </c>
      <c r="G32" s="37"/>
      <c r="H32" s="37"/>
      <c r="I32" s="42" t="s">
        <v>38</v>
      </c>
      <c r="J32" s="42" t="s">
        <v>40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41</v>
      </c>
      <c r="E33" s="31" t="s">
        <v>42</v>
      </c>
      <c r="F33" s="126">
        <f>ROUND((SUM(BE125:BE217)),  2)</f>
        <v>0</v>
      </c>
      <c r="G33" s="37"/>
      <c r="H33" s="37"/>
      <c r="I33" s="127">
        <v>0.20999999999999999</v>
      </c>
      <c r="J33" s="126">
        <f>ROUND(((SUM(BE125:BE217))*I33),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43</v>
      </c>
      <c r="F34" s="126">
        <f>ROUND((SUM(BF125:BF217)),  2)</f>
        <v>0</v>
      </c>
      <c r="G34" s="37"/>
      <c r="H34" s="37"/>
      <c r="I34" s="127">
        <v>0.14999999999999999</v>
      </c>
      <c r="J34" s="126">
        <f>ROUND(((SUM(BF125:BF217))*I34),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44</v>
      </c>
      <c r="F35" s="126">
        <f>ROUND((SUM(BG125:BG217)),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45</v>
      </c>
      <c r="F36" s="126">
        <f>ROUND((SUM(BH125:BH217)),  2)</f>
        <v>0</v>
      </c>
      <c r="G36" s="37"/>
      <c r="H36" s="37"/>
      <c r="I36" s="127">
        <v>0.14999999999999999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26">
        <f>ROUND((SUM(BI125:BI217)),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47</v>
      </c>
      <c r="E39" s="80"/>
      <c r="F39" s="80"/>
      <c r="G39" s="130" t="s">
        <v>48</v>
      </c>
      <c r="H39" s="131" t="s">
        <v>49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34" t="s">
        <v>53</v>
      </c>
      <c r="G61" s="57" t="s">
        <v>52</v>
      </c>
      <c r="H61" s="40"/>
      <c r="I61" s="40"/>
      <c r="J61" s="135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34" t="s">
        <v>53</v>
      </c>
      <c r="G76" s="57" t="s">
        <v>52</v>
      </c>
      <c r="H76" s="40"/>
      <c r="I76" s="40"/>
      <c r="J76" s="135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94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0" t="str">
        <f>E7</f>
        <v>Muzeum fotoateliér Seidel, Linecká čp. 272, Český Krumlov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92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01 - Uznatelné náklady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Český Krumlov </v>
      </c>
      <c r="G89" s="37"/>
      <c r="H89" s="37"/>
      <c r="I89" s="31" t="s">
        <v>22</v>
      </c>
      <c r="J89" s="68" t="str">
        <f>IF(J12="","",J12)</f>
        <v>14. 9. 2021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ČKRF spol. s r.o. </v>
      </c>
      <c r="G91" s="37"/>
      <c r="H91" s="37"/>
      <c r="I91" s="31" t="s">
        <v>30</v>
      </c>
      <c r="J91" s="35" t="str">
        <f>E21</f>
        <v>DOMUS Ateliér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5.65" customHeight="1">
      <c r="A92" s="37"/>
      <c r="B92" s="38"/>
      <c r="C92" s="31" t="s">
        <v>28</v>
      </c>
      <c r="D92" s="37"/>
      <c r="E92" s="37"/>
      <c r="F92" s="26" t="str">
        <f>IF(E18="","",E18)</f>
        <v>Vyplň údaj</v>
      </c>
      <c r="G92" s="37"/>
      <c r="H92" s="37"/>
      <c r="I92" s="31" t="s">
        <v>33</v>
      </c>
      <c r="J92" s="35" t="str">
        <f>E24</f>
        <v>Filip Šimek www.rozp.cz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95</v>
      </c>
      <c r="D94" s="128"/>
      <c r="E94" s="128"/>
      <c r="F94" s="128"/>
      <c r="G94" s="128"/>
      <c r="H94" s="128"/>
      <c r="I94" s="128"/>
      <c r="J94" s="137" t="s">
        <v>96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97</v>
      </c>
      <c r="D96" s="37"/>
      <c r="E96" s="37"/>
      <c r="F96" s="37"/>
      <c r="G96" s="37"/>
      <c r="H96" s="37"/>
      <c r="I96" s="37"/>
      <c r="J96" s="95">
        <f>J125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98</v>
      </c>
    </row>
    <row r="97" s="9" customFormat="1" ht="24.96" customHeight="1">
      <c r="A97" s="9"/>
      <c r="B97" s="139"/>
      <c r="C97" s="9"/>
      <c r="D97" s="140" t="s">
        <v>99</v>
      </c>
      <c r="E97" s="141"/>
      <c r="F97" s="141"/>
      <c r="G97" s="141"/>
      <c r="H97" s="141"/>
      <c r="I97" s="141"/>
      <c r="J97" s="142">
        <f>J126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100</v>
      </c>
      <c r="E98" s="145"/>
      <c r="F98" s="145"/>
      <c r="G98" s="145"/>
      <c r="H98" s="145"/>
      <c r="I98" s="145"/>
      <c r="J98" s="146">
        <f>J127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101</v>
      </c>
      <c r="E99" s="145"/>
      <c r="F99" s="145"/>
      <c r="G99" s="145"/>
      <c r="H99" s="145"/>
      <c r="I99" s="145"/>
      <c r="J99" s="146">
        <f>J131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39"/>
      <c r="C100" s="9"/>
      <c r="D100" s="140" t="s">
        <v>102</v>
      </c>
      <c r="E100" s="141"/>
      <c r="F100" s="141"/>
      <c r="G100" s="141"/>
      <c r="H100" s="141"/>
      <c r="I100" s="141"/>
      <c r="J100" s="142">
        <f>J133</f>
        <v>0</v>
      </c>
      <c r="K100" s="9"/>
      <c r="L100" s="13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43"/>
      <c r="C101" s="10"/>
      <c r="D101" s="144" t="s">
        <v>103</v>
      </c>
      <c r="E101" s="145"/>
      <c r="F101" s="145"/>
      <c r="G101" s="145"/>
      <c r="H101" s="145"/>
      <c r="I101" s="145"/>
      <c r="J101" s="146">
        <f>J134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104</v>
      </c>
      <c r="E102" s="145"/>
      <c r="F102" s="145"/>
      <c r="G102" s="145"/>
      <c r="H102" s="145"/>
      <c r="I102" s="145"/>
      <c r="J102" s="146">
        <f>J151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105</v>
      </c>
      <c r="E103" s="145"/>
      <c r="F103" s="145"/>
      <c r="G103" s="145"/>
      <c r="H103" s="145"/>
      <c r="I103" s="145"/>
      <c r="J103" s="146">
        <f>J160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106</v>
      </c>
      <c r="E104" s="145"/>
      <c r="F104" s="145"/>
      <c r="G104" s="145"/>
      <c r="H104" s="145"/>
      <c r="I104" s="145"/>
      <c r="J104" s="146">
        <f>J171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107</v>
      </c>
      <c r="E105" s="145"/>
      <c r="F105" s="145"/>
      <c r="G105" s="145"/>
      <c r="H105" s="145"/>
      <c r="I105" s="145"/>
      <c r="J105" s="146">
        <f>J209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7"/>
      <c r="B106" s="38"/>
      <c r="C106" s="37"/>
      <c r="D106" s="37"/>
      <c r="E106" s="37"/>
      <c r="F106" s="37"/>
      <c r="G106" s="37"/>
      <c r="H106" s="37"/>
      <c r="I106" s="37"/>
      <c r="J106" s="37"/>
      <c r="K106" s="37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59"/>
      <c r="C107" s="60"/>
      <c r="D107" s="60"/>
      <c r="E107" s="60"/>
      <c r="F107" s="60"/>
      <c r="G107" s="60"/>
      <c r="H107" s="60"/>
      <c r="I107" s="60"/>
      <c r="J107" s="60"/>
      <c r="K107" s="60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1"/>
      <c r="C111" s="62"/>
      <c r="D111" s="62"/>
      <c r="E111" s="62"/>
      <c r="F111" s="62"/>
      <c r="G111" s="62"/>
      <c r="H111" s="62"/>
      <c r="I111" s="62"/>
      <c r="J111" s="62"/>
      <c r="K111" s="62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108</v>
      </c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7"/>
      <c r="D115" s="37"/>
      <c r="E115" s="120" t="str">
        <f>E7</f>
        <v>Muzeum fotoateliér Seidel, Linecká čp. 272, Český Krumlov</v>
      </c>
      <c r="F115" s="31"/>
      <c r="G115" s="31"/>
      <c r="H115" s="31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92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7"/>
      <c r="D117" s="37"/>
      <c r="E117" s="66" t="str">
        <f>E9</f>
        <v>01 - Uznatelné náklady</v>
      </c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7"/>
      <c r="E119" s="37"/>
      <c r="F119" s="26" t="str">
        <f>F12</f>
        <v xml:space="preserve">Český Krumlov </v>
      </c>
      <c r="G119" s="37"/>
      <c r="H119" s="37"/>
      <c r="I119" s="31" t="s">
        <v>22</v>
      </c>
      <c r="J119" s="68" t="str">
        <f>IF(J12="","",J12)</f>
        <v>14. 9. 2021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24</v>
      </c>
      <c r="D121" s="37"/>
      <c r="E121" s="37"/>
      <c r="F121" s="26" t="str">
        <f>E15</f>
        <v xml:space="preserve">ČKRF spol. s r.o. </v>
      </c>
      <c r="G121" s="37"/>
      <c r="H121" s="37"/>
      <c r="I121" s="31" t="s">
        <v>30</v>
      </c>
      <c r="J121" s="35" t="str">
        <f>E21</f>
        <v>DOMUS Ateliér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25.65" customHeight="1">
      <c r="A122" s="37"/>
      <c r="B122" s="38"/>
      <c r="C122" s="31" t="s">
        <v>28</v>
      </c>
      <c r="D122" s="37"/>
      <c r="E122" s="37"/>
      <c r="F122" s="26" t="str">
        <f>IF(E18="","",E18)</f>
        <v>Vyplň údaj</v>
      </c>
      <c r="G122" s="37"/>
      <c r="H122" s="37"/>
      <c r="I122" s="31" t="s">
        <v>33</v>
      </c>
      <c r="J122" s="35" t="str">
        <f>E24</f>
        <v>Filip Šimek www.rozp.cz</v>
      </c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47"/>
      <c r="B124" s="148"/>
      <c r="C124" s="149" t="s">
        <v>109</v>
      </c>
      <c r="D124" s="150" t="s">
        <v>62</v>
      </c>
      <c r="E124" s="150" t="s">
        <v>58</v>
      </c>
      <c r="F124" s="150" t="s">
        <v>59</v>
      </c>
      <c r="G124" s="150" t="s">
        <v>110</v>
      </c>
      <c r="H124" s="150" t="s">
        <v>111</v>
      </c>
      <c r="I124" s="150" t="s">
        <v>112</v>
      </c>
      <c r="J124" s="151" t="s">
        <v>96</v>
      </c>
      <c r="K124" s="152" t="s">
        <v>113</v>
      </c>
      <c r="L124" s="153"/>
      <c r="M124" s="85" t="s">
        <v>1</v>
      </c>
      <c r="N124" s="86" t="s">
        <v>41</v>
      </c>
      <c r="O124" s="86" t="s">
        <v>114</v>
      </c>
      <c r="P124" s="86" t="s">
        <v>115</v>
      </c>
      <c r="Q124" s="86" t="s">
        <v>116</v>
      </c>
      <c r="R124" s="86" t="s">
        <v>117</v>
      </c>
      <c r="S124" s="86" t="s">
        <v>118</v>
      </c>
      <c r="T124" s="87" t="s">
        <v>119</v>
      </c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</row>
    <row r="125" s="2" customFormat="1" ht="22.8" customHeight="1">
      <c r="A125" s="37"/>
      <c r="B125" s="38"/>
      <c r="C125" s="92" t="s">
        <v>120</v>
      </c>
      <c r="D125" s="37"/>
      <c r="E125" s="37"/>
      <c r="F125" s="37"/>
      <c r="G125" s="37"/>
      <c r="H125" s="37"/>
      <c r="I125" s="37"/>
      <c r="J125" s="154">
        <f>BK125</f>
        <v>0</v>
      </c>
      <c r="K125" s="37"/>
      <c r="L125" s="38"/>
      <c r="M125" s="88"/>
      <c r="N125" s="72"/>
      <c r="O125" s="89"/>
      <c r="P125" s="155">
        <f>P126+P133</f>
        <v>0</v>
      </c>
      <c r="Q125" s="89"/>
      <c r="R125" s="155">
        <f>R126+R133</f>
        <v>0</v>
      </c>
      <c r="S125" s="89"/>
      <c r="T125" s="156">
        <f>T126+T133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8" t="s">
        <v>76</v>
      </c>
      <c r="AU125" s="18" t="s">
        <v>98</v>
      </c>
      <c r="BK125" s="157">
        <f>BK126+BK133</f>
        <v>0</v>
      </c>
    </row>
    <row r="126" s="12" customFormat="1" ht="25.92" customHeight="1">
      <c r="A126" s="12"/>
      <c r="B126" s="158"/>
      <c r="C126" s="12"/>
      <c r="D126" s="159" t="s">
        <v>76</v>
      </c>
      <c r="E126" s="160" t="s">
        <v>121</v>
      </c>
      <c r="F126" s="160" t="s">
        <v>122</v>
      </c>
      <c r="G126" s="12"/>
      <c r="H126" s="12"/>
      <c r="I126" s="161"/>
      <c r="J126" s="162">
        <f>BK126</f>
        <v>0</v>
      </c>
      <c r="K126" s="12"/>
      <c r="L126" s="158"/>
      <c r="M126" s="163"/>
      <c r="N126" s="164"/>
      <c r="O126" s="164"/>
      <c r="P126" s="165">
        <f>P127+P131</f>
        <v>0</v>
      </c>
      <c r="Q126" s="164"/>
      <c r="R126" s="165">
        <f>R127+R131</f>
        <v>0</v>
      </c>
      <c r="S126" s="164"/>
      <c r="T126" s="166">
        <f>T127+T131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59" t="s">
        <v>85</v>
      </c>
      <c r="AT126" s="167" t="s">
        <v>76</v>
      </c>
      <c r="AU126" s="167" t="s">
        <v>77</v>
      </c>
      <c r="AY126" s="159" t="s">
        <v>123</v>
      </c>
      <c r="BK126" s="168">
        <f>BK127+BK131</f>
        <v>0</v>
      </c>
    </row>
    <row r="127" s="12" customFormat="1" ht="22.8" customHeight="1">
      <c r="A127" s="12"/>
      <c r="B127" s="158"/>
      <c r="C127" s="12"/>
      <c r="D127" s="159" t="s">
        <v>76</v>
      </c>
      <c r="E127" s="169" t="s">
        <v>124</v>
      </c>
      <c r="F127" s="169" t="s">
        <v>125</v>
      </c>
      <c r="G127" s="12"/>
      <c r="H127" s="12"/>
      <c r="I127" s="161"/>
      <c r="J127" s="170">
        <f>BK127</f>
        <v>0</v>
      </c>
      <c r="K127" s="12"/>
      <c r="L127" s="158"/>
      <c r="M127" s="163"/>
      <c r="N127" s="164"/>
      <c r="O127" s="164"/>
      <c r="P127" s="165">
        <f>SUM(P128:P130)</f>
        <v>0</v>
      </c>
      <c r="Q127" s="164"/>
      <c r="R127" s="165">
        <f>SUM(R128:R130)</f>
        <v>0</v>
      </c>
      <c r="S127" s="164"/>
      <c r="T127" s="166">
        <f>SUM(T128:T130)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9" t="s">
        <v>85</v>
      </c>
      <c r="AT127" s="167" t="s">
        <v>76</v>
      </c>
      <c r="AU127" s="167" t="s">
        <v>85</v>
      </c>
      <c r="AY127" s="159" t="s">
        <v>123</v>
      </c>
      <c r="BK127" s="168">
        <f>SUM(BK128:BK130)</f>
        <v>0</v>
      </c>
    </row>
    <row r="128" s="2" customFormat="1" ht="33" customHeight="1">
      <c r="A128" s="37"/>
      <c r="B128" s="171"/>
      <c r="C128" s="172" t="s">
        <v>85</v>
      </c>
      <c r="D128" s="172" t="s">
        <v>126</v>
      </c>
      <c r="E128" s="173" t="s">
        <v>127</v>
      </c>
      <c r="F128" s="174" t="s">
        <v>128</v>
      </c>
      <c r="G128" s="175" t="s">
        <v>129</v>
      </c>
      <c r="H128" s="176">
        <v>1</v>
      </c>
      <c r="I128" s="177"/>
      <c r="J128" s="178">
        <f>ROUND(I128*H128,2)</f>
        <v>0</v>
      </c>
      <c r="K128" s="179"/>
      <c r="L128" s="38"/>
      <c r="M128" s="180" t="s">
        <v>1</v>
      </c>
      <c r="N128" s="181" t="s">
        <v>42</v>
      </c>
      <c r="O128" s="76"/>
      <c r="P128" s="182">
        <f>O128*H128</f>
        <v>0</v>
      </c>
      <c r="Q128" s="182">
        <v>0</v>
      </c>
      <c r="R128" s="182">
        <f>Q128*H128</f>
        <v>0</v>
      </c>
      <c r="S128" s="182">
        <v>0</v>
      </c>
      <c r="T128" s="18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4" t="s">
        <v>130</v>
      </c>
      <c r="AT128" s="184" t="s">
        <v>126</v>
      </c>
      <c r="AU128" s="184" t="s">
        <v>87</v>
      </c>
      <c r="AY128" s="18" t="s">
        <v>123</v>
      </c>
      <c r="BE128" s="185">
        <f>IF(N128="základní",J128,0)</f>
        <v>0</v>
      </c>
      <c r="BF128" s="185">
        <f>IF(N128="snížená",J128,0)</f>
        <v>0</v>
      </c>
      <c r="BG128" s="185">
        <f>IF(N128="zákl. přenesená",J128,0)</f>
        <v>0</v>
      </c>
      <c r="BH128" s="185">
        <f>IF(N128="sníž. přenesená",J128,0)</f>
        <v>0</v>
      </c>
      <c r="BI128" s="185">
        <f>IF(N128="nulová",J128,0)</f>
        <v>0</v>
      </c>
      <c r="BJ128" s="18" t="s">
        <v>85</v>
      </c>
      <c r="BK128" s="185">
        <f>ROUND(I128*H128,2)</f>
        <v>0</v>
      </c>
      <c r="BL128" s="18" t="s">
        <v>130</v>
      </c>
      <c r="BM128" s="184" t="s">
        <v>131</v>
      </c>
    </row>
    <row r="129" s="13" customFormat="1">
      <c r="A129" s="13"/>
      <c r="B129" s="186"/>
      <c r="C129" s="13"/>
      <c r="D129" s="187" t="s">
        <v>132</v>
      </c>
      <c r="E129" s="188" t="s">
        <v>1</v>
      </c>
      <c r="F129" s="189" t="s">
        <v>133</v>
      </c>
      <c r="G129" s="13"/>
      <c r="H129" s="188" t="s">
        <v>1</v>
      </c>
      <c r="I129" s="190"/>
      <c r="J129" s="13"/>
      <c r="K129" s="13"/>
      <c r="L129" s="186"/>
      <c r="M129" s="191"/>
      <c r="N129" s="192"/>
      <c r="O129" s="192"/>
      <c r="P129" s="192"/>
      <c r="Q129" s="192"/>
      <c r="R129" s="192"/>
      <c r="S129" s="192"/>
      <c r="T129" s="19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88" t="s">
        <v>132</v>
      </c>
      <c r="AU129" s="188" t="s">
        <v>87</v>
      </c>
      <c r="AV129" s="13" t="s">
        <v>85</v>
      </c>
      <c r="AW129" s="13" t="s">
        <v>32</v>
      </c>
      <c r="AX129" s="13" t="s">
        <v>77</v>
      </c>
      <c r="AY129" s="188" t="s">
        <v>123</v>
      </c>
    </row>
    <row r="130" s="14" customFormat="1">
      <c r="A130" s="14"/>
      <c r="B130" s="194"/>
      <c r="C130" s="14"/>
      <c r="D130" s="187" t="s">
        <v>132</v>
      </c>
      <c r="E130" s="195" t="s">
        <v>1</v>
      </c>
      <c r="F130" s="196" t="s">
        <v>85</v>
      </c>
      <c r="G130" s="14"/>
      <c r="H130" s="197">
        <v>1</v>
      </c>
      <c r="I130" s="198"/>
      <c r="J130" s="14"/>
      <c r="K130" s="14"/>
      <c r="L130" s="194"/>
      <c r="M130" s="199"/>
      <c r="N130" s="200"/>
      <c r="O130" s="200"/>
      <c r="P130" s="200"/>
      <c r="Q130" s="200"/>
      <c r="R130" s="200"/>
      <c r="S130" s="200"/>
      <c r="T130" s="201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195" t="s">
        <v>132</v>
      </c>
      <c r="AU130" s="195" t="s">
        <v>87</v>
      </c>
      <c r="AV130" s="14" t="s">
        <v>87</v>
      </c>
      <c r="AW130" s="14" t="s">
        <v>32</v>
      </c>
      <c r="AX130" s="14" t="s">
        <v>85</v>
      </c>
      <c r="AY130" s="195" t="s">
        <v>123</v>
      </c>
    </row>
    <row r="131" s="12" customFormat="1" ht="22.8" customHeight="1">
      <c r="A131" s="12"/>
      <c r="B131" s="158"/>
      <c r="C131" s="12"/>
      <c r="D131" s="159" t="s">
        <v>76</v>
      </c>
      <c r="E131" s="169" t="s">
        <v>134</v>
      </c>
      <c r="F131" s="169" t="s">
        <v>135</v>
      </c>
      <c r="G131" s="12"/>
      <c r="H131" s="12"/>
      <c r="I131" s="161"/>
      <c r="J131" s="170">
        <f>BK131</f>
        <v>0</v>
      </c>
      <c r="K131" s="12"/>
      <c r="L131" s="158"/>
      <c r="M131" s="163"/>
      <c r="N131" s="164"/>
      <c r="O131" s="164"/>
      <c r="P131" s="165">
        <f>P132</f>
        <v>0</v>
      </c>
      <c r="Q131" s="164"/>
      <c r="R131" s="165">
        <f>R132</f>
        <v>0</v>
      </c>
      <c r="S131" s="164"/>
      <c r="T131" s="166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9" t="s">
        <v>85</v>
      </c>
      <c r="AT131" s="167" t="s">
        <v>76</v>
      </c>
      <c r="AU131" s="167" t="s">
        <v>85</v>
      </c>
      <c r="AY131" s="159" t="s">
        <v>123</v>
      </c>
      <c r="BK131" s="168">
        <f>BK132</f>
        <v>0</v>
      </c>
    </row>
    <row r="132" s="2" customFormat="1" ht="16.5" customHeight="1">
      <c r="A132" s="37"/>
      <c r="B132" s="171"/>
      <c r="C132" s="172" t="s">
        <v>136</v>
      </c>
      <c r="D132" s="172" t="s">
        <v>126</v>
      </c>
      <c r="E132" s="173" t="s">
        <v>137</v>
      </c>
      <c r="F132" s="174" t="s">
        <v>138</v>
      </c>
      <c r="G132" s="175" t="s">
        <v>129</v>
      </c>
      <c r="H132" s="176">
        <v>1</v>
      </c>
      <c r="I132" s="177"/>
      <c r="J132" s="178">
        <f>ROUND(I132*H132,2)</f>
        <v>0</v>
      </c>
      <c r="K132" s="179"/>
      <c r="L132" s="38"/>
      <c r="M132" s="180" t="s">
        <v>1</v>
      </c>
      <c r="N132" s="181" t="s">
        <v>42</v>
      </c>
      <c r="O132" s="76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130</v>
      </c>
      <c r="AT132" s="184" t="s">
        <v>126</v>
      </c>
      <c r="AU132" s="184" t="s">
        <v>87</v>
      </c>
      <c r="AY132" s="18" t="s">
        <v>123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8" t="s">
        <v>85</v>
      </c>
      <c r="BK132" s="185">
        <f>ROUND(I132*H132,2)</f>
        <v>0</v>
      </c>
      <c r="BL132" s="18" t="s">
        <v>130</v>
      </c>
      <c r="BM132" s="184" t="s">
        <v>139</v>
      </c>
    </row>
    <row r="133" s="12" customFormat="1" ht="25.92" customHeight="1">
      <c r="A133" s="12"/>
      <c r="B133" s="158"/>
      <c r="C133" s="12"/>
      <c r="D133" s="159" t="s">
        <v>76</v>
      </c>
      <c r="E133" s="160" t="s">
        <v>140</v>
      </c>
      <c r="F133" s="160" t="s">
        <v>141</v>
      </c>
      <c r="G133" s="12"/>
      <c r="H133" s="12"/>
      <c r="I133" s="161"/>
      <c r="J133" s="162">
        <f>BK133</f>
        <v>0</v>
      </c>
      <c r="K133" s="12"/>
      <c r="L133" s="158"/>
      <c r="M133" s="163"/>
      <c r="N133" s="164"/>
      <c r="O133" s="164"/>
      <c r="P133" s="165">
        <f>P134+P151+P160+P171+P209</f>
        <v>0</v>
      </c>
      <c r="Q133" s="164"/>
      <c r="R133" s="165">
        <f>R134+R151+R160+R171+R209</f>
        <v>0</v>
      </c>
      <c r="S133" s="164"/>
      <c r="T133" s="166">
        <f>T134+T151+T160+T171+T209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59" t="s">
        <v>87</v>
      </c>
      <c r="AT133" s="167" t="s">
        <v>76</v>
      </c>
      <c r="AU133" s="167" t="s">
        <v>77</v>
      </c>
      <c r="AY133" s="159" t="s">
        <v>123</v>
      </c>
      <c r="BK133" s="168">
        <f>BK134+BK151+BK160+BK171+BK209</f>
        <v>0</v>
      </c>
    </row>
    <row r="134" s="12" customFormat="1" ht="22.8" customHeight="1">
      <c r="A134" s="12"/>
      <c r="B134" s="158"/>
      <c r="C134" s="12"/>
      <c r="D134" s="159" t="s">
        <v>76</v>
      </c>
      <c r="E134" s="169" t="s">
        <v>142</v>
      </c>
      <c r="F134" s="169" t="s">
        <v>143</v>
      </c>
      <c r="G134" s="12"/>
      <c r="H134" s="12"/>
      <c r="I134" s="161"/>
      <c r="J134" s="170">
        <f>BK134</f>
        <v>0</v>
      </c>
      <c r="K134" s="12"/>
      <c r="L134" s="158"/>
      <c r="M134" s="163"/>
      <c r="N134" s="164"/>
      <c r="O134" s="164"/>
      <c r="P134" s="165">
        <f>SUM(P135:P150)</f>
        <v>0</v>
      </c>
      <c r="Q134" s="164"/>
      <c r="R134" s="165">
        <f>SUM(R135:R150)</f>
        <v>0</v>
      </c>
      <c r="S134" s="164"/>
      <c r="T134" s="166">
        <f>SUM(T135:T150)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59" t="s">
        <v>87</v>
      </c>
      <c r="AT134" s="167" t="s">
        <v>76</v>
      </c>
      <c r="AU134" s="167" t="s">
        <v>85</v>
      </c>
      <c r="AY134" s="159" t="s">
        <v>123</v>
      </c>
      <c r="BK134" s="168">
        <f>SUM(BK135:BK150)</f>
        <v>0</v>
      </c>
    </row>
    <row r="135" s="2" customFormat="1" ht="33" customHeight="1">
      <c r="A135" s="37"/>
      <c r="B135" s="171"/>
      <c r="C135" s="172" t="s">
        <v>87</v>
      </c>
      <c r="D135" s="172" t="s">
        <v>126</v>
      </c>
      <c r="E135" s="173" t="s">
        <v>144</v>
      </c>
      <c r="F135" s="174" t="s">
        <v>145</v>
      </c>
      <c r="G135" s="175" t="s">
        <v>146</v>
      </c>
      <c r="H135" s="176">
        <v>37.5</v>
      </c>
      <c r="I135" s="177"/>
      <c r="J135" s="178">
        <f>ROUND(I135*H135,2)</f>
        <v>0</v>
      </c>
      <c r="K135" s="179"/>
      <c r="L135" s="38"/>
      <c r="M135" s="180" t="s">
        <v>1</v>
      </c>
      <c r="N135" s="181" t="s">
        <v>42</v>
      </c>
      <c r="O135" s="76"/>
      <c r="P135" s="182">
        <f>O135*H135</f>
        <v>0</v>
      </c>
      <c r="Q135" s="182">
        <v>0</v>
      </c>
      <c r="R135" s="182">
        <f>Q135*H135</f>
        <v>0</v>
      </c>
      <c r="S135" s="182">
        <v>0</v>
      </c>
      <c r="T135" s="18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4" t="s">
        <v>147</v>
      </c>
      <c r="AT135" s="184" t="s">
        <v>126</v>
      </c>
      <c r="AU135" s="184" t="s">
        <v>87</v>
      </c>
      <c r="AY135" s="18" t="s">
        <v>123</v>
      </c>
      <c r="BE135" s="185">
        <f>IF(N135="základní",J135,0)</f>
        <v>0</v>
      </c>
      <c r="BF135" s="185">
        <f>IF(N135="snížená",J135,0)</f>
        <v>0</v>
      </c>
      <c r="BG135" s="185">
        <f>IF(N135="zákl. přenesená",J135,0)</f>
        <v>0</v>
      </c>
      <c r="BH135" s="185">
        <f>IF(N135="sníž. přenesená",J135,0)</f>
        <v>0</v>
      </c>
      <c r="BI135" s="185">
        <f>IF(N135="nulová",J135,0)</f>
        <v>0</v>
      </c>
      <c r="BJ135" s="18" t="s">
        <v>85</v>
      </c>
      <c r="BK135" s="185">
        <f>ROUND(I135*H135,2)</f>
        <v>0</v>
      </c>
      <c r="BL135" s="18" t="s">
        <v>147</v>
      </c>
      <c r="BM135" s="184" t="s">
        <v>148</v>
      </c>
    </row>
    <row r="136" s="13" customFormat="1">
      <c r="A136" s="13"/>
      <c r="B136" s="186"/>
      <c r="C136" s="13"/>
      <c r="D136" s="187" t="s">
        <v>132</v>
      </c>
      <c r="E136" s="188" t="s">
        <v>1</v>
      </c>
      <c r="F136" s="189" t="s">
        <v>133</v>
      </c>
      <c r="G136" s="13"/>
      <c r="H136" s="188" t="s">
        <v>1</v>
      </c>
      <c r="I136" s="190"/>
      <c r="J136" s="13"/>
      <c r="K136" s="13"/>
      <c r="L136" s="186"/>
      <c r="M136" s="191"/>
      <c r="N136" s="192"/>
      <c r="O136" s="192"/>
      <c r="P136" s="192"/>
      <c r="Q136" s="192"/>
      <c r="R136" s="192"/>
      <c r="S136" s="192"/>
      <c r="T136" s="19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8" t="s">
        <v>132</v>
      </c>
      <c r="AU136" s="188" t="s">
        <v>87</v>
      </c>
      <c r="AV136" s="13" t="s">
        <v>85</v>
      </c>
      <c r="AW136" s="13" t="s">
        <v>32</v>
      </c>
      <c r="AX136" s="13" t="s">
        <v>77</v>
      </c>
      <c r="AY136" s="188" t="s">
        <v>123</v>
      </c>
    </row>
    <row r="137" s="14" customFormat="1">
      <c r="A137" s="14"/>
      <c r="B137" s="194"/>
      <c r="C137" s="14"/>
      <c r="D137" s="187" t="s">
        <v>132</v>
      </c>
      <c r="E137" s="195" t="s">
        <v>1</v>
      </c>
      <c r="F137" s="196" t="s">
        <v>149</v>
      </c>
      <c r="G137" s="14"/>
      <c r="H137" s="197">
        <v>5.4000000000000004</v>
      </c>
      <c r="I137" s="198"/>
      <c r="J137" s="14"/>
      <c r="K137" s="14"/>
      <c r="L137" s="194"/>
      <c r="M137" s="199"/>
      <c r="N137" s="200"/>
      <c r="O137" s="200"/>
      <c r="P137" s="200"/>
      <c r="Q137" s="200"/>
      <c r="R137" s="200"/>
      <c r="S137" s="200"/>
      <c r="T137" s="201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195" t="s">
        <v>132</v>
      </c>
      <c r="AU137" s="195" t="s">
        <v>87</v>
      </c>
      <c r="AV137" s="14" t="s">
        <v>87</v>
      </c>
      <c r="AW137" s="14" t="s">
        <v>32</v>
      </c>
      <c r="AX137" s="14" t="s">
        <v>77</v>
      </c>
      <c r="AY137" s="195" t="s">
        <v>123</v>
      </c>
    </row>
    <row r="138" s="13" customFormat="1">
      <c r="A138" s="13"/>
      <c r="B138" s="186"/>
      <c r="C138" s="13"/>
      <c r="D138" s="187" t="s">
        <v>132</v>
      </c>
      <c r="E138" s="188" t="s">
        <v>1</v>
      </c>
      <c r="F138" s="189" t="s">
        <v>150</v>
      </c>
      <c r="G138" s="13"/>
      <c r="H138" s="188" t="s">
        <v>1</v>
      </c>
      <c r="I138" s="190"/>
      <c r="J138" s="13"/>
      <c r="K138" s="13"/>
      <c r="L138" s="186"/>
      <c r="M138" s="191"/>
      <c r="N138" s="192"/>
      <c r="O138" s="192"/>
      <c r="P138" s="192"/>
      <c r="Q138" s="192"/>
      <c r="R138" s="192"/>
      <c r="S138" s="192"/>
      <c r="T138" s="19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8" t="s">
        <v>132</v>
      </c>
      <c r="AU138" s="188" t="s">
        <v>87</v>
      </c>
      <c r="AV138" s="13" t="s">
        <v>85</v>
      </c>
      <c r="AW138" s="13" t="s">
        <v>32</v>
      </c>
      <c r="AX138" s="13" t="s">
        <v>77</v>
      </c>
      <c r="AY138" s="188" t="s">
        <v>123</v>
      </c>
    </row>
    <row r="139" s="14" customFormat="1">
      <c r="A139" s="14"/>
      <c r="B139" s="194"/>
      <c r="C139" s="14"/>
      <c r="D139" s="187" t="s">
        <v>132</v>
      </c>
      <c r="E139" s="195" t="s">
        <v>1</v>
      </c>
      <c r="F139" s="196" t="s">
        <v>151</v>
      </c>
      <c r="G139" s="14"/>
      <c r="H139" s="197">
        <v>13.5</v>
      </c>
      <c r="I139" s="198"/>
      <c r="J139" s="14"/>
      <c r="K139" s="14"/>
      <c r="L139" s="194"/>
      <c r="M139" s="199"/>
      <c r="N139" s="200"/>
      <c r="O139" s="200"/>
      <c r="P139" s="200"/>
      <c r="Q139" s="200"/>
      <c r="R139" s="200"/>
      <c r="S139" s="200"/>
      <c r="T139" s="20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195" t="s">
        <v>132</v>
      </c>
      <c r="AU139" s="195" t="s">
        <v>87</v>
      </c>
      <c r="AV139" s="14" t="s">
        <v>87</v>
      </c>
      <c r="AW139" s="14" t="s">
        <v>32</v>
      </c>
      <c r="AX139" s="14" t="s">
        <v>77</v>
      </c>
      <c r="AY139" s="195" t="s">
        <v>123</v>
      </c>
    </row>
    <row r="140" s="13" customFormat="1">
      <c r="A140" s="13"/>
      <c r="B140" s="186"/>
      <c r="C140" s="13"/>
      <c r="D140" s="187" t="s">
        <v>132</v>
      </c>
      <c r="E140" s="188" t="s">
        <v>1</v>
      </c>
      <c r="F140" s="189" t="s">
        <v>152</v>
      </c>
      <c r="G140" s="13"/>
      <c r="H140" s="188" t="s">
        <v>1</v>
      </c>
      <c r="I140" s="190"/>
      <c r="J140" s="13"/>
      <c r="K140" s="13"/>
      <c r="L140" s="186"/>
      <c r="M140" s="191"/>
      <c r="N140" s="192"/>
      <c r="O140" s="192"/>
      <c r="P140" s="192"/>
      <c r="Q140" s="192"/>
      <c r="R140" s="192"/>
      <c r="S140" s="192"/>
      <c r="T140" s="19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8" t="s">
        <v>132</v>
      </c>
      <c r="AU140" s="188" t="s">
        <v>87</v>
      </c>
      <c r="AV140" s="13" t="s">
        <v>85</v>
      </c>
      <c r="AW140" s="13" t="s">
        <v>32</v>
      </c>
      <c r="AX140" s="13" t="s">
        <v>77</v>
      </c>
      <c r="AY140" s="188" t="s">
        <v>123</v>
      </c>
    </row>
    <row r="141" s="14" customFormat="1">
      <c r="A141" s="14"/>
      <c r="B141" s="194"/>
      <c r="C141" s="14"/>
      <c r="D141" s="187" t="s">
        <v>132</v>
      </c>
      <c r="E141" s="195" t="s">
        <v>1</v>
      </c>
      <c r="F141" s="196" t="s">
        <v>153</v>
      </c>
      <c r="G141" s="14"/>
      <c r="H141" s="197">
        <v>7.5</v>
      </c>
      <c r="I141" s="198"/>
      <c r="J141" s="14"/>
      <c r="K141" s="14"/>
      <c r="L141" s="194"/>
      <c r="M141" s="199"/>
      <c r="N141" s="200"/>
      <c r="O141" s="200"/>
      <c r="P141" s="200"/>
      <c r="Q141" s="200"/>
      <c r="R141" s="200"/>
      <c r="S141" s="200"/>
      <c r="T141" s="201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195" t="s">
        <v>132</v>
      </c>
      <c r="AU141" s="195" t="s">
        <v>87</v>
      </c>
      <c r="AV141" s="14" t="s">
        <v>87</v>
      </c>
      <c r="AW141" s="14" t="s">
        <v>32</v>
      </c>
      <c r="AX141" s="14" t="s">
        <v>77</v>
      </c>
      <c r="AY141" s="195" t="s">
        <v>123</v>
      </c>
    </row>
    <row r="142" s="13" customFormat="1">
      <c r="A142" s="13"/>
      <c r="B142" s="186"/>
      <c r="C142" s="13"/>
      <c r="D142" s="187" t="s">
        <v>132</v>
      </c>
      <c r="E142" s="188" t="s">
        <v>1</v>
      </c>
      <c r="F142" s="189" t="s">
        <v>154</v>
      </c>
      <c r="G142" s="13"/>
      <c r="H142" s="188" t="s">
        <v>1</v>
      </c>
      <c r="I142" s="190"/>
      <c r="J142" s="13"/>
      <c r="K142" s="13"/>
      <c r="L142" s="186"/>
      <c r="M142" s="191"/>
      <c r="N142" s="192"/>
      <c r="O142" s="192"/>
      <c r="P142" s="192"/>
      <c r="Q142" s="192"/>
      <c r="R142" s="192"/>
      <c r="S142" s="192"/>
      <c r="T142" s="19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88" t="s">
        <v>132</v>
      </c>
      <c r="AU142" s="188" t="s">
        <v>87</v>
      </c>
      <c r="AV142" s="13" t="s">
        <v>85</v>
      </c>
      <c r="AW142" s="13" t="s">
        <v>32</v>
      </c>
      <c r="AX142" s="13" t="s">
        <v>77</v>
      </c>
      <c r="AY142" s="188" t="s">
        <v>123</v>
      </c>
    </row>
    <row r="143" s="14" customFormat="1">
      <c r="A143" s="14"/>
      <c r="B143" s="194"/>
      <c r="C143" s="14"/>
      <c r="D143" s="187" t="s">
        <v>132</v>
      </c>
      <c r="E143" s="195" t="s">
        <v>1</v>
      </c>
      <c r="F143" s="196" t="s">
        <v>155</v>
      </c>
      <c r="G143" s="14"/>
      <c r="H143" s="197">
        <v>3.2000000000000002</v>
      </c>
      <c r="I143" s="198"/>
      <c r="J143" s="14"/>
      <c r="K143" s="14"/>
      <c r="L143" s="194"/>
      <c r="M143" s="199"/>
      <c r="N143" s="200"/>
      <c r="O143" s="200"/>
      <c r="P143" s="200"/>
      <c r="Q143" s="200"/>
      <c r="R143" s="200"/>
      <c r="S143" s="200"/>
      <c r="T143" s="20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195" t="s">
        <v>132</v>
      </c>
      <c r="AU143" s="195" t="s">
        <v>87</v>
      </c>
      <c r="AV143" s="14" t="s">
        <v>87</v>
      </c>
      <c r="AW143" s="14" t="s">
        <v>32</v>
      </c>
      <c r="AX143" s="14" t="s">
        <v>77</v>
      </c>
      <c r="AY143" s="195" t="s">
        <v>123</v>
      </c>
    </row>
    <row r="144" s="13" customFormat="1">
      <c r="A144" s="13"/>
      <c r="B144" s="186"/>
      <c r="C144" s="13"/>
      <c r="D144" s="187" t="s">
        <v>132</v>
      </c>
      <c r="E144" s="188" t="s">
        <v>1</v>
      </c>
      <c r="F144" s="189" t="s">
        <v>156</v>
      </c>
      <c r="G144" s="13"/>
      <c r="H144" s="188" t="s">
        <v>1</v>
      </c>
      <c r="I144" s="190"/>
      <c r="J144" s="13"/>
      <c r="K144" s="13"/>
      <c r="L144" s="186"/>
      <c r="M144" s="191"/>
      <c r="N144" s="192"/>
      <c r="O144" s="192"/>
      <c r="P144" s="192"/>
      <c r="Q144" s="192"/>
      <c r="R144" s="192"/>
      <c r="S144" s="192"/>
      <c r="T144" s="19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88" t="s">
        <v>132</v>
      </c>
      <c r="AU144" s="188" t="s">
        <v>87</v>
      </c>
      <c r="AV144" s="13" t="s">
        <v>85</v>
      </c>
      <c r="AW144" s="13" t="s">
        <v>32</v>
      </c>
      <c r="AX144" s="13" t="s">
        <v>77</v>
      </c>
      <c r="AY144" s="188" t="s">
        <v>123</v>
      </c>
    </row>
    <row r="145" s="14" customFormat="1">
      <c r="A145" s="14"/>
      <c r="B145" s="194"/>
      <c r="C145" s="14"/>
      <c r="D145" s="187" t="s">
        <v>132</v>
      </c>
      <c r="E145" s="195" t="s">
        <v>1</v>
      </c>
      <c r="F145" s="196" t="s">
        <v>157</v>
      </c>
      <c r="G145" s="14"/>
      <c r="H145" s="197">
        <v>7.9000000000000004</v>
      </c>
      <c r="I145" s="198"/>
      <c r="J145" s="14"/>
      <c r="K145" s="14"/>
      <c r="L145" s="194"/>
      <c r="M145" s="199"/>
      <c r="N145" s="200"/>
      <c r="O145" s="200"/>
      <c r="P145" s="200"/>
      <c r="Q145" s="200"/>
      <c r="R145" s="200"/>
      <c r="S145" s="200"/>
      <c r="T145" s="201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195" t="s">
        <v>132</v>
      </c>
      <c r="AU145" s="195" t="s">
        <v>87</v>
      </c>
      <c r="AV145" s="14" t="s">
        <v>87</v>
      </c>
      <c r="AW145" s="14" t="s">
        <v>32</v>
      </c>
      <c r="AX145" s="14" t="s">
        <v>77</v>
      </c>
      <c r="AY145" s="195" t="s">
        <v>123</v>
      </c>
    </row>
    <row r="146" s="15" customFormat="1">
      <c r="A146" s="15"/>
      <c r="B146" s="202"/>
      <c r="C146" s="15"/>
      <c r="D146" s="187" t="s">
        <v>132</v>
      </c>
      <c r="E146" s="203" t="s">
        <v>1</v>
      </c>
      <c r="F146" s="204" t="s">
        <v>158</v>
      </c>
      <c r="G146" s="15"/>
      <c r="H146" s="205">
        <v>37.5</v>
      </c>
      <c r="I146" s="206"/>
      <c r="J146" s="15"/>
      <c r="K146" s="15"/>
      <c r="L146" s="202"/>
      <c r="M146" s="207"/>
      <c r="N146" s="208"/>
      <c r="O146" s="208"/>
      <c r="P146" s="208"/>
      <c r="Q146" s="208"/>
      <c r="R146" s="208"/>
      <c r="S146" s="208"/>
      <c r="T146" s="209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03" t="s">
        <v>132</v>
      </c>
      <c r="AU146" s="203" t="s">
        <v>87</v>
      </c>
      <c r="AV146" s="15" t="s">
        <v>130</v>
      </c>
      <c r="AW146" s="15" t="s">
        <v>32</v>
      </c>
      <c r="AX146" s="15" t="s">
        <v>85</v>
      </c>
      <c r="AY146" s="203" t="s">
        <v>123</v>
      </c>
    </row>
    <row r="147" s="2" customFormat="1" ht="44.25" customHeight="1">
      <c r="A147" s="37"/>
      <c r="B147" s="171"/>
      <c r="C147" s="172" t="s">
        <v>124</v>
      </c>
      <c r="D147" s="172" t="s">
        <v>126</v>
      </c>
      <c r="E147" s="173" t="s">
        <v>159</v>
      </c>
      <c r="F147" s="174" t="s">
        <v>160</v>
      </c>
      <c r="G147" s="175" t="s">
        <v>129</v>
      </c>
      <c r="H147" s="176">
        <v>1</v>
      </c>
      <c r="I147" s="177"/>
      <c r="J147" s="178">
        <f>ROUND(I147*H147,2)</f>
        <v>0</v>
      </c>
      <c r="K147" s="179"/>
      <c r="L147" s="38"/>
      <c r="M147" s="180" t="s">
        <v>1</v>
      </c>
      <c r="N147" s="181" t="s">
        <v>42</v>
      </c>
      <c r="O147" s="76"/>
      <c r="P147" s="182">
        <f>O147*H147</f>
        <v>0</v>
      </c>
      <c r="Q147" s="182">
        <v>0</v>
      </c>
      <c r="R147" s="182">
        <f>Q147*H147</f>
        <v>0</v>
      </c>
      <c r="S147" s="182">
        <v>0</v>
      </c>
      <c r="T147" s="18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147</v>
      </c>
      <c r="AT147" s="184" t="s">
        <v>126</v>
      </c>
      <c r="AU147" s="184" t="s">
        <v>87</v>
      </c>
      <c r="AY147" s="18" t="s">
        <v>123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8" t="s">
        <v>85</v>
      </c>
      <c r="BK147" s="185">
        <f>ROUND(I147*H147,2)</f>
        <v>0</v>
      </c>
      <c r="BL147" s="18" t="s">
        <v>147</v>
      </c>
      <c r="BM147" s="184" t="s">
        <v>161</v>
      </c>
    </row>
    <row r="148" s="13" customFormat="1">
      <c r="A148" s="13"/>
      <c r="B148" s="186"/>
      <c r="C148" s="13"/>
      <c r="D148" s="187" t="s">
        <v>132</v>
      </c>
      <c r="E148" s="188" t="s">
        <v>1</v>
      </c>
      <c r="F148" s="189" t="s">
        <v>162</v>
      </c>
      <c r="G148" s="13"/>
      <c r="H148" s="188" t="s">
        <v>1</v>
      </c>
      <c r="I148" s="190"/>
      <c r="J148" s="13"/>
      <c r="K148" s="13"/>
      <c r="L148" s="186"/>
      <c r="M148" s="191"/>
      <c r="N148" s="192"/>
      <c r="O148" s="192"/>
      <c r="P148" s="192"/>
      <c r="Q148" s="192"/>
      <c r="R148" s="192"/>
      <c r="S148" s="192"/>
      <c r="T148" s="19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88" t="s">
        <v>132</v>
      </c>
      <c r="AU148" s="188" t="s">
        <v>87</v>
      </c>
      <c r="AV148" s="13" t="s">
        <v>85</v>
      </c>
      <c r="AW148" s="13" t="s">
        <v>32</v>
      </c>
      <c r="AX148" s="13" t="s">
        <v>77</v>
      </c>
      <c r="AY148" s="188" t="s">
        <v>123</v>
      </c>
    </row>
    <row r="149" s="14" customFormat="1">
      <c r="A149" s="14"/>
      <c r="B149" s="194"/>
      <c r="C149" s="14"/>
      <c r="D149" s="187" t="s">
        <v>132</v>
      </c>
      <c r="E149" s="195" t="s">
        <v>1</v>
      </c>
      <c r="F149" s="196" t="s">
        <v>85</v>
      </c>
      <c r="G149" s="14"/>
      <c r="H149" s="197">
        <v>1</v>
      </c>
      <c r="I149" s="198"/>
      <c r="J149" s="14"/>
      <c r="K149" s="14"/>
      <c r="L149" s="194"/>
      <c r="M149" s="199"/>
      <c r="N149" s="200"/>
      <c r="O149" s="200"/>
      <c r="P149" s="200"/>
      <c r="Q149" s="200"/>
      <c r="R149" s="200"/>
      <c r="S149" s="200"/>
      <c r="T149" s="201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195" t="s">
        <v>132</v>
      </c>
      <c r="AU149" s="195" t="s">
        <v>87</v>
      </c>
      <c r="AV149" s="14" t="s">
        <v>87</v>
      </c>
      <c r="AW149" s="14" t="s">
        <v>32</v>
      </c>
      <c r="AX149" s="14" t="s">
        <v>85</v>
      </c>
      <c r="AY149" s="195" t="s">
        <v>123</v>
      </c>
    </row>
    <row r="150" s="2" customFormat="1" ht="21.75" customHeight="1">
      <c r="A150" s="37"/>
      <c r="B150" s="171"/>
      <c r="C150" s="172" t="s">
        <v>163</v>
      </c>
      <c r="D150" s="172" t="s">
        <v>126</v>
      </c>
      <c r="E150" s="173" t="s">
        <v>164</v>
      </c>
      <c r="F150" s="174" t="s">
        <v>165</v>
      </c>
      <c r="G150" s="175" t="s">
        <v>166</v>
      </c>
      <c r="H150" s="176">
        <v>1.3999999999999999</v>
      </c>
      <c r="I150" s="177"/>
      <c r="J150" s="178">
        <f>ROUND(I150*H150,2)</f>
        <v>0</v>
      </c>
      <c r="K150" s="179"/>
      <c r="L150" s="38"/>
      <c r="M150" s="180" t="s">
        <v>1</v>
      </c>
      <c r="N150" s="181" t="s">
        <v>42</v>
      </c>
      <c r="O150" s="76"/>
      <c r="P150" s="182">
        <f>O150*H150</f>
        <v>0</v>
      </c>
      <c r="Q150" s="182">
        <v>0</v>
      </c>
      <c r="R150" s="182">
        <f>Q150*H150</f>
        <v>0</v>
      </c>
      <c r="S150" s="182">
        <v>0</v>
      </c>
      <c r="T150" s="18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4" t="s">
        <v>147</v>
      </c>
      <c r="AT150" s="184" t="s">
        <v>126</v>
      </c>
      <c r="AU150" s="184" t="s">
        <v>87</v>
      </c>
      <c r="AY150" s="18" t="s">
        <v>123</v>
      </c>
      <c r="BE150" s="185">
        <f>IF(N150="základní",J150,0)</f>
        <v>0</v>
      </c>
      <c r="BF150" s="185">
        <f>IF(N150="snížená",J150,0)</f>
        <v>0</v>
      </c>
      <c r="BG150" s="185">
        <f>IF(N150="zákl. přenesená",J150,0)</f>
        <v>0</v>
      </c>
      <c r="BH150" s="185">
        <f>IF(N150="sníž. přenesená",J150,0)</f>
        <v>0</v>
      </c>
      <c r="BI150" s="185">
        <f>IF(N150="nulová",J150,0)</f>
        <v>0</v>
      </c>
      <c r="BJ150" s="18" t="s">
        <v>85</v>
      </c>
      <c r="BK150" s="185">
        <f>ROUND(I150*H150,2)</f>
        <v>0</v>
      </c>
      <c r="BL150" s="18" t="s">
        <v>147</v>
      </c>
      <c r="BM150" s="184" t="s">
        <v>167</v>
      </c>
    </row>
    <row r="151" s="12" customFormat="1" ht="22.8" customHeight="1">
      <c r="A151" s="12"/>
      <c r="B151" s="158"/>
      <c r="C151" s="12"/>
      <c r="D151" s="159" t="s">
        <v>76</v>
      </c>
      <c r="E151" s="169" t="s">
        <v>168</v>
      </c>
      <c r="F151" s="169" t="s">
        <v>169</v>
      </c>
      <c r="G151" s="12"/>
      <c r="H151" s="12"/>
      <c r="I151" s="161"/>
      <c r="J151" s="170">
        <f>BK151</f>
        <v>0</v>
      </c>
      <c r="K151" s="12"/>
      <c r="L151" s="158"/>
      <c r="M151" s="163"/>
      <c r="N151" s="164"/>
      <c r="O151" s="164"/>
      <c r="P151" s="165">
        <f>SUM(P152:P159)</f>
        <v>0</v>
      </c>
      <c r="Q151" s="164"/>
      <c r="R151" s="165">
        <f>SUM(R152:R159)</f>
        <v>0</v>
      </c>
      <c r="S151" s="164"/>
      <c r="T151" s="166">
        <f>SUM(T152:T159)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59" t="s">
        <v>87</v>
      </c>
      <c r="AT151" s="167" t="s">
        <v>76</v>
      </c>
      <c r="AU151" s="167" t="s">
        <v>85</v>
      </c>
      <c r="AY151" s="159" t="s">
        <v>123</v>
      </c>
      <c r="BK151" s="168">
        <f>SUM(BK152:BK159)</f>
        <v>0</v>
      </c>
    </row>
    <row r="152" s="2" customFormat="1" ht="33" customHeight="1">
      <c r="A152" s="37"/>
      <c r="B152" s="171"/>
      <c r="C152" s="172" t="s">
        <v>130</v>
      </c>
      <c r="D152" s="172" t="s">
        <v>126</v>
      </c>
      <c r="E152" s="173" t="s">
        <v>170</v>
      </c>
      <c r="F152" s="174" t="s">
        <v>171</v>
      </c>
      <c r="G152" s="175" t="s">
        <v>172</v>
      </c>
      <c r="H152" s="176">
        <v>1.3</v>
      </c>
      <c r="I152" s="177"/>
      <c r="J152" s="178">
        <f>ROUND(I152*H152,2)</f>
        <v>0</v>
      </c>
      <c r="K152" s="179"/>
      <c r="L152" s="38"/>
      <c r="M152" s="180" t="s">
        <v>1</v>
      </c>
      <c r="N152" s="181" t="s">
        <v>42</v>
      </c>
      <c r="O152" s="76"/>
      <c r="P152" s="182">
        <f>O152*H152</f>
        <v>0</v>
      </c>
      <c r="Q152" s="182">
        <v>0</v>
      </c>
      <c r="R152" s="182">
        <f>Q152*H152</f>
        <v>0</v>
      </c>
      <c r="S152" s="182">
        <v>0</v>
      </c>
      <c r="T152" s="18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4" t="s">
        <v>147</v>
      </c>
      <c r="AT152" s="184" t="s">
        <v>126</v>
      </c>
      <c r="AU152" s="184" t="s">
        <v>87</v>
      </c>
      <c r="AY152" s="18" t="s">
        <v>123</v>
      </c>
      <c r="BE152" s="185">
        <f>IF(N152="základní",J152,0)</f>
        <v>0</v>
      </c>
      <c r="BF152" s="185">
        <f>IF(N152="snížená",J152,0)</f>
        <v>0</v>
      </c>
      <c r="BG152" s="185">
        <f>IF(N152="zákl. přenesená",J152,0)</f>
        <v>0</v>
      </c>
      <c r="BH152" s="185">
        <f>IF(N152="sníž. přenesená",J152,0)</f>
        <v>0</v>
      </c>
      <c r="BI152" s="185">
        <f>IF(N152="nulová",J152,0)</f>
        <v>0</v>
      </c>
      <c r="BJ152" s="18" t="s">
        <v>85</v>
      </c>
      <c r="BK152" s="185">
        <f>ROUND(I152*H152,2)</f>
        <v>0</v>
      </c>
      <c r="BL152" s="18" t="s">
        <v>147</v>
      </c>
      <c r="BM152" s="184" t="s">
        <v>173</v>
      </c>
    </row>
    <row r="153" s="2" customFormat="1" ht="21.75" customHeight="1">
      <c r="A153" s="37"/>
      <c r="B153" s="171"/>
      <c r="C153" s="172" t="s">
        <v>174</v>
      </c>
      <c r="D153" s="172" t="s">
        <v>126</v>
      </c>
      <c r="E153" s="173" t="s">
        <v>175</v>
      </c>
      <c r="F153" s="174" t="s">
        <v>176</v>
      </c>
      <c r="G153" s="175" t="s">
        <v>172</v>
      </c>
      <c r="H153" s="176">
        <v>5.5</v>
      </c>
      <c r="I153" s="177"/>
      <c r="J153" s="178">
        <f>ROUND(I153*H153,2)</f>
        <v>0</v>
      </c>
      <c r="K153" s="179"/>
      <c r="L153" s="38"/>
      <c r="M153" s="180" t="s">
        <v>1</v>
      </c>
      <c r="N153" s="181" t="s">
        <v>42</v>
      </c>
      <c r="O153" s="76"/>
      <c r="P153" s="182">
        <f>O153*H153</f>
        <v>0</v>
      </c>
      <c r="Q153" s="182">
        <v>0</v>
      </c>
      <c r="R153" s="182">
        <f>Q153*H153</f>
        <v>0</v>
      </c>
      <c r="S153" s="182">
        <v>0</v>
      </c>
      <c r="T153" s="18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4" t="s">
        <v>147</v>
      </c>
      <c r="AT153" s="184" t="s">
        <v>126</v>
      </c>
      <c r="AU153" s="184" t="s">
        <v>87</v>
      </c>
      <c r="AY153" s="18" t="s">
        <v>123</v>
      </c>
      <c r="BE153" s="185">
        <f>IF(N153="základní",J153,0)</f>
        <v>0</v>
      </c>
      <c r="BF153" s="185">
        <f>IF(N153="snížená",J153,0)</f>
        <v>0</v>
      </c>
      <c r="BG153" s="185">
        <f>IF(N153="zákl. přenesená",J153,0)</f>
        <v>0</v>
      </c>
      <c r="BH153" s="185">
        <f>IF(N153="sníž. přenesená",J153,0)</f>
        <v>0</v>
      </c>
      <c r="BI153" s="185">
        <f>IF(N153="nulová",J153,0)</f>
        <v>0</v>
      </c>
      <c r="BJ153" s="18" t="s">
        <v>85</v>
      </c>
      <c r="BK153" s="185">
        <f>ROUND(I153*H153,2)</f>
        <v>0</v>
      </c>
      <c r="BL153" s="18" t="s">
        <v>147</v>
      </c>
      <c r="BM153" s="184" t="s">
        <v>177</v>
      </c>
    </row>
    <row r="154" s="2" customFormat="1" ht="33" customHeight="1">
      <c r="A154" s="37"/>
      <c r="B154" s="171"/>
      <c r="C154" s="172" t="s">
        <v>178</v>
      </c>
      <c r="D154" s="172" t="s">
        <v>126</v>
      </c>
      <c r="E154" s="173" t="s">
        <v>179</v>
      </c>
      <c r="F154" s="174" t="s">
        <v>180</v>
      </c>
      <c r="G154" s="175" t="s">
        <v>172</v>
      </c>
      <c r="H154" s="176">
        <v>5.5</v>
      </c>
      <c r="I154" s="177"/>
      <c r="J154" s="178">
        <f>ROUND(I154*H154,2)</f>
        <v>0</v>
      </c>
      <c r="K154" s="179"/>
      <c r="L154" s="38"/>
      <c r="M154" s="180" t="s">
        <v>1</v>
      </c>
      <c r="N154" s="181" t="s">
        <v>42</v>
      </c>
      <c r="O154" s="76"/>
      <c r="P154" s="182">
        <f>O154*H154</f>
        <v>0</v>
      </c>
      <c r="Q154" s="182">
        <v>0</v>
      </c>
      <c r="R154" s="182">
        <f>Q154*H154</f>
        <v>0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147</v>
      </c>
      <c r="AT154" s="184" t="s">
        <v>126</v>
      </c>
      <c r="AU154" s="184" t="s">
        <v>87</v>
      </c>
      <c r="AY154" s="18" t="s">
        <v>123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8" t="s">
        <v>85</v>
      </c>
      <c r="BK154" s="185">
        <f>ROUND(I154*H154,2)</f>
        <v>0</v>
      </c>
      <c r="BL154" s="18" t="s">
        <v>147</v>
      </c>
      <c r="BM154" s="184" t="s">
        <v>181</v>
      </c>
    </row>
    <row r="155" s="2" customFormat="1" ht="21.75" customHeight="1">
      <c r="A155" s="37"/>
      <c r="B155" s="171"/>
      <c r="C155" s="172" t="s">
        <v>182</v>
      </c>
      <c r="D155" s="172" t="s">
        <v>126</v>
      </c>
      <c r="E155" s="173" t="s">
        <v>183</v>
      </c>
      <c r="F155" s="174" t="s">
        <v>184</v>
      </c>
      <c r="G155" s="175" t="s">
        <v>172</v>
      </c>
      <c r="H155" s="176">
        <v>9.5999999999999996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42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147</v>
      </c>
      <c r="AT155" s="184" t="s">
        <v>126</v>
      </c>
      <c r="AU155" s="184" t="s">
        <v>87</v>
      </c>
      <c r="AY155" s="18" t="s">
        <v>123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8" t="s">
        <v>85</v>
      </c>
      <c r="BK155" s="185">
        <f>ROUND(I155*H155,2)</f>
        <v>0</v>
      </c>
      <c r="BL155" s="18" t="s">
        <v>147</v>
      </c>
      <c r="BM155" s="184" t="s">
        <v>185</v>
      </c>
    </row>
    <row r="156" s="14" customFormat="1">
      <c r="A156" s="14"/>
      <c r="B156" s="194"/>
      <c r="C156" s="14"/>
      <c r="D156" s="187" t="s">
        <v>132</v>
      </c>
      <c r="E156" s="195" t="s">
        <v>1</v>
      </c>
      <c r="F156" s="196" t="s">
        <v>186</v>
      </c>
      <c r="G156" s="14"/>
      <c r="H156" s="197">
        <v>9.5999999999999996</v>
      </c>
      <c r="I156" s="198"/>
      <c r="J156" s="14"/>
      <c r="K156" s="14"/>
      <c r="L156" s="194"/>
      <c r="M156" s="199"/>
      <c r="N156" s="200"/>
      <c r="O156" s="200"/>
      <c r="P156" s="200"/>
      <c r="Q156" s="200"/>
      <c r="R156" s="200"/>
      <c r="S156" s="200"/>
      <c r="T156" s="201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195" t="s">
        <v>132</v>
      </c>
      <c r="AU156" s="195" t="s">
        <v>87</v>
      </c>
      <c r="AV156" s="14" t="s">
        <v>87</v>
      </c>
      <c r="AW156" s="14" t="s">
        <v>32</v>
      </c>
      <c r="AX156" s="14" t="s">
        <v>85</v>
      </c>
      <c r="AY156" s="195" t="s">
        <v>123</v>
      </c>
    </row>
    <row r="157" s="2" customFormat="1" ht="21.75" customHeight="1">
      <c r="A157" s="37"/>
      <c r="B157" s="171"/>
      <c r="C157" s="172" t="s">
        <v>187</v>
      </c>
      <c r="D157" s="172" t="s">
        <v>126</v>
      </c>
      <c r="E157" s="173" t="s">
        <v>188</v>
      </c>
      <c r="F157" s="174" t="s">
        <v>189</v>
      </c>
      <c r="G157" s="175" t="s">
        <v>146</v>
      </c>
      <c r="H157" s="176">
        <v>3.5</v>
      </c>
      <c r="I157" s="177"/>
      <c r="J157" s="178">
        <f>ROUND(I157*H157,2)</f>
        <v>0</v>
      </c>
      <c r="K157" s="179"/>
      <c r="L157" s="38"/>
      <c r="M157" s="180" t="s">
        <v>1</v>
      </c>
      <c r="N157" s="181" t="s">
        <v>42</v>
      </c>
      <c r="O157" s="76"/>
      <c r="P157" s="182">
        <f>O157*H157</f>
        <v>0</v>
      </c>
      <c r="Q157" s="182">
        <v>0</v>
      </c>
      <c r="R157" s="182">
        <f>Q157*H157</f>
        <v>0</v>
      </c>
      <c r="S157" s="182">
        <v>0</v>
      </c>
      <c r="T157" s="18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4" t="s">
        <v>147</v>
      </c>
      <c r="AT157" s="184" t="s">
        <v>126</v>
      </c>
      <c r="AU157" s="184" t="s">
        <v>87</v>
      </c>
      <c r="AY157" s="18" t="s">
        <v>123</v>
      </c>
      <c r="BE157" s="185">
        <f>IF(N157="základní",J157,0)</f>
        <v>0</v>
      </c>
      <c r="BF157" s="185">
        <f>IF(N157="snížená",J157,0)</f>
        <v>0</v>
      </c>
      <c r="BG157" s="185">
        <f>IF(N157="zákl. přenesená",J157,0)</f>
        <v>0</v>
      </c>
      <c r="BH157" s="185">
        <f>IF(N157="sníž. přenesená",J157,0)</f>
        <v>0</v>
      </c>
      <c r="BI157" s="185">
        <f>IF(N157="nulová",J157,0)</f>
        <v>0</v>
      </c>
      <c r="BJ157" s="18" t="s">
        <v>85</v>
      </c>
      <c r="BK157" s="185">
        <f>ROUND(I157*H157,2)</f>
        <v>0</v>
      </c>
      <c r="BL157" s="18" t="s">
        <v>147</v>
      </c>
      <c r="BM157" s="184" t="s">
        <v>190</v>
      </c>
    </row>
    <row r="158" s="2" customFormat="1" ht="33" customHeight="1">
      <c r="A158" s="37"/>
      <c r="B158" s="171"/>
      <c r="C158" s="172" t="s">
        <v>191</v>
      </c>
      <c r="D158" s="172" t="s">
        <v>126</v>
      </c>
      <c r="E158" s="173" t="s">
        <v>192</v>
      </c>
      <c r="F158" s="174" t="s">
        <v>193</v>
      </c>
      <c r="G158" s="175" t="s">
        <v>194</v>
      </c>
      <c r="H158" s="176">
        <v>1</v>
      </c>
      <c r="I158" s="177"/>
      <c r="J158" s="178">
        <f>ROUND(I158*H158,2)</f>
        <v>0</v>
      </c>
      <c r="K158" s="179"/>
      <c r="L158" s="38"/>
      <c r="M158" s="180" t="s">
        <v>1</v>
      </c>
      <c r="N158" s="181" t="s">
        <v>42</v>
      </c>
      <c r="O158" s="76"/>
      <c r="P158" s="182">
        <f>O158*H158</f>
        <v>0</v>
      </c>
      <c r="Q158" s="182">
        <v>0</v>
      </c>
      <c r="R158" s="182">
        <f>Q158*H158</f>
        <v>0</v>
      </c>
      <c r="S158" s="182">
        <v>0</v>
      </c>
      <c r="T158" s="18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4" t="s">
        <v>147</v>
      </c>
      <c r="AT158" s="184" t="s">
        <v>126</v>
      </c>
      <c r="AU158" s="184" t="s">
        <v>87</v>
      </c>
      <c r="AY158" s="18" t="s">
        <v>123</v>
      </c>
      <c r="BE158" s="185">
        <f>IF(N158="základní",J158,0)</f>
        <v>0</v>
      </c>
      <c r="BF158" s="185">
        <f>IF(N158="snížená",J158,0)</f>
        <v>0</v>
      </c>
      <c r="BG158" s="185">
        <f>IF(N158="zákl. přenesená",J158,0)</f>
        <v>0</v>
      </c>
      <c r="BH158" s="185">
        <f>IF(N158="sníž. přenesená",J158,0)</f>
        <v>0</v>
      </c>
      <c r="BI158" s="185">
        <f>IF(N158="nulová",J158,0)</f>
        <v>0</v>
      </c>
      <c r="BJ158" s="18" t="s">
        <v>85</v>
      </c>
      <c r="BK158" s="185">
        <f>ROUND(I158*H158,2)</f>
        <v>0</v>
      </c>
      <c r="BL158" s="18" t="s">
        <v>147</v>
      </c>
      <c r="BM158" s="184" t="s">
        <v>195</v>
      </c>
    </row>
    <row r="159" s="2" customFormat="1" ht="21.75" customHeight="1">
      <c r="A159" s="37"/>
      <c r="B159" s="171"/>
      <c r="C159" s="172" t="s">
        <v>196</v>
      </c>
      <c r="D159" s="172" t="s">
        <v>126</v>
      </c>
      <c r="E159" s="173" t="s">
        <v>197</v>
      </c>
      <c r="F159" s="174" t="s">
        <v>198</v>
      </c>
      <c r="G159" s="175" t="s">
        <v>166</v>
      </c>
      <c r="H159" s="176">
        <v>0.41999999999999998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42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147</v>
      </c>
      <c r="AT159" s="184" t="s">
        <v>126</v>
      </c>
      <c r="AU159" s="184" t="s">
        <v>87</v>
      </c>
      <c r="AY159" s="18" t="s">
        <v>123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8" t="s">
        <v>85</v>
      </c>
      <c r="BK159" s="185">
        <f>ROUND(I159*H159,2)</f>
        <v>0</v>
      </c>
      <c r="BL159" s="18" t="s">
        <v>147</v>
      </c>
      <c r="BM159" s="184" t="s">
        <v>199</v>
      </c>
    </row>
    <row r="160" s="12" customFormat="1" ht="22.8" customHeight="1">
      <c r="A160" s="12"/>
      <c r="B160" s="158"/>
      <c r="C160" s="12"/>
      <c r="D160" s="159" t="s">
        <v>76</v>
      </c>
      <c r="E160" s="169" t="s">
        <v>200</v>
      </c>
      <c r="F160" s="169" t="s">
        <v>201</v>
      </c>
      <c r="G160" s="12"/>
      <c r="H160" s="12"/>
      <c r="I160" s="161"/>
      <c r="J160" s="170">
        <f>BK160</f>
        <v>0</v>
      </c>
      <c r="K160" s="12"/>
      <c r="L160" s="158"/>
      <c r="M160" s="163"/>
      <c r="N160" s="164"/>
      <c r="O160" s="164"/>
      <c r="P160" s="165">
        <f>SUM(P161:P170)</f>
        <v>0</v>
      </c>
      <c r="Q160" s="164"/>
      <c r="R160" s="165">
        <f>SUM(R161:R170)</f>
        <v>0</v>
      </c>
      <c r="S160" s="164"/>
      <c r="T160" s="166">
        <f>SUM(T161:T170)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59" t="s">
        <v>87</v>
      </c>
      <c r="AT160" s="167" t="s">
        <v>76</v>
      </c>
      <c r="AU160" s="167" t="s">
        <v>85</v>
      </c>
      <c r="AY160" s="159" t="s">
        <v>123</v>
      </c>
      <c r="BK160" s="168">
        <f>SUM(BK161:BK170)</f>
        <v>0</v>
      </c>
    </row>
    <row r="161" s="2" customFormat="1" ht="21.75" customHeight="1">
      <c r="A161" s="37"/>
      <c r="B161" s="171"/>
      <c r="C161" s="172" t="s">
        <v>202</v>
      </c>
      <c r="D161" s="172" t="s">
        <v>126</v>
      </c>
      <c r="E161" s="173" t="s">
        <v>203</v>
      </c>
      <c r="F161" s="174" t="s">
        <v>204</v>
      </c>
      <c r="G161" s="175" t="s">
        <v>172</v>
      </c>
      <c r="H161" s="176">
        <v>1.6000000000000001</v>
      </c>
      <c r="I161" s="177"/>
      <c r="J161" s="178">
        <f>ROUND(I161*H161,2)</f>
        <v>0</v>
      </c>
      <c r="K161" s="179"/>
      <c r="L161" s="38"/>
      <c r="M161" s="180" t="s">
        <v>1</v>
      </c>
      <c r="N161" s="181" t="s">
        <v>42</v>
      </c>
      <c r="O161" s="76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147</v>
      </c>
      <c r="AT161" s="184" t="s">
        <v>126</v>
      </c>
      <c r="AU161" s="184" t="s">
        <v>87</v>
      </c>
      <c r="AY161" s="18" t="s">
        <v>123</v>
      </c>
      <c r="BE161" s="185">
        <f>IF(N161="základní",J161,0)</f>
        <v>0</v>
      </c>
      <c r="BF161" s="185">
        <f>IF(N161="snížená",J161,0)</f>
        <v>0</v>
      </c>
      <c r="BG161" s="185">
        <f>IF(N161="zákl. přenesená",J161,0)</f>
        <v>0</v>
      </c>
      <c r="BH161" s="185">
        <f>IF(N161="sníž. přenesená",J161,0)</f>
        <v>0</v>
      </c>
      <c r="BI161" s="185">
        <f>IF(N161="nulová",J161,0)</f>
        <v>0</v>
      </c>
      <c r="BJ161" s="18" t="s">
        <v>85</v>
      </c>
      <c r="BK161" s="185">
        <f>ROUND(I161*H161,2)</f>
        <v>0</v>
      </c>
      <c r="BL161" s="18" t="s">
        <v>147</v>
      </c>
      <c r="BM161" s="184" t="s">
        <v>205</v>
      </c>
    </row>
    <row r="162" s="13" customFormat="1">
      <c r="A162" s="13"/>
      <c r="B162" s="186"/>
      <c r="C162" s="13"/>
      <c r="D162" s="187" t="s">
        <v>132</v>
      </c>
      <c r="E162" s="188" t="s">
        <v>1</v>
      </c>
      <c r="F162" s="189" t="s">
        <v>133</v>
      </c>
      <c r="G162" s="13"/>
      <c r="H162" s="188" t="s">
        <v>1</v>
      </c>
      <c r="I162" s="190"/>
      <c r="J162" s="13"/>
      <c r="K162" s="13"/>
      <c r="L162" s="186"/>
      <c r="M162" s="191"/>
      <c r="N162" s="192"/>
      <c r="O162" s="192"/>
      <c r="P162" s="192"/>
      <c r="Q162" s="192"/>
      <c r="R162" s="192"/>
      <c r="S162" s="192"/>
      <c r="T162" s="19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88" t="s">
        <v>132</v>
      </c>
      <c r="AU162" s="188" t="s">
        <v>87</v>
      </c>
      <c r="AV162" s="13" t="s">
        <v>85</v>
      </c>
      <c r="AW162" s="13" t="s">
        <v>32</v>
      </c>
      <c r="AX162" s="13" t="s">
        <v>77</v>
      </c>
      <c r="AY162" s="188" t="s">
        <v>123</v>
      </c>
    </row>
    <row r="163" s="14" customFormat="1">
      <c r="A163" s="14"/>
      <c r="B163" s="194"/>
      <c r="C163" s="14"/>
      <c r="D163" s="187" t="s">
        <v>132</v>
      </c>
      <c r="E163" s="195" t="s">
        <v>1</v>
      </c>
      <c r="F163" s="196" t="s">
        <v>206</v>
      </c>
      <c r="G163" s="14"/>
      <c r="H163" s="197">
        <v>1.6000000000000001</v>
      </c>
      <c r="I163" s="198"/>
      <c r="J163" s="14"/>
      <c r="K163" s="14"/>
      <c r="L163" s="194"/>
      <c r="M163" s="199"/>
      <c r="N163" s="200"/>
      <c r="O163" s="200"/>
      <c r="P163" s="200"/>
      <c r="Q163" s="200"/>
      <c r="R163" s="200"/>
      <c r="S163" s="200"/>
      <c r="T163" s="201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195" t="s">
        <v>132</v>
      </c>
      <c r="AU163" s="195" t="s">
        <v>87</v>
      </c>
      <c r="AV163" s="14" t="s">
        <v>87</v>
      </c>
      <c r="AW163" s="14" t="s">
        <v>32</v>
      </c>
      <c r="AX163" s="14" t="s">
        <v>85</v>
      </c>
      <c r="AY163" s="195" t="s">
        <v>123</v>
      </c>
    </row>
    <row r="164" s="2" customFormat="1" ht="21.75" customHeight="1">
      <c r="A164" s="37"/>
      <c r="B164" s="171"/>
      <c r="C164" s="172" t="s">
        <v>207</v>
      </c>
      <c r="D164" s="172" t="s">
        <v>126</v>
      </c>
      <c r="E164" s="173" t="s">
        <v>208</v>
      </c>
      <c r="F164" s="174" t="s">
        <v>209</v>
      </c>
      <c r="G164" s="175" t="s">
        <v>146</v>
      </c>
      <c r="H164" s="176">
        <v>26.800000000000001</v>
      </c>
      <c r="I164" s="177"/>
      <c r="J164" s="178">
        <f>ROUND(I164*H164,2)</f>
        <v>0</v>
      </c>
      <c r="K164" s="179"/>
      <c r="L164" s="38"/>
      <c r="M164" s="180" t="s">
        <v>1</v>
      </c>
      <c r="N164" s="181" t="s">
        <v>42</v>
      </c>
      <c r="O164" s="76"/>
      <c r="P164" s="182">
        <f>O164*H164</f>
        <v>0</v>
      </c>
      <c r="Q164" s="182">
        <v>0</v>
      </c>
      <c r="R164" s="182">
        <f>Q164*H164</f>
        <v>0</v>
      </c>
      <c r="S164" s="182">
        <v>0</v>
      </c>
      <c r="T164" s="183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4" t="s">
        <v>147</v>
      </c>
      <c r="AT164" s="184" t="s">
        <v>126</v>
      </c>
      <c r="AU164" s="184" t="s">
        <v>87</v>
      </c>
      <c r="AY164" s="18" t="s">
        <v>123</v>
      </c>
      <c r="BE164" s="185">
        <f>IF(N164="základní",J164,0)</f>
        <v>0</v>
      </c>
      <c r="BF164" s="185">
        <f>IF(N164="snížená",J164,0)</f>
        <v>0</v>
      </c>
      <c r="BG164" s="185">
        <f>IF(N164="zákl. přenesená",J164,0)</f>
        <v>0</v>
      </c>
      <c r="BH164" s="185">
        <f>IF(N164="sníž. přenesená",J164,0)</f>
        <v>0</v>
      </c>
      <c r="BI164" s="185">
        <f>IF(N164="nulová",J164,0)</f>
        <v>0</v>
      </c>
      <c r="BJ164" s="18" t="s">
        <v>85</v>
      </c>
      <c r="BK164" s="185">
        <f>ROUND(I164*H164,2)</f>
        <v>0</v>
      </c>
      <c r="BL164" s="18" t="s">
        <v>147</v>
      </c>
      <c r="BM164" s="184" t="s">
        <v>210</v>
      </c>
    </row>
    <row r="165" s="13" customFormat="1">
      <c r="A165" s="13"/>
      <c r="B165" s="186"/>
      <c r="C165" s="13"/>
      <c r="D165" s="187" t="s">
        <v>132</v>
      </c>
      <c r="E165" s="188" t="s">
        <v>1</v>
      </c>
      <c r="F165" s="189" t="s">
        <v>133</v>
      </c>
      <c r="G165" s="13"/>
      <c r="H165" s="188" t="s">
        <v>1</v>
      </c>
      <c r="I165" s="190"/>
      <c r="J165" s="13"/>
      <c r="K165" s="13"/>
      <c r="L165" s="186"/>
      <c r="M165" s="191"/>
      <c r="N165" s="192"/>
      <c r="O165" s="192"/>
      <c r="P165" s="192"/>
      <c r="Q165" s="192"/>
      <c r="R165" s="192"/>
      <c r="S165" s="192"/>
      <c r="T165" s="19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88" t="s">
        <v>132</v>
      </c>
      <c r="AU165" s="188" t="s">
        <v>87</v>
      </c>
      <c r="AV165" s="13" t="s">
        <v>85</v>
      </c>
      <c r="AW165" s="13" t="s">
        <v>32</v>
      </c>
      <c r="AX165" s="13" t="s">
        <v>77</v>
      </c>
      <c r="AY165" s="188" t="s">
        <v>123</v>
      </c>
    </row>
    <row r="166" s="14" customFormat="1">
      <c r="A166" s="14"/>
      <c r="B166" s="194"/>
      <c r="C166" s="14"/>
      <c r="D166" s="187" t="s">
        <v>132</v>
      </c>
      <c r="E166" s="195" t="s">
        <v>1</v>
      </c>
      <c r="F166" s="196" t="s">
        <v>211</v>
      </c>
      <c r="G166" s="14"/>
      <c r="H166" s="197">
        <v>21.300000000000001</v>
      </c>
      <c r="I166" s="198"/>
      <c r="J166" s="14"/>
      <c r="K166" s="14"/>
      <c r="L166" s="194"/>
      <c r="M166" s="199"/>
      <c r="N166" s="200"/>
      <c r="O166" s="200"/>
      <c r="P166" s="200"/>
      <c r="Q166" s="200"/>
      <c r="R166" s="200"/>
      <c r="S166" s="200"/>
      <c r="T166" s="201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195" t="s">
        <v>132</v>
      </c>
      <c r="AU166" s="195" t="s">
        <v>87</v>
      </c>
      <c r="AV166" s="14" t="s">
        <v>87</v>
      </c>
      <c r="AW166" s="14" t="s">
        <v>32</v>
      </c>
      <c r="AX166" s="14" t="s">
        <v>77</v>
      </c>
      <c r="AY166" s="195" t="s">
        <v>123</v>
      </c>
    </row>
    <row r="167" s="13" customFormat="1">
      <c r="A167" s="13"/>
      <c r="B167" s="186"/>
      <c r="C167" s="13"/>
      <c r="D167" s="187" t="s">
        <v>132</v>
      </c>
      <c r="E167" s="188" t="s">
        <v>1</v>
      </c>
      <c r="F167" s="189" t="s">
        <v>150</v>
      </c>
      <c r="G167" s="13"/>
      <c r="H167" s="188" t="s">
        <v>1</v>
      </c>
      <c r="I167" s="190"/>
      <c r="J167" s="13"/>
      <c r="K167" s="13"/>
      <c r="L167" s="186"/>
      <c r="M167" s="191"/>
      <c r="N167" s="192"/>
      <c r="O167" s="192"/>
      <c r="P167" s="192"/>
      <c r="Q167" s="192"/>
      <c r="R167" s="192"/>
      <c r="S167" s="192"/>
      <c r="T167" s="19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8" t="s">
        <v>132</v>
      </c>
      <c r="AU167" s="188" t="s">
        <v>87</v>
      </c>
      <c r="AV167" s="13" t="s">
        <v>85</v>
      </c>
      <c r="AW167" s="13" t="s">
        <v>32</v>
      </c>
      <c r="AX167" s="13" t="s">
        <v>77</v>
      </c>
      <c r="AY167" s="188" t="s">
        <v>123</v>
      </c>
    </row>
    <row r="168" s="14" customFormat="1">
      <c r="A168" s="14"/>
      <c r="B168" s="194"/>
      <c r="C168" s="14"/>
      <c r="D168" s="187" t="s">
        <v>132</v>
      </c>
      <c r="E168" s="195" t="s">
        <v>1</v>
      </c>
      <c r="F168" s="196" t="s">
        <v>212</v>
      </c>
      <c r="G168" s="14"/>
      <c r="H168" s="197">
        <v>5.5</v>
      </c>
      <c r="I168" s="198"/>
      <c r="J168" s="14"/>
      <c r="K168" s="14"/>
      <c r="L168" s="194"/>
      <c r="M168" s="199"/>
      <c r="N168" s="200"/>
      <c r="O168" s="200"/>
      <c r="P168" s="200"/>
      <c r="Q168" s="200"/>
      <c r="R168" s="200"/>
      <c r="S168" s="200"/>
      <c r="T168" s="201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195" t="s">
        <v>132</v>
      </c>
      <c r="AU168" s="195" t="s">
        <v>87</v>
      </c>
      <c r="AV168" s="14" t="s">
        <v>87</v>
      </c>
      <c r="AW168" s="14" t="s">
        <v>32</v>
      </c>
      <c r="AX168" s="14" t="s">
        <v>77</v>
      </c>
      <c r="AY168" s="195" t="s">
        <v>123</v>
      </c>
    </row>
    <row r="169" s="15" customFormat="1">
      <c r="A169" s="15"/>
      <c r="B169" s="202"/>
      <c r="C169" s="15"/>
      <c r="D169" s="187" t="s">
        <v>132</v>
      </c>
      <c r="E169" s="203" t="s">
        <v>1</v>
      </c>
      <c r="F169" s="204" t="s">
        <v>158</v>
      </c>
      <c r="G169" s="15"/>
      <c r="H169" s="205">
        <v>26.800000000000001</v>
      </c>
      <c r="I169" s="206"/>
      <c r="J169" s="15"/>
      <c r="K169" s="15"/>
      <c r="L169" s="202"/>
      <c r="M169" s="207"/>
      <c r="N169" s="208"/>
      <c r="O169" s="208"/>
      <c r="P169" s="208"/>
      <c r="Q169" s="208"/>
      <c r="R169" s="208"/>
      <c r="S169" s="208"/>
      <c r="T169" s="209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03" t="s">
        <v>132</v>
      </c>
      <c r="AU169" s="203" t="s">
        <v>87</v>
      </c>
      <c r="AV169" s="15" t="s">
        <v>130</v>
      </c>
      <c r="AW169" s="15" t="s">
        <v>32</v>
      </c>
      <c r="AX169" s="15" t="s">
        <v>85</v>
      </c>
      <c r="AY169" s="203" t="s">
        <v>123</v>
      </c>
    </row>
    <row r="170" s="2" customFormat="1" ht="21.75" customHeight="1">
      <c r="A170" s="37"/>
      <c r="B170" s="171"/>
      <c r="C170" s="172" t="s">
        <v>213</v>
      </c>
      <c r="D170" s="172" t="s">
        <v>126</v>
      </c>
      <c r="E170" s="173" t="s">
        <v>214</v>
      </c>
      <c r="F170" s="174" t="s">
        <v>215</v>
      </c>
      <c r="G170" s="175" t="s">
        <v>166</v>
      </c>
      <c r="H170" s="176">
        <v>2.1000000000000001</v>
      </c>
      <c r="I170" s="177"/>
      <c r="J170" s="178">
        <f>ROUND(I170*H170,2)</f>
        <v>0</v>
      </c>
      <c r="K170" s="179"/>
      <c r="L170" s="38"/>
      <c r="M170" s="180" t="s">
        <v>1</v>
      </c>
      <c r="N170" s="181" t="s">
        <v>42</v>
      </c>
      <c r="O170" s="76"/>
      <c r="P170" s="182">
        <f>O170*H170</f>
        <v>0</v>
      </c>
      <c r="Q170" s="182">
        <v>0</v>
      </c>
      <c r="R170" s="182">
        <f>Q170*H170</f>
        <v>0</v>
      </c>
      <c r="S170" s="182">
        <v>0</v>
      </c>
      <c r="T170" s="18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4" t="s">
        <v>147</v>
      </c>
      <c r="AT170" s="184" t="s">
        <v>126</v>
      </c>
      <c r="AU170" s="184" t="s">
        <v>87</v>
      </c>
      <c r="AY170" s="18" t="s">
        <v>123</v>
      </c>
      <c r="BE170" s="185">
        <f>IF(N170="základní",J170,0)</f>
        <v>0</v>
      </c>
      <c r="BF170" s="185">
        <f>IF(N170="snížená",J170,0)</f>
        <v>0</v>
      </c>
      <c r="BG170" s="185">
        <f>IF(N170="zákl. přenesená",J170,0)</f>
        <v>0</v>
      </c>
      <c r="BH170" s="185">
        <f>IF(N170="sníž. přenesená",J170,0)</f>
        <v>0</v>
      </c>
      <c r="BI170" s="185">
        <f>IF(N170="nulová",J170,0)</f>
        <v>0</v>
      </c>
      <c r="BJ170" s="18" t="s">
        <v>85</v>
      </c>
      <c r="BK170" s="185">
        <f>ROUND(I170*H170,2)</f>
        <v>0</v>
      </c>
      <c r="BL170" s="18" t="s">
        <v>147</v>
      </c>
      <c r="BM170" s="184" t="s">
        <v>216</v>
      </c>
    </row>
    <row r="171" s="12" customFormat="1" ht="22.8" customHeight="1">
      <c r="A171" s="12"/>
      <c r="B171" s="158"/>
      <c r="C171" s="12"/>
      <c r="D171" s="159" t="s">
        <v>76</v>
      </c>
      <c r="E171" s="169" t="s">
        <v>217</v>
      </c>
      <c r="F171" s="169" t="s">
        <v>218</v>
      </c>
      <c r="G171" s="12"/>
      <c r="H171" s="12"/>
      <c r="I171" s="161"/>
      <c r="J171" s="170">
        <f>BK171</f>
        <v>0</v>
      </c>
      <c r="K171" s="12"/>
      <c r="L171" s="158"/>
      <c r="M171" s="163"/>
      <c r="N171" s="164"/>
      <c r="O171" s="164"/>
      <c r="P171" s="165">
        <f>SUM(P172:P208)</f>
        <v>0</v>
      </c>
      <c r="Q171" s="164"/>
      <c r="R171" s="165">
        <f>SUM(R172:R208)</f>
        <v>0</v>
      </c>
      <c r="S171" s="164"/>
      <c r="T171" s="166">
        <f>SUM(T172:T208)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59" t="s">
        <v>87</v>
      </c>
      <c r="AT171" s="167" t="s">
        <v>76</v>
      </c>
      <c r="AU171" s="167" t="s">
        <v>85</v>
      </c>
      <c r="AY171" s="159" t="s">
        <v>123</v>
      </c>
      <c r="BK171" s="168">
        <f>SUM(BK172:BK208)</f>
        <v>0</v>
      </c>
    </row>
    <row r="172" s="2" customFormat="1" ht="21.75" customHeight="1">
      <c r="A172" s="37"/>
      <c r="B172" s="171"/>
      <c r="C172" s="172" t="s">
        <v>219</v>
      </c>
      <c r="D172" s="172" t="s">
        <v>126</v>
      </c>
      <c r="E172" s="173" t="s">
        <v>220</v>
      </c>
      <c r="F172" s="174" t="s">
        <v>221</v>
      </c>
      <c r="G172" s="175" t="s">
        <v>194</v>
      </c>
      <c r="H172" s="176">
        <v>1</v>
      </c>
      <c r="I172" s="177"/>
      <c r="J172" s="178">
        <f>ROUND(I172*H172,2)</f>
        <v>0</v>
      </c>
      <c r="K172" s="179"/>
      <c r="L172" s="38"/>
      <c r="M172" s="180" t="s">
        <v>1</v>
      </c>
      <c r="N172" s="181" t="s">
        <v>42</v>
      </c>
      <c r="O172" s="76"/>
      <c r="P172" s="182">
        <f>O172*H172</f>
        <v>0</v>
      </c>
      <c r="Q172" s="182">
        <v>0</v>
      </c>
      <c r="R172" s="182">
        <f>Q172*H172</f>
        <v>0</v>
      </c>
      <c r="S172" s="182">
        <v>0</v>
      </c>
      <c r="T172" s="18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4" t="s">
        <v>147</v>
      </c>
      <c r="AT172" s="184" t="s">
        <v>126</v>
      </c>
      <c r="AU172" s="184" t="s">
        <v>87</v>
      </c>
      <c r="AY172" s="18" t="s">
        <v>123</v>
      </c>
      <c r="BE172" s="185">
        <f>IF(N172="základní",J172,0)</f>
        <v>0</v>
      </c>
      <c r="BF172" s="185">
        <f>IF(N172="snížená",J172,0)</f>
        <v>0</v>
      </c>
      <c r="BG172" s="185">
        <f>IF(N172="zákl. přenesená",J172,0)</f>
        <v>0</v>
      </c>
      <c r="BH172" s="185">
        <f>IF(N172="sníž. přenesená",J172,0)</f>
        <v>0</v>
      </c>
      <c r="BI172" s="185">
        <f>IF(N172="nulová",J172,0)</f>
        <v>0</v>
      </c>
      <c r="BJ172" s="18" t="s">
        <v>85</v>
      </c>
      <c r="BK172" s="185">
        <f>ROUND(I172*H172,2)</f>
        <v>0</v>
      </c>
      <c r="BL172" s="18" t="s">
        <v>147</v>
      </c>
      <c r="BM172" s="184" t="s">
        <v>222</v>
      </c>
    </row>
    <row r="173" s="2" customFormat="1" ht="21.75" customHeight="1">
      <c r="A173" s="37"/>
      <c r="B173" s="171"/>
      <c r="C173" s="172" t="s">
        <v>223</v>
      </c>
      <c r="D173" s="172" t="s">
        <v>126</v>
      </c>
      <c r="E173" s="173" t="s">
        <v>224</v>
      </c>
      <c r="F173" s="174" t="s">
        <v>225</v>
      </c>
      <c r="G173" s="175" t="s">
        <v>194</v>
      </c>
      <c r="H173" s="176">
        <v>1</v>
      </c>
      <c r="I173" s="177"/>
      <c r="J173" s="178">
        <f>ROUND(I173*H173,2)</f>
        <v>0</v>
      </c>
      <c r="K173" s="179"/>
      <c r="L173" s="38"/>
      <c r="M173" s="180" t="s">
        <v>1</v>
      </c>
      <c r="N173" s="181" t="s">
        <v>42</v>
      </c>
      <c r="O173" s="76"/>
      <c r="P173" s="182">
        <f>O173*H173</f>
        <v>0</v>
      </c>
      <c r="Q173" s="182">
        <v>0</v>
      </c>
      <c r="R173" s="182">
        <f>Q173*H173</f>
        <v>0</v>
      </c>
      <c r="S173" s="182">
        <v>0</v>
      </c>
      <c r="T173" s="18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147</v>
      </c>
      <c r="AT173" s="184" t="s">
        <v>126</v>
      </c>
      <c r="AU173" s="184" t="s">
        <v>87</v>
      </c>
      <c r="AY173" s="18" t="s">
        <v>123</v>
      </c>
      <c r="BE173" s="185">
        <f>IF(N173="základní",J173,0)</f>
        <v>0</v>
      </c>
      <c r="BF173" s="185">
        <f>IF(N173="snížená",J173,0)</f>
        <v>0</v>
      </c>
      <c r="BG173" s="185">
        <f>IF(N173="zákl. přenesená",J173,0)</f>
        <v>0</v>
      </c>
      <c r="BH173" s="185">
        <f>IF(N173="sníž. přenesená",J173,0)</f>
        <v>0</v>
      </c>
      <c r="BI173" s="185">
        <f>IF(N173="nulová",J173,0)</f>
        <v>0</v>
      </c>
      <c r="BJ173" s="18" t="s">
        <v>85</v>
      </c>
      <c r="BK173" s="185">
        <f>ROUND(I173*H173,2)</f>
        <v>0</v>
      </c>
      <c r="BL173" s="18" t="s">
        <v>147</v>
      </c>
      <c r="BM173" s="184" t="s">
        <v>226</v>
      </c>
    </row>
    <row r="174" s="2" customFormat="1" ht="21.75" customHeight="1">
      <c r="A174" s="37"/>
      <c r="B174" s="171"/>
      <c r="C174" s="172" t="s">
        <v>227</v>
      </c>
      <c r="D174" s="172" t="s">
        <v>126</v>
      </c>
      <c r="E174" s="173" t="s">
        <v>228</v>
      </c>
      <c r="F174" s="174" t="s">
        <v>229</v>
      </c>
      <c r="G174" s="175" t="s">
        <v>194</v>
      </c>
      <c r="H174" s="176">
        <v>1</v>
      </c>
      <c r="I174" s="177"/>
      <c r="J174" s="178">
        <f>ROUND(I174*H174,2)</f>
        <v>0</v>
      </c>
      <c r="K174" s="179"/>
      <c r="L174" s="38"/>
      <c r="M174" s="180" t="s">
        <v>1</v>
      </c>
      <c r="N174" s="181" t="s">
        <v>42</v>
      </c>
      <c r="O174" s="76"/>
      <c r="P174" s="182">
        <f>O174*H174</f>
        <v>0</v>
      </c>
      <c r="Q174" s="182">
        <v>0</v>
      </c>
      <c r="R174" s="182">
        <f>Q174*H174</f>
        <v>0</v>
      </c>
      <c r="S174" s="182">
        <v>0</v>
      </c>
      <c r="T174" s="183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4" t="s">
        <v>147</v>
      </c>
      <c r="AT174" s="184" t="s">
        <v>126</v>
      </c>
      <c r="AU174" s="184" t="s">
        <v>87</v>
      </c>
      <c r="AY174" s="18" t="s">
        <v>123</v>
      </c>
      <c r="BE174" s="185">
        <f>IF(N174="základní",J174,0)</f>
        <v>0</v>
      </c>
      <c r="BF174" s="185">
        <f>IF(N174="snížená",J174,0)</f>
        <v>0</v>
      </c>
      <c r="BG174" s="185">
        <f>IF(N174="zákl. přenesená",J174,0)</f>
        <v>0</v>
      </c>
      <c r="BH174" s="185">
        <f>IF(N174="sníž. přenesená",J174,0)</f>
        <v>0</v>
      </c>
      <c r="BI174" s="185">
        <f>IF(N174="nulová",J174,0)</f>
        <v>0</v>
      </c>
      <c r="BJ174" s="18" t="s">
        <v>85</v>
      </c>
      <c r="BK174" s="185">
        <f>ROUND(I174*H174,2)</f>
        <v>0</v>
      </c>
      <c r="BL174" s="18" t="s">
        <v>147</v>
      </c>
      <c r="BM174" s="184" t="s">
        <v>230</v>
      </c>
    </row>
    <row r="175" s="2" customFormat="1" ht="44.25" customHeight="1">
      <c r="A175" s="37"/>
      <c r="B175" s="171"/>
      <c r="C175" s="172" t="s">
        <v>8</v>
      </c>
      <c r="D175" s="172" t="s">
        <v>126</v>
      </c>
      <c r="E175" s="173" t="s">
        <v>231</v>
      </c>
      <c r="F175" s="174" t="s">
        <v>232</v>
      </c>
      <c r="G175" s="175" t="s">
        <v>194</v>
      </c>
      <c r="H175" s="176">
        <v>1</v>
      </c>
      <c r="I175" s="177"/>
      <c r="J175" s="178">
        <f>ROUND(I175*H175,2)</f>
        <v>0</v>
      </c>
      <c r="K175" s="179"/>
      <c r="L175" s="38"/>
      <c r="M175" s="180" t="s">
        <v>1</v>
      </c>
      <c r="N175" s="181" t="s">
        <v>42</v>
      </c>
      <c r="O175" s="76"/>
      <c r="P175" s="182">
        <f>O175*H175</f>
        <v>0</v>
      </c>
      <c r="Q175" s="182">
        <v>0</v>
      </c>
      <c r="R175" s="182">
        <f>Q175*H175</f>
        <v>0</v>
      </c>
      <c r="S175" s="182">
        <v>0</v>
      </c>
      <c r="T175" s="18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4" t="s">
        <v>147</v>
      </c>
      <c r="AT175" s="184" t="s">
        <v>126</v>
      </c>
      <c r="AU175" s="184" t="s">
        <v>87</v>
      </c>
      <c r="AY175" s="18" t="s">
        <v>123</v>
      </c>
      <c r="BE175" s="185">
        <f>IF(N175="základní",J175,0)</f>
        <v>0</v>
      </c>
      <c r="BF175" s="185">
        <f>IF(N175="snížená",J175,0)</f>
        <v>0</v>
      </c>
      <c r="BG175" s="185">
        <f>IF(N175="zákl. přenesená",J175,0)</f>
        <v>0</v>
      </c>
      <c r="BH175" s="185">
        <f>IF(N175="sníž. přenesená",J175,0)</f>
        <v>0</v>
      </c>
      <c r="BI175" s="185">
        <f>IF(N175="nulová",J175,0)</f>
        <v>0</v>
      </c>
      <c r="BJ175" s="18" t="s">
        <v>85</v>
      </c>
      <c r="BK175" s="185">
        <f>ROUND(I175*H175,2)</f>
        <v>0</v>
      </c>
      <c r="BL175" s="18" t="s">
        <v>147</v>
      </c>
      <c r="BM175" s="184" t="s">
        <v>233</v>
      </c>
    </row>
    <row r="176" s="2" customFormat="1" ht="33" customHeight="1">
      <c r="A176" s="37"/>
      <c r="B176" s="171"/>
      <c r="C176" s="172" t="s">
        <v>147</v>
      </c>
      <c r="D176" s="172" t="s">
        <v>126</v>
      </c>
      <c r="E176" s="173" t="s">
        <v>234</v>
      </c>
      <c r="F176" s="174" t="s">
        <v>235</v>
      </c>
      <c r="G176" s="175" t="s">
        <v>194</v>
      </c>
      <c r="H176" s="176">
        <v>1</v>
      </c>
      <c r="I176" s="177"/>
      <c r="J176" s="178">
        <f>ROUND(I176*H176,2)</f>
        <v>0</v>
      </c>
      <c r="K176" s="179"/>
      <c r="L176" s="38"/>
      <c r="M176" s="180" t="s">
        <v>1</v>
      </c>
      <c r="N176" s="181" t="s">
        <v>42</v>
      </c>
      <c r="O176" s="76"/>
      <c r="P176" s="182">
        <f>O176*H176</f>
        <v>0</v>
      </c>
      <c r="Q176" s="182">
        <v>0</v>
      </c>
      <c r="R176" s="182">
        <f>Q176*H176</f>
        <v>0</v>
      </c>
      <c r="S176" s="182">
        <v>0</v>
      </c>
      <c r="T176" s="183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84" t="s">
        <v>147</v>
      </c>
      <c r="AT176" s="184" t="s">
        <v>126</v>
      </c>
      <c r="AU176" s="184" t="s">
        <v>87</v>
      </c>
      <c r="AY176" s="18" t="s">
        <v>123</v>
      </c>
      <c r="BE176" s="185">
        <f>IF(N176="základní",J176,0)</f>
        <v>0</v>
      </c>
      <c r="BF176" s="185">
        <f>IF(N176="snížená",J176,0)</f>
        <v>0</v>
      </c>
      <c r="BG176" s="185">
        <f>IF(N176="zákl. přenesená",J176,0)</f>
        <v>0</v>
      </c>
      <c r="BH176" s="185">
        <f>IF(N176="sníž. přenesená",J176,0)</f>
        <v>0</v>
      </c>
      <c r="BI176" s="185">
        <f>IF(N176="nulová",J176,0)</f>
        <v>0</v>
      </c>
      <c r="BJ176" s="18" t="s">
        <v>85</v>
      </c>
      <c r="BK176" s="185">
        <f>ROUND(I176*H176,2)</f>
        <v>0</v>
      </c>
      <c r="BL176" s="18" t="s">
        <v>147</v>
      </c>
      <c r="BM176" s="184" t="s">
        <v>236</v>
      </c>
    </row>
    <row r="177" s="2" customFormat="1" ht="33" customHeight="1">
      <c r="A177" s="37"/>
      <c r="B177" s="171"/>
      <c r="C177" s="172" t="s">
        <v>237</v>
      </c>
      <c r="D177" s="172" t="s">
        <v>126</v>
      </c>
      <c r="E177" s="173" t="s">
        <v>238</v>
      </c>
      <c r="F177" s="174" t="s">
        <v>239</v>
      </c>
      <c r="G177" s="175" t="s">
        <v>194</v>
      </c>
      <c r="H177" s="176">
        <v>1</v>
      </c>
      <c r="I177" s="177"/>
      <c r="J177" s="178">
        <f>ROUND(I177*H177,2)</f>
        <v>0</v>
      </c>
      <c r="K177" s="179"/>
      <c r="L177" s="38"/>
      <c r="M177" s="180" t="s">
        <v>1</v>
      </c>
      <c r="N177" s="181" t="s">
        <v>42</v>
      </c>
      <c r="O177" s="76"/>
      <c r="P177" s="182">
        <f>O177*H177</f>
        <v>0</v>
      </c>
      <c r="Q177" s="182">
        <v>0</v>
      </c>
      <c r="R177" s="182">
        <f>Q177*H177</f>
        <v>0</v>
      </c>
      <c r="S177" s="182">
        <v>0</v>
      </c>
      <c r="T177" s="18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4" t="s">
        <v>147</v>
      </c>
      <c r="AT177" s="184" t="s">
        <v>126</v>
      </c>
      <c r="AU177" s="184" t="s">
        <v>87</v>
      </c>
      <c r="AY177" s="18" t="s">
        <v>123</v>
      </c>
      <c r="BE177" s="185">
        <f>IF(N177="základní",J177,0)</f>
        <v>0</v>
      </c>
      <c r="BF177" s="185">
        <f>IF(N177="snížená",J177,0)</f>
        <v>0</v>
      </c>
      <c r="BG177" s="185">
        <f>IF(N177="zákl. přenesená",J177,0)</f>
        <v>0</v>
      </c>
      <c r="BH177" s="185">
        <f>IF(N177="sníž. přenesená",J177,0)</f>
        <v>0</v>
      </c>
      <c r="BI177" s="185">
        <f>IF(N177="nulová",J177,0)</f>
        <v>0</v>
      </c>
      <c r="BJ177" s="18" t="s">
        <v>85</v>
      </c>
      <c r="BK177" s="185">
        <f>ROUND(I177*H177,2)</f>
        <v>0</v>
      </c>
      <c r="BL177" s="18" t="s">
        <v>147</v>
      </c>
      <c r="BM177" s="184" t="s">
        <v>240</v>
      </c>
    </row>
    <row r="178" s="2" customFormat="1" ht="33" customHeight="1">
      <c r="A178" s="37"/>
      <c r="B178" s="171"/>
      <c r="C178" s="172" t="s">
        <v>241</v>
      </c>
      <c r="D178" s="172" t="s">
        <v>126</v>
      </c>
      <c r="E178" s="173" t="s">
        <v>242</v>
      </c>
      <c r="F178" s="174" t="s">
        <v>243</v>
      </c>
      <c r="G178" s="175" t="s">
        <v>194</v>
      </c>
      <c r="H178" s="176">
        <v>1</v>
      </c>
      <c r="I178" s="177"/>
      <c r="J178" s="178">
        <f>ROUND(I178*H178,2)</f>
        <v>0</v>
      </c>
      <c r="K178" s="179"/>
      <c r="L178" s="38"/>
      <c r="M178" s="180" t="s">
        <v>1</v>
      </c>
      <c r="N178" s="181" t="s">
        <v>42</v>
      </c>
      <c r="O178" s="76"/>
      <c r="P178" s="182">
        <f>O178*H178</f>
        <v>0</v>
      </c>
      <c r="Q178" s="182">
        <v>0</v>
      </c>
      <c r="R178" s="182">
        <f>Q178*H178</f>
        <v>0</v>
      </c>
      <c r="S178" s="182">
        <v>0</v>
      </c>
      <c r="T178" s="183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4" t="s">
        <v>147</v>
      </c>
      <c r="AT178" s="184" t="s">
        <v>126</v>
      </c>
      <c r="AU178" s="184" t="s">
        <v>87</v>
      </c>
      <c r="AY178" s="18" t="s">
        <v>123</v>
      </c>
      <c r="BE178" s="185">
        <f>IF(N178="základní",J178,0)</f>
        <v>0</v>
      </c>
      <c r="BF178" s="185">
        <f>IF(N178="snížená",J178,0)</f>
        <v>0</v>
      </c>
      <c r="BG178" s="185">
        <f>IF(N178="zákl. přenesená",J178,0)</f>
        <v>0</v>
      </c>
      <c r="BH178" s="185">
        <f>IF(N178="sníž. přenesená",J178,0)</f>
        <v>0</v>
      </c>
      <c r="BI178" s="185">
        <f>IF(N178="nulová",J178,0)</f>
        <v>0</v>
      </c>
      <c r="BJ178" s="18" t="s">
        <v>85</v>
      </c>
      <c r="BK178" s="185">
        <f>ROUND(I178*H178,2)</f>
        <v>0</v>
      </c>
      <c r="BL178" s="18" t="s">
        <v>147</v>
      </c>
      <c r="BM178" s="184" t="s">
        <v>244</v>
      </c>
    </row>
    <row r="179" s="2" customFormat="1" ht="33" customHeight="1">
      <c r="A179" s="37"/>
      <c r="B179" s="171"/>
      <c r="C179" s="172" t="s">
        <v>245</v>
      </c>
      <c r="D179" s="172" t="s">
        <v>126</v>
      </c>
      <c r="E179" s="173" t="s">
        <v>246</v>
      </c>
      <c r="F179" s="174" t="s">
        <v>247</v>
      </c>
      <c r="G179" s="175" t="s">
        <v>194</v>
      </c>
      <c r="H179" s="176">
        <v>1</v>
      </c>
      <c r="I179" s="177"/>
      <c r="J179" s="178">
        <f>ROUND(I179*H179,2)</f>
        <v>0</v>
      </c>
      <c r="K179" s="179"/>
      <c r="L179" s="38"/>
      <c r="M179" s="180" t="s">
        <v>1</v>
      </c>
      <c r="N179" s="181" t="s">
        <v>42</v>
      </c>
      <c r="O179" s="76"/>
      <c r="P179" s="182">
        <f>O179*H179</f>
        <v>0</v>
      </c>
      <c r="Q179" s="182">
        <v>0</v>
      </c>
      <c r="R179" s="182">
        <f>Q179*H179</f>
        <v>0</v>
      </c>
      <c r="S179" s="182">
        <v>0</v>
      </c>
      <c r="T179" s="18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4" t="s">
        <v>147</v>
      </c>
      <c r="AT179" s="184" t="s">
        <v>126</v>
      </c>
      <c r="AU179" s="184" t="s">
        <v>87</v>
      </c>
      <c r="AY179" s="18" t="s">
        <v>123</v>
      </c>
      <c r="BE179" s="185">
        <f>IF(N179="základní",J179,0)</f>
        <v>0</v>
      </c>
      <c r="BF179" s="185">
        <f>IF(N179="snížená",J179,0)</f>
        <v>0</v>
      </c>
      <c r="BG179" s="185">
        <f>IF(N179="zákl. přenesená",J179,0)</f>
        <v>0</v>
      </c>
      <c r="BH179" s="185">
        <f>IF(N179="sníž. přenesená",J179,0)</f>
        <v>0</v>
      </c>
      <c r="BI179" s="185">
        <f>IF(N179="nulová",J179,0)</f>
        <v>0</v>
      </c>
      <c r="BJ179" s="18" t="s">
        <v>85</v>
      </c>
      <c r="BK179" s="185">
        <f>ROUND(I179*H179,2)</f>
        <v>0</v>
      </c>
      <c r="BL179" s="18" t="s">
        <v>147</v>
      </c>
      <c r="BM179" s="184" t="s">
        <v>248</v>
      </c>
    </row>
    <row r="180" s="2" customFormat="1" ht="33" customHeight="1">
      <c r="A180" s="37"/>
      <c r="B180" s="171"/>
      <c r="C180" s="172" t="s">
        <v>249</v>
      </c>
      <c r="D180" s="172" t="s">
        <v>126</v>
      </c>
      <c r="E180" s="173" t="s">
        <v>250</v>
      </c>
      <c r="F180" s="174" t="s">
        <v>251</v>
      </c>
      <c r="G180" s="175" t="s">
        <v>194</v>
      </c>
      <c r="H180" s="176">
        <v>1</v>
      </c>
      <c r="I180" s="177"/>
      <c r="J180" s="178">
        <f>ROUND(I180*H180,2)</f>
        <v>0</v>
      </c>
      <c r="K180" s="179"/>
      <c r="L180" s="38"/>
      <c r="M180" s="180" t="s">
        <v>1</v>
      </c>
      <c r="N180" s="181" t="s">
        <v>42</v>
      </c>
      <c r="O180" s="76"/>
      <c r="P180" s="182">
        <f>O180*H180</f>
        <v>0</v>
      </c>
      <c r="Q180" s="182">
        <v>0</v>
      </c>
      <c r="R180" s="182">
        <f>Q180*H180</f>
        <v>0</v>
      </c>
      <c r="S180" s="182">
        <v>0</v>
      </c>
      <c r="T180" s="183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4" t="s">
        <v>147</v>
      </c>
      <c r="AT180" s="184" t="s">
        <v>126</v>
      </c>
      <c r="AU180" s="184" t="s">
        <v>87</v>
      </c>
      <c r="AY180" s="18" t="s">
        <v>123</v>
      </c>
      <c r="BE180" s="185">
        <f>IF(N180="základní",J180,0)</f>
        <v>0</v>
      </c>
      <c r="BF180" s="185">
        <f>IF(N180="snížená",J180,0)</f>
        <v>0</v>
      </c>
      <c r="BG180" s="185">
        <f>IF(N180="zákl. přenesená",J180,0)</f>
        <v>0</v>
      </c>
      <c r="BH180" s="185">
        <f>IF(N180="sníž. přenesená",J180,0)</f>
        <v>0</v>
      </c>
      <c r="BI180" s="185">
        <f>IF(N180="nulová",J180,0)</f>
        <v>0</v>
      </c>
      <c r="BJ180" s="18" t="s">
        <v>85</v>
      </c>
      <c r="BK180" s="185">
        <f>ROUND(I180*H180,2)</f>
        <v>0</v>
      </c>
      <c r="BL180" s="18" t="s">
        <v>147</v>
      </c>
      <c r="BM180" s="184" t="s">
        <v>252</v>
      </c>
    </row>
    <row r="181" s="2" customFormat="1" ht="33" customHeight="1">
      <c r="A181" s="37"/>
      <c r="B181" s="171"/>
      <c r="C181" s="172" t="s">
        <v>7</v>
      </c>
      <c r="D181" s="172" t="s">
        <v>126</v>
      </c>
      <c r="E181" s="173" t="s">
        <v>253</v>
      </c>
      <c r="F181" s="174" t="s">
        <v>254</v>
      </c>
      <c r="G181" s="175" t="s">
        <v>194</v>
      </c>
      <c r="H181" s="176">
        <v>1</v>
      </c>
      <c r="I181" s="177"/>
      <c r="J181" s="178">
        <f>ROUND(I181*H181,2)</f>
        <v>0</v>
      </c>
      <c r="K181" s="179"/>
      <c r="L181" s="38"/>
      <c r="M181" s="180" t="s">
        <v>1</v>
      </c>
      <c r="N181" s="181" t="s">
        <v>42</v>
      </c>
      <c r="O181" s="76"/>
      <c r="P181" s="182">
        <f>O181*H181</f>
        <v>0</v>
      </c>
      <c r="Q181" s="182">
        <v>0</v>
      </c>
      <c r="R181" s="182">
        <f>Q181*H181</f>
        <v>0</v>
      </c>
      <c r="S181" s="182">
        <v>0</v>
      </c>
      <c r="T181" s="18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4" t="s">
        <v>147</v>
      </c>
      <c r="AT181" s="184" t="s">
        <v>126</v>
      </c>
      <c r="AU181" s="184" t="s">
        <v>87</v>
      </c>
      <c r="AY181" s="18" t="s">
        <v>123</v>
      </c>
      <c r="BE181" s="185">
        <f>IF(N181="základní",J181,0)</f>
        <v>0</v>
      </c>
      <c r="BF181" s="185">
        <f>IF(N181="snížená",J181,0)</f>
        <v>0</v>
      </c>
      <c r="BG181" s="185">
        <f>IF(N181="zákl. přenesená",J181,0)</f>
        <v>0</v>
      </c>
      <c r="BH181" s="185">
        <f>IF(N181="sníž. přenesená",J181,0)</f>
        <v>0</v>
      </c>
      <c r="BI181" s="185">
        <f>IF(N181="nulová",J181,0)</f>
        <v>0</v>
      </c>
      <c r="BJ181" s="18" t="s">
        <v>85</v>
      </c>
      <c r="BK181" s="185">
        <f>ROUND(I181*H181,2)</f>
        <v>0</v>
      </c>
      <c r="BL181" s="18" t="s">
        <v>147</v>
      </c>
      <c r="BM181" s="184" t="s">
        <v>255</v>
      </c>
    </row>
    <row r="182" s="2" customFormat="1" ht="33" customHeight="1">
      <c r="A182" s="37"/>
      <c r="B182" s="171"/>
      <c r="C182" s="172" t="s">
        <v>256</v>
      </c>
      <c r="D182" s="172" t="s">
        <v>126</v>
      </c>
      <c r="E182" s="173" t="s">
        <v>257</v>
      </c>
      <c r="F182" s="174" t="s">
        <v>258</v>
      </c>
      <c r="G182" s="175" t="s">
        <v>194</v>
      </c>
      <c r="H182" s="176">
        <v>1</v>
      </c>
      <c r="I182" s="177"/>
      <c r="J182" s="178">
        <f>ROUND(I182*H182,2)</f>
        <v>0</v>
      </c>
      <c r="K182" s="179"/>
      <c r="L182" s="38"/>
      <c r="M182" s="180" t="s">
        <v>1</v>
      </c>
      <c r="N182" s="181" t="s">
        <v>42</v>
      </c>
      <c r="O182" s="76"/>
      <c r="P182" s="182">
        <f>O182*H182</f>
        <v>0</v>
      </c>
      <c r="Q182" s="182">
        <v>0</v>
      </c>
      <c r="R182" s="182">
        <f>Q182*H182</f>
        <v>0</v>
      </c>
      <c r="S182" s="182">
        <v>0</v>
      </c>
      <c r="T182" s="183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4" t="s">
        <v>147</v>
      </c>
      <c r="AT182" s="184" t="s">
        <v>126</v>
      </c>
      <c r="AU182" s="184" t="s">
        <v>87</v>
      </c>
      <c r="AY182" s="18" t="s">
        <v>123</v>
      </c>
      <c r="BE182" s="185">
        <f>IF(N182="základní",J182,0)</f>
        <v>0</v>
      </c>
      <c r="BF182" s="185">
        <f>IF(N182="snížená",J182,0)</f>
        <v>0</v>
      </c>
      <c r="BG182" s="185">
        <f>IF(N182="zákl. přenesená",J182,0)</f>
        <v>0</v>
      </c>
      <c r="BH182" s="185">
        <f>IF(N182="sníž. přenesená",J182,0)</f>
        <v>0</v>
      </c>
      <c r="BI182" s="185">
        <f>IF(N182="nulová",J182,0)</f>
        <v>0</v>
      </c>
      <c r="BJ182" s="18" t="s">
        <v>85</v>
      </c>
      <c r="BK182" s="185">
        <f>ROUND(I182*H182,2)</f>
        <v>0</v>
      </c>
      <c r="BL182" s="18" t="s">
        <v>147</v>
      </c>
      <c r="BM182" s="184" t="s">
        <v>259</v>
      </c>
    </row>
    <row r="183" s="2" customFormat="1" ht="33" customHeight="1">
      <c r="A183" s="37"/>
      <c r="B183" s="171"/>
      <c r="C183" s="172" t="s">
        <v>260</v>
      </c>
      <c r="D183" s="172" t="s">
        <v>126</v>
      </c>
      <c r="E183" s="173" t="s">
        <v>261</v>
      </c>
      <c r="F183" s="174" t="s">
        <v>262</v>
      </c>
      <c r="G183" s="175" t="s">
        <v>194</v>
      </c>
      <c r="H183" s="176">
        <v>1</v>
      </c>
      <c r="I183" s="177"/>
      <c r="J183" s="178">
        <f>ROUND(I183*H183,2)</f>
        <v>0</v>
      </c>
      <c r="K183" s="179"/>
      <c r="L183" s="38"/>
      <c r="M183" s="180" t="s">
        <v>1</v>
      </c>
      <c r="N183" s="181" t="s">
        <v>42</v>
      </c>
      <c r="O183" s="76"/>
      <c r="P183" s="182">
        <f>O183*H183</f>
        <v>0</v>
      </c>
      <c r="Q183" s="182">
        <v>0</v>
      </c>
      <c r="R183" s="182">
        <f>Q183*H183</f>
        <v>0</v>
      </c>
      <c r="S183" s="182">
        <v>0</v>
      </c>
      <c r="T183" s="18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4" t="s">
        <v>147</v>
      </c>
      <c r="AT183" s="184" t="s">
        <v>126</v>
      </c>
      <c r="AU183" s="184" t="s">
        <v>87</v>
      </c>
      <c r="AY183" s="18" t="s">
        <v>123</v>
      </c>
      <c r="BE183" s="185">
        <f>IF(N183="základní",J183,0)</f>
        <v>0</v>
      </c>
      <c r="BF183" s="185">
        <f>IF(N183="snížená",J183,0)</f>
        <v>0</v>
      </c>
      <c r="BG183" s="185">
        <f>IF(N183="zákl. přenesená",J183,0)</f>
        <v>0</v>
      </c>
      <c r="BH183" s="185">
        <f>IF(N183="sníž. přenesená",J183,0)</f>
        <v>0</v>
      </c>
      <c r="BI183" s="185">
        <f>IF(N183="nulová",J183,0)</f>
        <v>0</v>
      </c>
      <c r="BJ183" s="18" t="s">
        <v>85</v>
      </c>
      <c r="BK183" s="185">
        <f>ROUND(I183*H183,2)</f>
        <v>0</v>
      </c>
      <c r="BL183" s="18" t="s">
        <v>147</v>
      </c>
      <c r="BM183" s="184" t="s">
        <v>263</v>
      </c>
    </row>
    <row r="184" s="2" customFormat="1" ht="33" customHeight="1">
      <c r="A184" s="37"/>
      <c r="B184" s="171"/>
      <c r="C184" s="172" t="s">
        <v>264</v>
      </c>
      <c r="D184" s="172" t="s">
        <v>126</v>
      </c>
      <c r="E184" s="173" t="s">
        <v>265</v>
      </c>
      <c r="F184" s="174" t="s">
        <v>266</v>
      </c>
      <c r="G184" s="175" t="s">
        <v>194</v>
      </c>
      <c r="H184" s="176">
        <v>1</v>
      </c>
      <c r="I184" s="177"/>
      <c r="J184" s="178">
        <f>ROUND(I184*H184,2)</f>
        <v>0</v>
      </c>
      <c r="K184" s="179"/>
      <c r="L184" s="38"/>
      <c r="M184" s="180" t="s">
        <v>1</v>
      </c>
      <c r="N184" s="181" t="s">
        <v>42</v>
      </c>
      <c r="O184" s="76"/>
      <c r="P184" s="182">
        <f>O184*H184</f>
        <v>0</v>
      </c>
      <c r="Q184" s="182">
        <v>0</v>
      </c>
      <c r="R184" s="182">
        <f>Q184*H184</f>
        <v>0</v>
      </c>
      <c r="S184" s="182">
        <v>0</v>
      </c>
      <c r="T184" s="183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4" t="s">
        <v>147</v>
      </c>
      <c r="AT184" s="184" t="s">
        <v>126</v>
      </c>
      <c r="AU184" s="184" t="s">
        <v>87</v>
      </c>
      <c r="AY184" s="18" t="s">
        <v>123</v>
      </c>
      <c r="BE184" s="185">
        <f>IF(N184="základní",J184,0)</f>
        <v>0</v>
      </c>
      <c r="BF184" s="185">
        <f>IF(N184="snížená",J184,0)</f>
        <v>0</v>
      </c>
      <c r="BG184" s="185">
        <f>IF(N184="zákl. přenesená",J184,0)</f>
        <v>0</v>
      </c>
      <c r="BH184" s="185">
        <f>IF(N184="sníž. přenesená",J184,0)</f>
        <v>0</v>
      </c>
      <c r="BI184" s="185">
        <f>IF(N184="nulová",J184,0)</f>
        <v>0</v>
      </c>
      <c r="BJ184" s="18" t="s">
        <v>85</v>
      </c>
      <c r="BK184" s="185">
        <f>ROUND(I184*H184,2)</f>
        <v>0</v>
      </c>
      <c r="BL184" s="18" t="s">
        <v>147</v>
      </c>
      <c r="BM184" s="184" t="s">
        <v>267</v>
      </c>
    </row>
    <row r="185" s="2" customFormat="1" ht="33" customHeight="1">
      <c r="A185" s="37"/>
      <c r="B185" s="171"/>
      <c r="C185" s="172" t="s">
        <v>268</v>
      </c>
      <c r="D185" s="172" t="s">
        <v>126</v>
      </c>
      <c r="E185" s="173" t="s">
        <v>269</v>
      </c>
      <c r="F185" s="174" t="s">
        <v>270</v>
      </c>
      <c r="G185" s="175" t="s">
        <v>194</v>
      </c>
      <c r="H185" s="176">
        <v>1</v>
      </c>
      <c r="I185" s="177"/>
      <c r="J185" s="178">
        <f>ROUND(I185*H185,2)</f>
        <v>0</v>
      </c>
      <c r="K185" s="179"/>
      <c r="L185" s="38"/>
      <c r="M185" s="180" t="s">
        <v>1</v>
      </c>
      <c r="N185" s="181" t="s">
        <v>42</v>
      </c>
      <c r="O185" s="76"/>
      <c r="P185" s="182">
        <f>O185*H185</f>
        <v>0</v>
      </c>
      <c r="Q185" s="182">
        <v>0</v>
      </c>
      <c r="R185" s="182">
        <f>Q185*H185</f>
        <v>0</v>
      </c>
      <c r="S185" s="182">
        <v>0</v>
      </c>
      <c r="T185" s="183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4" t="s">
        <v>147</v>
      </c>
      <c r="AT185" s="184" t="s">
        <v>126</v>
      </c>
      <c r="AU185" s="184" t="s">
        <v>87</v>
      </c>
      <c r="AY185" s="18" t="s">
        <v>123</v>
      </c>
      <c r="BE185" s="185">
        <f>IF(N185="základní",J185,0)</f>
        <v>0</v>
      </c>
      <c r="BF185" s="185">
        <f>IF(N185="snížená",J185,0)</f>
        <v>0</v>
      </c>
      <c r="BG185" s="185">
        <f>IF(N185="zákl. přenesená",J185,0)</f>
        <v>0</v>
      </c>
      <c r="BH185" s="185">
        <f>IF(N185="sníž. přenesená",J185,0)</f>
        <v>0</v>
      </c>
      <c r="BI185" s="185">
        <f>IF(N185="nulová",J185,0)</f>
        <v>0</v>
      </c>
      <c r="BJ185" s="18" t="s">
        <v>85</v>
      </c>
      <c r="BK185" s="185">
        <f>ROUND(I185*H185,2)</f>
        <v>0</v>
      </c>
      <c r="BL185" s="18" t="s">
        <v>147</v>
      </c>
      <c r="BM185" s="184" t="s">
        <v>271</v>
      </c>
    </row>
    <row r="186" s="2" customFormat="1" ht="33" customHeight="1">
      <c r="A186" s="37"/>
      <c r="B186" s="171"/>
      <c r="C186" s="172" t="s">
        <v>272</v>
      </c>
      <c r="D186" s="172" t="s">
        <v>126</v>
      </c>
      <c r="E186" s="173" t="s">
        <v>273</v>
      </c>
      <c r="F186" s="174" t="s">
        <v>274</v>
      </c>
      <c r="G186" s="175" t="s">
        <v>194</v>
      </c>
      <c r="H186" s="176">
        <v>1</v>
      </c>
      <c r="I186" s="177"/>
      <c r="J186" s="178">
        <f>ROUND(I186*H186,2)</f>
        <v>0</v>
      </c>
      <c r="K186" s="179"/>
      <c r="L186" s="38"/>
      <c r="M186" s="180" t="s">
        <v>1</v>
      </c>
      <c r="N186" s="181" t="s">
        <v>42</v>
      </c>
      <c r="O186" s="76"/>
      <c r="P186" s="182">
        <f>O186*H186</f>
        <v>0</v>
      </c>
      <c r="Q186" s="182">
        <v>0</v>
      </c>
      <c r="R186" s="182">
        <f>Q186*H186</f>
        <v>0</v>
      </c>
      <c r="S186" s="182">
        <v>0</v>
      </c>
      <c r="T186" s="18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4" t="s">
        <v>147</v>
      </c>
      <c r="AT186" s="184" t="s">
        <v>126</v>
      </c>
      <c r="AU186" s="184" t="s">
        <v>87</v>
      </c>
      <c r="AY186" s="18" t="s">
        <v>123</v>
      </c>
      <c r="BE186" s="185">
        <f>IF(N186="základní",J186,0)</f>
        <v>0</v>
      </c>
      <c r="BF186" s="185">
        <f>IF(N186="snížená",J186,0)</f>
        <v>0</v>
      </c>
      <c r="BG186" s="185">
        <f>IF(N186="zákl. přenesená",J186,0)</f>
        <v>0</v>
      </c>
      <c r="BH186" s="185">
        <f>IF(N186="sníž. přenesená",J186,0)</f>
        <v>0</v>
      </c>
      <c r="BI186" s="185">
        <f>IF(N186="nulová",J186,0)</f>
        <v>0</v>
      </c>
      <c r="BJ186" s="18" t="s">
        <v>85</v>
      </c>
      <c r="BK186" s="185">
        <f>ROUND(I186*H186,2)</f>
        <v>0</v>
      </c>
      <c r="BL186" s="18" t="s">
        <v>147</v>
      </c>
      <c r="BM186" s="184" t="s">
        <v>275</v>
      </c>
    </row>
    <row r="187" s="2" customFormat="1" ht="33" customHeight="1">
      <c r="A187" s="37"/>
      <c r="B187" s="171"/>
      <c r="C187" s="172" t="s">
        <v>276</v>
      </c>
      <c r="D187" s="172" t="s">
        <v>126</v>
      </c>
      <c r="E187" s="173" t="s">
        <v>277</v>
      </c>
      <c r="F187" s="174" t="s">
        <v>278</v>
      </c>
      <c r="G187" s="175" t="s">
        <v>194</v>
      </c>
      <c r="H187" s="176">
        <v>1</v>
      </c>
      <c r="I187" s="177"/>
      <c r="J187" s="178">
        <f>ROUND(I187*H187,2)</f>
        <v>0</v>
      </c>
      <c r="K187" s="179"/>
      <c r="L187" s="38"/>
      <c r="M187" s="180" t="s">
        <v>1</v>
      </c>
      <c r="N187" s="181" t="s">
        <v>42</v>
      </c>
      <c r="O187" s="76"/>
      <c r="P187" s="182">
        <f>O187*H187</f>
        <v>0</v>
      </c>
      <c r="Q187" s="182">
        <v>0</v>
      </c>
      <c r="R187" s="182">
        <f>Q187*H187</f>
        <v>0</v>
      </c>
      <c r="S187" s="182">
        <v>0</v>
      </c>
      <c r="T187" s="183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4" t="s">
        <v>147</v>
      </c>
      <c r="AT187" s="184" t="s">
        <v>126</v>
      </c>
      <c r="AU187" s="184" t="s">
        <v>87</v>
      </c>
      <c r="AY187" s="18" t="s">
        <v>123</v>
      </c>
      <c r="BE187" s="185">
        <f>IF(N187="základní",J187,0)</f>
        <v>0</v>
      </c>
      <c r="BF187" s="185">
        <f>IF(N187="snížená",J187,0)</f>
        <v>0</v>
      </c>
      <c r="BG187" s="185">
        <f>IF(N187="zákl. přenesená",J187,0)</f>
        <v>0</v>
      </c>
      <c r="BH187" s="185">
        <f>IF(N187="sníž. přenesená",J187,0)</f>
        <v>0</v>
      </c>
      <c r="BI187" s="185">
        <f>IF(N187="nulová",J187,0)</f>
        <v>0</v>
      </c>
      <c r="BJ187" s="18" t="s">
        <v>85</v>
      </c>
      <c r="BK187" s="185">
        <f>ROUND(I187*H187,2)</f>
        <v>0</v>
      </c>
      <c r="BL187" s="18" t="s">
        <v>147</v>
      </c>
      <c r="BM187" s="184" t="s">
        <v>279</v>
      </c>
    </row>
    <row r="188" s="2" customFormat="1" ht="33" customHeight="1">
      <c r="A188" s="37"/>
      <c r="B188" s="171"/>
      <c r="C188" s="172" t="s">
        <v>280</v>
      </c>
      <c r="D188" s="172" t="s">
        <v>126</v>
      </c>
      <c r="E188" s="173" t="s">
        <v>281</v>
      </c>
      <c r="F188" s="174" t="s">
        <v>282</v>
      </c>
      <c r="G188" s="175" t="s">
        <v>194</v>
      </c>
      <c r="H188" s="176">
        <v>1</v>
      </c>
      <c r="I188" s="177"/>
      <c r="J188" s="178">
        <f>ROUND(I188*H188,2)</f>
        <v>0</v>
      </c>
      <c r="K188" s="179"/>
      <c r="L188" s="38"/>
      <c r="M188" s="180" t="s">
        <v>1</v>
      </c>
      <c r="N188" s="181" t="s">
        <v>42</v>
      </c>
      <c r="O188" s="76"/>
      <c r="P188" s="182">
        <f>O188*H188</f>
        <v>0</v>
      </c>
      <c r="Q188" s="182">
        <v>0</v>
      </c>
      <c r="R188" s="182">
        <f>Q188*H188</f>
        <v>0</v>
      </c>
      <c r="S188" s="182">
        <v>0</v>
      </c>
      <c r="T188" s="18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4" t="s">
        <v>147</v>
      </c>
      <c r="AT188" s="184" t="s">
        <v>126</v>
      </c>
      <c r="AU188" s="184" t="s">
        <v>87</v>
      </c>
      <c r="AY188" s="18" t="s">
        <v>123</v>
      </c>
      <c r="BE188" s="185">
        <f>IF(N188="základní",J188,0)</f>
        <v>0</v>
      </c>
      <c r="BF188" s="185">
        <f>IF(N188="snížená",J188,0)</f>
        <v>0</v>
      </c>
      <c r="BG188" s="185">
        <f>IF(N188="zákl. přenesená",J188,0)</f>
        <v>0</v>
      </c>
      <c r="BH188" s="185">
        <f>IF(N188="sníž. přenesená",J188,0)</f>
        <v>0</v>
      </c>
      <c r="BI188" s="185">
        <f>IF(N188="nulová",J188,0)</f>
        <v>0</v>
      </c>
      <c r="BJ188" s="18" t="s">
        <v>85</v>
      </c>
      <c r="BK188" s="185">
        <f>ROUND(I188*H188,2)</f>
        <v>0</v>
      </c>
      <c r="BL188" s="18" t="s">
        <v>147</v>
      </c>
      <c r="BM188" s="184" t="s">
        <v>283</v>
      </c>
    </row>
    <row r="189" s="2" customFormat="1" ht="33" customHeight="1">
      <c r="A189" s="37"/>
      <c r="B189" s="171"/>
      <c r="C189" s="172" t="s">
        <v>284</v>
      </c>
      <c r="D189" s="172" t="s">
        <v>126</v>
      </c>
      <c r="E189" s="173" t="s">
        <v>285</v>
      </c>
      <c r="F189" s="174" t="s">
        <v>286</v>
      </c>
      <c r="G189" s="175" t="s">
        <v>194</v>
      </c>
      <c r="H189" s="176">
        <v>1</v>
      </c>
      <c r="I189" s="177"/>
      <c r="J189" s="178">
        <f>ROUND(I189*H189,2)</f>
        <v>0</v>
      </c>
      <c r="K189" s="179"/>
      <c r="L189" s="38"/>
      <c r="M189" s="180" t="s">
        <v>1</v>
      </c>
      <c r="N189" s="181" t="s">
        <v>42</v>
      </c>
      <c r="O189" s="76"/>
      <c r="P189" s="182">
        <f>O189*H189</f>
        <v>0</v>
      </c>
      <c r="Q189" s="182">
        <v>0</v>
      </c>
      <c r="R189" s="182">
        <f>Q189*H189</f>
        <v>0</v>
      </c>
      <c r="S189" s="182">
        <v>0</v>
      </c>
      <c r="T189" s="18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4" t="s">
        <v>147</v>
      </c>
      <c r="AT189" s="184" t="s">
        <v>126</v>
      </c>
      <c r="AU189" s="184" t="s">
        <v>87</v>
      </c>
      <c r="AY189" s="18" t="s">
        <v>123</v>
      </c>
      <c r="BE189" s="185">
        <f>IF(N189="základní",J189,0)</f>
        <v>0</v>
      </c>
      <c r="BF189" s="185">
        <f>IF(N189="snížená",J189,0)</f>
        <v>0</v>
      </c>
      <c r="BG189" s="185">
        <f>IF(N189="zákl. přenesená",J189,0)</f>
        <v>0</v>
      </c>
      <c r="BH189" s="185">
        <f>IF(N189="sníž. přenesená",J189,0)</f>
        <v>0</v>
      </c>
      <c r="BI189" s="185">
        <f>IF(N189="nulová",J189,0)</f>
        <v>0</v>
      </c>
      <c r="BJ189" s="18" t="s">
        <v>85</v>
      </c>
      <c r="BK189" s="185">
        <f>ROUND(I189*H189,2)</f>
        <v>0</v>
      </c>
      <c r="BL189" s="18" t="s">
        <v>147</v>
      </c>
      <c r="BM189" s="184" t="s">
        <v>287</v>
      </c>
    </row>
    <row r="190" s="2" customFormat="1" ht="33" customHeight="1">
      <c r="A190" s="37"/>
      <c r="B190" s="171"/>
      <c r="C190" s="172" t="s">
        <v>288</v>
      </c>
      <c r="D190" s="172" t="s">
        <v>126</v>
      </c>
      <c r="E190" s="173" t="s">
        <v>289</v>
      </c>
      <c r="F190" s="174" t="s">
        <v>290</v>
      </c>
      <c r="G190" s="175" t="s">
        <v>194</v>
      </c>
      <c r="H190" s="176">
        <v>1</v>
      </c>
      <c r="I190" s="177"/>
      <c r="J190" s="178">
        <f>ROUND(I190*H190,2)</f>
        <v>0</v>
      </c>
      <c r="K190" s="179"/>
      <c r="L190" s="38"/>
      <c r="M190" s="180" t="s">
        <v>1</v>
      </c>
      <c r="N190" s="181" t="s">
        <v>42</v>
      </c>
      <c r="O190" s="76"/>
      <c r="P190" s="182">
        <f>O190*H190</f>
        <v>0</v>
      </c>
      <c r="Q190" s="182">
        <v>0</v>
      </c>
      <c r="R190" s="182">
        <f>Q190*H190</f>
        <v>0</v>
      </c>
      <c r="S190" s="182">
        <v>0</v>
      </c>
      <c r="T190" s="18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4" t="s">
        <v>147</v>
      </c>
      <c r="AT190" s="184" t="s">
        <v>126</v>
      </c>
      <c r="AU190" s="184" t="s">
        <v>87</v>
      </c>
      <c r="AY190" s="18" t="s">
        <v>123</v>
      </c>
      <c r="BE190" s="185">
        <f>IF(N190="základní",J190,0)</f>
        <v>0</v>
      </c>
      <c r="BF190" s="185">
        <f>IF(N190="snížená",J190,0)</f>
        <v>0</v>
      </c>
      <c r="BG190" s="185">
        <f>IF(N190="zákl. přenesená",J190,0)</f>
        <v>0</v>
      </c>
      <c r="BH190" s="185">
        <f>IF(N190="sníž. přenesená",J190,0)</f>
        <v>0</v>
      </c>
      <c r="BI190" s="185">
        <f>IF(N190="nulová",J190,0)</f>
        <v>0</v>
      </c>
      <c r="BJ190" s="18" t="s">
        <v>85</v>
      </c>
      <c r="BK190" s="185">
        <f>ROUND(I190*H190,2)</f>
        <v>0</v>
      </c>
      <c r="BL190" s="18" t="s">
        <v>147</v>
      </c>
      <c r="BM190" s="184" t="s">
        <v>291</v>
      </c>
    </row>
    <row r="191" s="2" customFormat="1" ht="33" customHeight="1">
      <c r="A191" s="37"/>
      <c r="B191" s="171"/>
      <c r="C191" s="172" t="s">
        <v>292</v>
      </c>
      <c r="D191" s="172" t="s">
        <v>126</v>
      </c>
      <c r="E191" s="173" t="s">
        <v>293</v>
      </c>
      <c r="F191" s="174" t="s">
        <v>294</v>
      </c>
      <c r="G191" s="175" t="s">
        <v>194</v>
      </c>
      <c r="H191" s="176">
        <v>1</v>
      </c>
      <c r="I191" s="177"/>
      <c r="J191" s="178">
        <f>ROUND(I191*H191,2)</f>
        <v>0</v>
      </c>
      <c r="K191" s="179"/>
      <c r="L191" s="38"/>
      <c r="M191" s="180" t="s">
        <v>1</v>
      </c>
      <c r="N191" s="181" t="s">
        <v>42</v>
      </c>
      <c r="O191" s="76"/>
      <c r="P191" s="182">
        <f>O191*H191</f>
        <v>0</v>
      </c>
      <c r="Q191" s="182">
        <v>0</v>
      </c>
      <c r="R191" s="182">
        <f>Q191*H191</f>
        <v>0</v>
      </c>
      <c r="S191" s="182">
        <v>0</v>
      </c>
      <c r="T191" s="183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4" t="s">
        <v>147</v>
      </c>
      <c r="AT191" s="184" t="s">
        <v>126</v>
      </c>
      <c r="AU191" s="184" t="s">
        <v>87</v>
      </c>
      <c r="AY191" s="18" t="s">
        <v>123</v>
      </c>
      <c r="BE191" s="185">
        <f>IF(N191="základní",J191,0)</f>
        <v>0</v>
      </c>
      <c r="BF191" s="185">
        <f>IF(N191="snížená",J191,0)</f>
        <v>0</v>
      </c>
      <c r="BG191" s="185">
        <f>IF(N191="zákl. přenesená",J191,0)</f>
        <v>0</v>
      </c>
      <c r="BH191" s="185">
        <f>IF(N191="sníž. přenesená",J191,0)</f>
        <v>0</v>
      </c>
      <c r="BI191" s="185">
        <f>IF(N191="nulová",J191,0)</f>
        <v>0</v>
      </c>
      <c r="BJ191" s="18" t="s">
        <v>85</v>
      </c>
      <c r="BK191" s="185">
        <f>ROUND(I191*H191,2)</f>
        <v>0</v>
      </c>
      <c r="BL191" s="18" t="s">
        <v>147</v>
      </c>
      <c r="BM191" s="184" t="s">
        <v>295</v>
      </c>
    </row>
    <row r="192" s="2" customFormat="1" ht="33" customHeight="1">
      <c r="A192" s="37"/>
      <c r="B192" s="171"/>
      <c r="C192" s="172" t="s">
        <v>296</v>
      </c>
      <c r="D192" s="172" t="s">
        <v>126</v>
      </c>
      <c r="E192" s="173" t="s">
        <v>297</v>
      </c>
      <c r="F192" s="174" t="s">
        <v>298</v>
      </c>
      <c r="G192" s="175" t="s">
        <v>194</v>
      </c>
      <c r="H192" s="176">
        <v>1</v>
      </c>
      <c r="I192" s="177"/>
      <c r="J192" s="178">
        <f>ROUND(I192*H192,2)</f>
        <v>0</v>
      </c>
      <c r="K192" s="179"/>
      <c r="L192" s="38"/>
      <c r="M192" s="180" t="s">
        <v>1</v>
      </c>
      <c r="N192" s="181" t="s">
        <v>42</v>
      </c>
      <c r="O192" s="76"/>
      <c r="P192" s="182">
        <f>O192*H192</f>
        <v>0</v>
      </c>
      <c r="Q192" s="182">
        <v>0</v>
      </c>
      <c r="R192" s="182">
        <f>Q192*H192</f>
        <v>0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147</v>
      </c>
      <c r="AT192" s="184" t="s">
        <v>126</v>
      </c>
      <c r="AU192" s="184" t="s">
        <v>87</v>
      </c>
      <c r="AY192" s="18" t="s">
        <v>123</v>
      </c>
      <c r="BE192" s="185">
        <f>IF(N192="základní",J192,0)</f>
        <v>0</v>
      </c>
      <c r="BF192" s="185">
        <f>IF(N192="snížená",J192,0)</f>
        <v>0</v>
      </c>
      <c r="BG192" s="185">
        <f>IF(N192="zákl. přenesená",J192,0)</f>
        <v>0</v>
      </c>
      <c r="BH192" s="185">
        <f>IF(N192="sníž. přenesená",J192,0)</f>
        <v>0</v>
      </c>
      <c r="BI192" s="185">
        <f>IF(N192="nulová",J192,0)</f>
        <v>0</v>
      </c>
      <c r="BJ192" s="18" t="s">
        <v>85</v>
      </c>
      <c r="BK192" s="185">
        <f>ROUND(I192*H192,2)</f>
        <v>0</v>
      </c>
      <c r="BL192" s="18" t="s">
        <v>147</v>
      </c>
      <c r="BM192" s="184" t="s">
        <v>299</v>
      </c>
    </row>
    <row r="193" s="2" customFormat="1" ht="33" customHeight="1">
      <c r="A193" s="37"/>
      <c r="B193" s="171"/>
      <c r="C193" s="172" t="s">
        <v>300</v>
      </c>
      <c r="D193" s="172" t="s">
        <v>126</v>
      </c>
      <c r="E193" s="173" t="s">
        <v>301</v>
      </c>
      <c r="F193" s="174" t="s">
        <v>302</v>
      </c>
      <c r="G193" s="175" t="s">
        <v>194</v>
      </c>
      <c r="H193" s="176">
        <v>1</v>
      </c>
      <c r="I193" s="177"/>
      <c r="J193" s="178">
        <f>ROUND(I193*H193,2)</f>
        <v>0</v>
      </c>
      <c r="K193" s="179"/>
      <c r="L193" s="38"/>
      <c r="M193" s="180" t="s">
        <v>1</v>
      </c>
      <c r="N193" s="181" t="s">
        <v>42</v>
      </c>
      <c r="O193" s="76"/>
      <c r="P193" s="182">
        <f>O193*H193</f>
        <v>0</v>
      </c>
      <c r="Q193" s="182">
        <v>0</v>
      </c>
      <c r="R193" s="182">
        <f>Q193*H193</f>
        <v>0</v>
      </c>
      <c r="S193" s="182">
        <v>0</v>
      </c>
      <c r="T193" s="183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84" t="s">
        <v>147</v>
      </c>
      <c r="AT193" s="184" t="s">
        <v>126</v>
      </c>
      <c r="AU193" s="184" t="s">
        <v>87</v>
      </c>
      <c r="AY193" s="18" t="s">
        <v>123</v>
      </c>
      <c r="BE193" s="185">
        <f>IF(N193="základní",J193,0)</f>
        <v>0</v>
      </c>
      <c r="BF193" s="185">
        <f>IF(N193="snížená",J193,0)</f>
        <v>0</v>
      </c>
      <c r="BG193" s="185">
        <f>IF(N193="zákl. přenesená",J193,0)</f>
        <v>0</v>
      </c>
      <c r="BH193" s="185">
        <f>IF(N193="sníž. přenesená",J193,0)</f>
        <v>0</v>
      </c>
      <c r="BI193" s="185">
        <f>IF(N193="nulová",J193,0)</f>
        <v>0</v>
      </c>
      <c r="BJ193" s="18" t="s">
        <v>85</v>
      </c>
      <c r="BK193" s="185">
        <f>ROUND(I193*H193,2)</f>
        <v>0</v>
      </c>
      <c r="BL193" s="18" t="s">
        <v>147</v>
      </c>
      <c r="BM193" s="184" t="s">
        <v>303</v>
      </c>
    </row>
    <row r="194" s="2" customFormat="1" ht="33" customHeight="1">
      <c r="A194" s="37"/>
      <c r="B194" s="171"/>
      <c r="C194" s="172" t="s">
        <v>304</v>
      </c>
      <c r="D194" s="172" t="s">
        <v>126</v>
      </c>
      <c r="E194" s="173" t="s">
        <v>305</v>
      </c>
      <c r="F194" s="174" t="s">
        <v>306</v>
      </c>
      <c r="G194" s="175" t="s">
        <v>194</v>
      </c>
      <c r="H194" s="176">
        <v>1</v>
      </c>
      <c r="I194" s="177"/>
      <c r="J194" s="178">
        <f>ROUND(I194*H194,2)</f>
        <v>0</v>
      </c>
      <c r="K194" s="179"/>
      <c r="L194" s="38"/>
      <c r="M194" s="180" t="s">
        <v>1</v>
      </c>
      <c r="N194" s="181" t="s">
        <v>42</v>
      </c>
      <c r="O194" s="76"/>
      <c r="P194" s="182">
        <f>O194*H194</f>
        <v>0</v>
      </c>
      <c r="Q194" s="182">
        <v>0</v>
      </c>
      <c r="R194" s="182">
        <f>Q194*H194</f>
        <v>0</v>
      </c>
      <c r="S194" s="182">
        <v>0</v>
      </c>
      <c r="T194" s="18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4" t="s">
        <v>147</v>
      </c>
      <c r="AT194" s="184" t="s">
        <v>126</v>
      </c>
      <c r="AU194" s="184" t="s">
        <v>87</v>
      </c>
      <c r="AY194" s="18" t="s">
        <v>123</v>
      </c>
      <c r="BE194" s="185">
        <f>IF(N194="základní",J194,0)</f>
        <v>0</v>
      </c>
      <c r="BF194" s="185">
        <f>IF(N194="snížená",J194,0)</f>
        <v>0</v>
      </c>
      <c r="BG194" s="185">
        <f>IF(N194="zákl. přenesená",J194,0)</f>
        <v>0</v>
      </c>
      <c r="BH194" s="185">
        <f>IF(N194="sníž. přenesená",J194,0)</f>
        <v>0</v>
      </c>
      <c r="BI194" s="185">
        <f>IF(N194="nulová",J194,0)</f>
        <v>0</v>
      </c>
      <c r="BJ194" s="18" t="s">
        <v>85</v>
      </c>
      <c r="BK194" s="185">
        <f>ROUND(I194*H194,2)</f>
        <v>0</v>
      </c>
      <c r="BL194" s="18" t="s">
        <v>147</v>
      </c>
      <c r="BM194" s="184" t="s">
        <v>307</v>
      </c>
    </row>
    <row r="195" s="2" customFormat="1" ht="33" customHeight="1">
      <c r="A195" s="37"/>
      <c r="B195" s="171"/>
      <c r="C195" s="172" t="s">
        <v>308</v>
      </c>
      <c r="D195" s="172" t="s">
        <v>126</v>
      </c>
      <c r="E195" s="173" t="s">
        <v>309</v>
      </c>
      <c r="F195" s="174" t="s">
        <v>310</v>
      </c>
      <c r="G195" s="175" t="s">
        <v>194</v>
      </c>
      <c r="H195" s="176">
        <v>1</v>
      </c>
      <c r="I195" s="177"/>
      <c r="J195" s="178">
        <f>ROUND(I195*H195,2)</f>
        <v>0</v>
      </c>
      <c r="K195" s="179"/>
      <c r="L195" s="38"/>
      <c r="M195" s="180" t="s">
        <v>1</v>
      </c>
      <c r="N195" s="181" t="s">
        <v>42</v>
      </c>
      <c r="O195" s="76"/>
      <c r="P195" s="182">
        <f>O195*H195</f>
        <v>0</v>
      </c>
      <c r="Q195" s="182">
        <v>0</v>
      </c>
      <c r="R195" s="182">
        <f>Q195*H195</f>
        <v>0</v>
      </c>
      <c r="S195" s="182">
        <v>0</v>
      </c>
      <c r="T195" s="183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4" t="s">
        <v>147</v>
      </c>
      <c r="AT195" s="184" t="s">
        <v>126</v>
      </c>
      <c r="AU195" s="184" t="s">
        <v>87</v>
      </c>
      <c r="AY195" s="18" t="s">
        <v>123</v>
      </c>
      <c r="BE195" s="185">
        <f>IF(N195="základní",J195,0)</f>
        <v>0</v>
      </c>
      <c r="BF195" s="185">
        <f>IF(N195="snížená",J195,0)</f>
        <v>0</v>
      </c>
      <c r="BG195" s="185">
        <f>IF(N195="zákl. přenesená",J195,0)</f>
        <v>0</v>
      </c>
      <c r="BH195" s="185">
        <f>IF(N195="sníž. přenesená",J195,0)</f>
        <v>0</v>
      </c>
      <c r="BI195" s="185">
        <f>IF(N195="nulová",J195,0)</f>
        <v>0</v>
      </c>
      <c r="BJ195" s="18" t="s">
        <v>85</v>
      </c>
      <c r="BK195" s="185">
        <f>ROUND(I195*H195,2)</f>
        <v>0</v>
      </c>
      <c r="BL195" s="18" t="s">
        <v>147</v>
      </c>
      <c r="BM195" s="184" t="s">
        <v>311</v>
      </c>
    </row>
    <row r="196" s="2" customFormat="1" ht="33" customHeight="1">
      <c r="A196" s="37"/>
      <c r="B196" s="171"/>
      <c r="C196" s="172" t="s">
        <v>312</v>
      </c>
      <c r="D196" s="172" t="s">
        <v>126</v>
      </c>
      <c r="E196" s="173" t="s">
        <v>313</v>
      </c>
      <c r="F196" s="174" t="s">
        <v>314</v>
      </c>
      <c r="G196" s="175" t="s">
        <v>194</v>
      </c>
      <c r="H196" s="176">
        <v>1</v>
      </c>
      <c r="I196" s="177"/>
      <c r="J196" s="178">
        <f>ROUND(I196*H196,2)</f>
        <v>0</v>
      </c>
      <c r="K196" s="179"/>
      <c r="L196" s="38"/>
      <c r="M196" s="180" t="s">
        <v>1</v>
      </c>
      <c r="N196" s="181" t="s">
        <v>42</v>
      </c>
      <c r="O196" s="76"/>
      <c r="P196" s="182">
        <f>O196*H196</f>
        <v>0</v>
      </c>
      <c r="Q196" s="182">
        <v>0</v>
      </c>
      <c r="R196" s="182">
        <f>Q196*H196</f>
        <v>0</v>
      </c>
      <c r="S196" s="182">
        <v>0</v>
      </c>
      <c r="T196" s="18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4" t="s">
        <v>147</v>
      </c>
      <c r="AT196" s="184" t="s">
        <v>126</v>
      </c>
      <c r="AU196" s="184" t="s">
        <v>87</v>
      </c>
      <c r="AY196" s="18" t="s">
        <v>123</v>
      </c>
      <c r="BE196" s="185">
        <f>IF(N196="základní",J196,0)</f>
        <v>0</v>
      </c>
      <c r="BF196" s="185">
        <f>IF(N196="snížená",J196,0)</f>
        <v>0</v>
      </c>
      <c r="BG196" s="185">
        <f>IF(N196="zákl. přenesená",J196,0)</f>
        <v>0</v>
      </c>
      <c r="BH196" s="185">
        <f>IF(N196="sníž. přenesená",J196,0)</f>
        <v>0</v>
      </c>
      <c r="BI196" s="185">
        <f>IF(N196="nulová",J196,0)</f>
        <v>0</v>
      </c>
      <c r="BJ196" s="18" t="s">
        <v>85</v>
      </c>
      <c r="BK196" s="185">
        <f>ROUND(I196*H196,2)</f>
        <v>0</v>
      </c>
      <c r="BL196" s="18" t="s">
        <v>147</v>
      </c>
      <c r="BM196" s="184" t="s">
        <v>315</v>
      </c>
    </row>
    <row r="197" s="2" customFormat="1" ht="33" customHeight="1">
      <c r="A197" s="37"/>
      <c r="B197" s="171"/>
      <c r="C197" s="172" t="s">
        <v>316</v>
      </c>
      <c r="D197" s="172" t="s">
        <v>126</v>
      </c>
      <c r="E197" s="173" t="s">
        <v>317</v>
      </c>
      <c r="F197" s="174" t="s">
        <v>318</v>
      </c>
      <c r="G197" s="175" t="s">
        <v>194</v>
      </c>
      <c r="H197" s="176">
        <v>1</v>
      </c>
      <c r="I197" s="177"/>
      <c r="J197" s="178">
        <f>ROUND(I197*H197,2)</f>
        <v>0</v>
      </c>
      <c r="K197" s="179"/>
      <c r="L197" s="38"/>
      <c r="M197" s="180" t="s">
        <v>1</v>
      </c>
      <c r="N197" s="181" t="s">
        <v>42</v>
      </c>
      <c r="O197" s="76"/>
      <c r="P197" s="182">
        <f>O197*H197</f>
        <v>0</v>
      </c>
      <c r="Q197" s="182">
        <v>0</v>
      </c>
      <c r="R197" s="182">
        <f>Q197*H197</f>
        <v>0</v>
      </c>
      <c r="S197" s="182">
        <v>0</v>
      </c>
      <c r="T197" s="183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84" t="s">
        <v>147</v>
      </c>
      <c r="AT197" s="184" t="s">
        <v>126</v>
      </c>
      <c r="AU197" s="184" t="s">
        <v>87</v>
      </c>
      <c r="AY197" s="18" t="s">
        <v>123</v>
      </c>
      <c r="BE197" s="185">
        <f>IF(N197="základní",J197,0)</f>
        <v>0</v>
      </c>
      <c r="BF197" s="185">
        <f>IF(N197="snížená",J197,0)</f>
        <v>0</v>
      </c>
      <c r="BG197" s="185">
        <f>IF(N197="zákl. přenesená",J197,0)</f>
        <v>0</v>
      </c>
      <c r="BH197" s="185">
        <f>IF(N197="sníž. přenesená",J197,0)</f>
        <v>0</v>
      </c>
      <c r="BI197" s="185">
        <f>IF(N197="nulová",J197,0)</f>
        <v>0</v>
      </c>
      <c r="BJ197" s="18" t="s">
        <v>85</v>
      </c>
      <c r="BK197" s="185">
        <f>ROUND(I197*H197,2)</f>
        <v>0</v>
      </c>
      <c r="BL197" s="18" t="s">
        <v>147</v>
      </c>
      <c r="BM197" s="184" t="s">
        <v>319</v>
      </c>
    </row>
    <row r="198" s="2" customFormat="1" ht="44.25" customHeight="1">
      <c r="A198" s="37"/>
      <c r="B198" s="171"/>
      <c r="C198" s="172" t="s">
        <v>320</v>
      </c>
      <c r="D198" s="172" t="s">
        <v>126</v>
      </c>
      <c r="E198" s="173" t="s">
        <v>321</v>
      </c>
      <c r="F198" s="174" t="s">
        <v>322</v>
      </c>
      <c r="G198" s="175" t="s">
        <v>194</v>
      </c>
      <c r="H198" s="176">
        <v>1</v>
      </c>
      <c r="I198" s="177"/>
      <c r="J198" s="178">
        <f>ROUND(I198*H198,2)</f>
        <v>0</v>
      </c>
      <c r="K198" s="179"/>
      <c r="L198" s="38"/>
      <c r="M198" s="180" t="s">
        <v>1</v>
      </c>
      <c r="N198" s="181" t="s">
        <v>42</v>
      </c>
      <c r="O198" s="76"/>
      <c r="P198" s="182">
        <f>O198*H198</f>
        <v>0</v>
      </c>
      <c r="Q198" s="182">
        <v>0</v>
      </c>
      <c r="R198" s="182">
        <f>Q198*H198</f>
        <v>0</v>
      </c>
      <c r="S198" s="182">
        <v>0</v>
      </c>
      <c r="T198" s="18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4" t="s">
        <v>147</v>
      </c>
      <c r="AT198" s="184" t="s">
        <v>126</v>
      </c>
      <c r="AU198" s="184" t="s">
        <v>87</v>
      </c>
      <c r="AY198" s="18" t="s">
        <v>123</v>
      </c>
      <c r="BE198" s="185">
        <f>IF(N198="základní",J198,0)</f>
        <v>0</v>
      </c>
      <c r="BF198" s="185">
        <f>IF(N198="snížená",J198,0)</f>
        <v>0</v>
      </c>
      <c r="BG198" s="185">
        <f>IF(N198="zákl. přenesená",J198,0)</f>
        <v>0</v>
      </c>
      <c r="BH198" s="185">
        <f>IF(N198="sníž. přenesená",J198,0)</f>
        <v>0</v>
      </c>
      <c r="BI198" s="185">
        <f>IF(N198="nulová",J198,0)</f>
        <v>0</v>
      </c>
      <c r="BJ198" s="18" t="s">
        <v>85</v>
      </c>
      <c r="BK198" s="185">
        <f>ROUND(I198*H198,2)</f>
        <v>0</v>
      </c>
      <c r="BL198" s="18" t="s">
        <v>147</v>
      </c>
      <c r="BM198" s="184" t="s">
        <v>323</v>
      </c>
    </row>
    <row r="199" s="2" customFormat="1" ht="33" customHeight="1">
      <c r="A199" s="37"/>
      <c r="B199" s="171"/>
      <c r="C199" s="172" t="s">
        <v>324</v>
      </c>
      <c r="D199" s="172" t="s">
        <v>126</v>
      </c>
      <c r="E199" s="173" t="s">
        <v>325</v>
      </c>
      <c r="F199" s="174" t="s">
        <v>326</v>
      </c>
      <c r="G199" s="175" t="s">
        <v>194</v>
      </c>
      <c r="H199" s="176">
        <v>1</v>
      </c>
      <c r="I199" s="177"/>
      <c r="J199" s="178">
        <f>ROUND(I199*H199,2)</f>
        <v>0</v>
      </c>
      <c r="K199" s="179"/>
      <c r="L199" s="38"/>
      <c r="M199" s="180" t="s">
        <v>1</v>
      </c>
      <c r="N199" s="181" t="s">
        <v>42</v>
      </c>
      <c r="O199" s="76"/>
      <c r="P199" s="182">
        <f>O199*H199</f>
        <v>0</v>
      </c>
      <c r="Q199" s="182">
        <v>0</v>
      </c>
      <c r="R199" s="182">
        <f>Q199*H199</f>
        <v>0</v>
      </c>
      <c r="S199" s="182">
        <v>0</v>
      </c>
      <c r="T199" s="183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4" t="s">
        <v>147</v>
      </c>
      <c r="AT199" s="184" t="s">
        <v>126</v>
      </c>
      <c r="AU199" s="184" t="s">
        <v>87</v>
      </c>
      <c r="AY199" s="18" t="s">
        <v>123</v>
      </c>
      <c r="BE199" s="185">
        <f>IF(N199="základní",J199,0)</f>
        <v>0</v>
      </c>
      <c r="BF199" s="185">
        <f>IF(N199="snížená",J199,0)</f>
        <v>0</v>
      </c>
      <c r="BG199" s="185">
        <f>IF(N199="zákl. přenesená",J199,0)</f>
        <v>0</v>
      </c>
      <c r="BH199" s="185">
        <f>IF(N199="sníž. přenesená",J199,0)</f>
        <v>0</v>
      </c>
      <c r="BI199" s="185">
        <f>IF(N199="nulová",J199,0)</f>
        <v>0</v>
      </c>
      <c r="BJ199" s="18" t="s">
        <v>85</v>
      </c>
      <c r="BK199" s="185">
        <f>ROUND(I199*H199,2)</f>
        <v>0</v>
      </c>
      <c r="BL199" s="18" t="s">
        <v>147</v>
      </c>
      <c r="BM199" s="184" t="s">
        <v>327</v>
      </c>
    </row>
    <row r="200" s="2" customFormat="1" ht="33" customHeight="1">
      <c r="A200" s="37"/>
      <c r="B200" s="171"/>
      <c r="C200" s="172" t="s">
        <v>328</v>
      </c>
      <c r="D200" s="172" t="s">
        <v>126</v>
      </c>
      <c r="E200" s="173" t="s">
        <v>329</v>
      </c>
      <c r="F200" s="174" t="s">
        <v>330</v>
      </c>
      <c r="G200" s="175" t="s">
        <v>194</v>
      </c>
      <c r="H200" s="176">
        <v>1</v>
      </c>
      <c r="I200" s="177"/>
      <c r="J200" s="178">
        <f>ROUND(I200*H200,2)</f>
        <v>0</v>
      </c>
      <c r="K200" s="179"/>
      <c r="L200" s="38"/>
      <c r="M200" s="180" t="s">
        <v>1</v>
      </c>
      <c r="N200" s="181" t="s">
        <v>42</v>
      </c>
      <c r="O200" s="76"/>
      <c r="P200" s="182">
        <f>O200*H200</f>
        <v>0</v>
      </c>
      <c r="Q200" s="182">
        <v>0</v>
      </c>
      <c r="R200" s="182">
        <f>Q200*H200</f>
        <v>0</v>
      </c>
      <c r="S200" s="182">
        <v>0</v>
      </c>
      <c r="T200" s="18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4" t="s">
        <v>147</v>
      </c>
      <c r="AT200" s="184" t="s">
        <v>126</v>
      </c>
      <c r="AU200" s="184" t="s">
        <v>87</v>
      </c>
      <c r="AY200" s="18" t="s">
        <v>123</v>
      </c>
      <c r="BE200" s="185">
        <f>IF(N200="základní",J200,0)</f>
        <v>0</v>
      </c>
      <c r="BF200" s="185">
        <f>IF(N200="snížená",J200,0)</f>
        <v>0</v>
      </c>
      <c r="BG200" s="185">
        <f>IF(N200="zákl. přenesená",J200,0)</f>
        <v>0</v>
      </c>
      <c r="BH200" s="185">
        <f>IF(N200="sníž. přenesená",J200,0)</f>
        <v>0</v>
      </c>
      <c r="BI200" s="185">
        <f>IF(N200="nulová",J200,0)</f>
        <v>0</v>
      </c>
      <c r="BJ200" s="18" t="s">
        <v>85</v>
      </c>
      <c r="BK200" s="185">
        <f>ROUND(I200*H200,2)</f>
        <v>0</v>
      </c>
      <c r="BL200" s="18" t="s">
        <v>147</v>
      </c>
      <c r="BM200" s="184" t="s">
        <v>331</v>
      </c>
    </row>
    <row r="201" s="2" customFormat="1" ht="44.25" customHeight="1">
      <c r="A201" s="37"/>
      <c r="B201" s="171"/>
      <c r="C201" s="172" t="s">
        <v>332</v>
      </c>
      <c r="D201" s="172" t="s">
        <v>126</v>
      </c>
      <c r="E201" s="173" t="s">
        <v>333</v>
      </c>
      <c r="F201" s="174" t="s">
        <v>334</v>
      </c>
      <c r="G201" s="175" t="s">
        <v>194</v>
      </c>
      <c r="H201" s="176">
        <v>1</v>
      </c>
      <c r="I201" s="177"/>
      <c r="J201" s="178">
        <f>ROUND(I201*H201,2)</f>
        <v>0</v>
      </c>
      <c r="K201" s="179"/>
      <c r="L201" s="38"/>
      <c r="M201" s="180" t="s">
        <v>1</v>
      </c>
      <c r="N201" s="181" t="s">
        <v>42</v>
      </c>
      <c r="O201" s="76"/>
      <c r="P201" s="182">
        <f>O201*H201</f>
        <v>0</v>
      </c>
      <c r="Q201" s="182">
        <v>0</v>
      </c>
      <c r="R201" s="182">
        <f>Q201*H201</f>
        <v>0</v>
      </c>
      <c r="S201" s="182">
        <v>0</v>
      </c>
      <c r="T201" s="183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4" t="s">
        <v>147</v>
      </c>
      <c r="AT201" s="184" t="s">
        <v>126</v>
      </c>
      <c r="AU201" s="184" t="s">
        <v>87</v>
      </c>
      <c r="AY201" s="18" t="s">
        <v>123</v>
      </c>
      <c r="BE201" s="185">
        <f>IF(N201="základní",J201,0)</f>
        <v>0</v>
      </c>
      <c r="BF201" s="185">
        <f>IF(N201="snížená",J201,0)</f>
        <v>0</v>
      </c>
      <c r="BG201" s="185">
        <f>IF(N201="zákl. přenesená",J201,0)</f>
        <v>0</v>
      </c>
      <c r="BH201" s="185">
        <f>IF(N201="sníž. přenesená",J201,0)</f>
        <v>0</v>
      </c>
      <c r="BI201" s="185">
        <f>IF(N201="nulová",J201,0)</f>
        <v>0</v>
      </c>
      <c r="BJ201" s="18" t="s">
        <v>85</v>
      </c>
      <c r="BK201" s="185">
        <f>ROUND(I201*H201,2)</f>
        <v>0</v>
      </c>
      <c r="BL201" s="18" t="s">
        <v>147</v>
      </c>
      <c r="BM201" s="184" t="s">
        <v>335</v>
      </c>
    </row>
    <row r="202" s="2" customFormat="1" ht="33" customHeight="1">
      <c r="A202" s="37"/>
      <c r="B202" s="171"/>
      <c r="C202" s="172" t="s">
        <v>336</v>
      </c>
      <c r="D202" s="172" t="s">
        <v>126</v>
      </c>
      <c r="E202" s="173" t="s">
        <v>337</v>
      </c>
      <c r="F202" s="174" t="s">
        <v>338</v>
      </c>
      <c r="G202" s="175" t="s">
        <v>194</v>
      </c>
      <c r="H202" s="176">
        <v>1</v>
      </c>
      <c r="I202" s="177"/>
      <c r="J202" s="178">
        <f>ROUND(I202*H202,2)</f>
        <v>0</v>
      </c>
      <c r="K202" s="179"/>
      <c r="L202" s="38"/>
      <c r="M202" s="180" t="s">
        <v>1</v>
      </c>
      <c r="N202" s="181" t="s">
        <v>42</v>
      </c>
      <c r="O202" s="76"/>
      <c r="P202" s="182">
        <f>O202*H202</f>
        <v>0</v>
      </c>
      <c r="Q202" s="182">
        <v>0</v>
      </c>
      <c r="R202" s="182">
        <f>Q202*H202</f>
        <v>0</v>
      </c>
      <c r="S202" s="182">
        <v>0</v>
      </c>
      <c r="T202" s="18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4" t="s">
        <v>147</v>
      </c>
      <c r="AT202" s="184" t="s">
        <v>126</v>
      </c>
      <c r="AU202" s="184" t="s">
        <v>87</v>
      </c>
      <c r="AY202" s="18" t="s">
        <v>123</v>
      </c>
      <c r="BE202" s="185">
        <f>IF(N202="základní",J202,0)</f>
        <v>0</v>
      </c>
      <c r="BF202" s="185">
        <f>IF(N202="snížená",J202,0)</f>
        <v>0</v>
      </c>
      <c r="BG202" s="185">
        <f>IF(N202="zákl. přenesená",J202,0)</f>
        <v>0</v>
      </c>
      <c r="BH202" s="185">
        <f>IF(N202="sníž. přenesená",J202,0)</f>
        <v>0</v>
      </c>
      <c r="BI202" s="185">
        <f>IF(N202="nulová",J202,0)</f>
        <v>0</v>
      </c>
      <c r="BJ202" s="18" t="s">
        <v>85</v>
      </c>
      <c r="BK202" s="185">
        <f>ROUND(I202*H202,2)</f>
        <v>0</v>
      </c>
      <c r="BL202" s="18" t="s">
        <v>147</v>
      </c>
      <c r="BM202" s="184" t="s">
        <v>339</v>
      </c>
    </row>
    <row r="203" s="2" customFormat="1" ht="33" customHeight="1">
      <c r="A203" s="37"/>
      <c r="B203" s="171"/>
      <c r="C203" s="172" t="s">
        <v>340</v>
      </c>
      <c r="D203" s="172" t="s">
        <v>126</v>
      </c>
      <c r="E203" s="173" t="s">
        <v>341</v>
      </c>
      <c r="F203" s="174" t="s">
        <v>342</v>
      </c>
      <c r="G203" s="175" t="s">
        <v>194</v>
      </c>
      <c r="H203" s="176">
        <v>1</v>
      </c>
      <c r="I203" s="177"/>
      <c r="J203" s="178">
        <f>ROUND(I203*H203,2)</f>
        <v>0</v>
      </c>
      <c r="K203" s="179"/>
      <c r="L203" s="38"/>
      <c r="M203" s="180" t="s">
        <v>1</v>
      </c>
      <c r="N203" s="181" t="s">
        <v>42</v>
      </c>
      <c r="O203" s="76"/>
      <c r="P203" s="182">
        <f>O203*H203</f>
        <v>0</v>
      </c>
      <c r="Q203" s="182">
        <v>0</v>
      </c>
      <c r="R203" s="182">
        <f>Q203*H203</f>
        <v>0</v>
      </c>
      <c r="S203" s="182">
        <v>0</v>
      </c>
      <c r="T203" s="18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4" t="s">
        <v>147</v>
      </c>
      <c r="AT203" s="184" t="s">
        <v>126</v>
      </c>
      <c r="AU203" s="184" t="s">
        <v>87</v>
      </c>
      <c r="AY203" s="18" t="s">
        <v>123</v>
      </c>
      <c r="BE203" s="185">
        <f>IF(N203="základní",J203,0)</f>
        <v>0</v>
      </c>
      <c r="BF203" s="185">
        <f>IF(N203="snížená",J203,0)</f>
        <v>0</v>
      </c>
      <c r="BG203" s="185">
        <f>IF(N203="zákl. přenesená",J203,0)</f>
        <v>0</v>
      </c>
      <c r="BH203" s="185">
        <f>IF(N203="sníž. přenesená",J203,0)</f>
        <v>0</v>
      </c>
      <c r="BI203" s="185">
        <f>IF(N203="nulová",J203,0)</f>
        <v>0</v>
      </c>
      <c r="BJ203" s="18" t="s">
        <v>85</v>
      </c>
      <c r="BK203" s="185">
        <f>ROUND(I203*H203,2)</f>
        <v>0</v>
      </c>
      <c r="BL203" s="18" t="s">
        <v>147</v>
      </c>
      <c r="BM203" s="184" t="s">
        <v>343</v>
      </c>
    </row>
    <row r="204" s="2" customFormat="1" ht="33" customHeight="1">
      <c r="A204" s="37"/>
      <c r="B204" s="171"/>
      <c r="C204" s="172" t="s">
        <v>344</v>
      </c>
      <c r="D204" s="172" t="s">
        <v>126</v>
      </c>
      <c r="E204" s="173" t="s">
        <v>345</v>
      </c>
      <c r="F204" s="174" t="s">
        <v>346</v>
      </c>
      <c r="G204" s="175" t="s">
        <v>194</v>
      </c>
      <c r="H204" s="176">
        <v>1</v>
      </c>
      <c r="I204" s="177"/>
      <c r="J204" s="178">
        <f>ROUND(I204*H204,2)</f>
        <v>0</v>
      </c>
      <c r="K204" s="179"/>
      <c r="L204" s="38"/>
      <c r="M204" s="180" t="s">
        <v>1</v>
      </c>
      <c r="N204" s="181" t="s">
        <v>42</v>
      </c>
      <c r="O204" s="76"/>
      <c r="P204" s="182">
        <f>O204*H204</f>
        <v>0</v>
      </c>
      <c r="Q204" s="182">
        <v>0</v>
      </c>
      <c r="R204" s="182">
        <f>Q204*H204</f>
        <v>0</v>
      </c>
      <c r="S204" s="182">
        <v>0</v>
      </c>
      <c r="T204" s="183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4" t="s">
        <v>147</v>
      </c>
      <c r="AT204" s="184" t="s">
        <v>126</v>
      </c>
      <c r="AU204" s="184" t="s">
        <v>87</v>
      </c>
      <c r="AY204" s="18" t="s">
        <v>123</v>
      </c>
      <c r="BE204" s="185">
        <f>IF(N204="základní",J204,0)</f>
        <v>0</v>
      </c>
      <c r="BF204" s="185">
        <f>IF(N204="snížená",J204,0)</f>
        <v>0</v>
      </c>
      <c r="BG204" s="185">
        <f>IF(N204="zákl. přenesená",J204,0)</f>
        <v>0</v>
      </c>
      <c r="BH204" s="185">
        <f>IF(N204="sníž. přenesená",J204,0)</f>
        <v>0</v>
      </c>
      <c r="BI204" s="185">
        <f>IF(N204="nulová",J204,0)</f>
        <v>0</v>
      </c>
      <c r="BJ204" s="18" t="s">
        <v>85</v>
      </c>
      <c r="BK204" s="185">
        <f>ROUND(I204*H204,2)</f>
        <v>0</v>
      </c>
      <c r="BL204" s="18" t="s">
        <v>147</v>
      </c>
      <c r="BM204" s="184" t="s">
        <v>347</v>
      </c>
    </row>
    <row r="205" s="2" customFormat="1" ht="44.25" customHeight="1">
      <c r="A205" s="37"/>
      <c r="B205" s="171"/>
      <c r="C205" s="172" t="s">
        <v>348</v>
      </c>
      <c r="D205" s="172" t="s">
        <v>126</v>
      </c>
      <c r="E205" s="173" t="s">
        <v>349</v>
      </c>
      <c r="F205" s="174" t="s">
        <v>350</v>
      </c>
      <c r="G205" s="175" t="s">
        <v>194</v>
      </c>
      <c r="H205" s="176">
        <v>1</v>
      </c>
      <c r="I205" s="177"/>
      <c r="J205" s="178">
        <f>ROUND(I205*H205,2)</f>
        <v>0</v>
      </c>
      <c r="K205" s="179"/>
      <c r="L205" s="38"/>
      <c r="M205" s="180" t="s">
        <v>1</v>
      </c>
      <c r="N205" s="181" t="s">
        <v>42</v>
      </c>
      <c r="O205" s="76"/>
      <c r="P205" s="182">
        <f>O205*H205</f>
        <v>0</v>
      </c>
      <c r="Q205" s="182">
        <v>0</v>
      </c>
      <c r="R205" s="182">
        <f>Q205*H205</f>
        <v>0</v>
      </c>
      <c r="S205" s="182">
        <v>0</v>
      </c>
      <c r="T205" s="183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4" t="s">
        <v>147</v>
      </c>
      <c r="AT205" s="184" t="s">
        <v>126</v>
      </c>
      <c r="AU205" s="184" t="s">
        <v>87</v>
      </c>
      <c r="AY205" s="18" t="s">
        <v>123</v>
      </c>
      <c r="BE205" s="185">
        <f>IF(N205="základní",J205,0)</f>
        <v>0</v>
      </c>
      <c r="BF205" s="185">
        <f>IF(N205="snížená",J205,0)</f>
        <v>0</v>
      </c>
      <c r="BG205" s="185">
        <f>IF(N205="zákl. přenesená",J205,0)</f>
        <v>0</v>
      </c>
      <c r="BH205" s="185">
        <f>IF(N205="sníž. přenesená",J205,0)</f>
        <v>0</v>
      </c>
      <c r="BI205" s="185">
        <f>IF(N205="nulová",J205,0)</f>
        <v>0</v>
      </c>
      <c r="BJ205" s="18" t="s">
        <v>85</v>
      </c>
      <c r="BK205" s="185">
        <f>ROUND(I205*H205,2)</f>
        <v>0</v>
      </c>
      <c r="BL205" s="18" t="s">
        <v>147</v>
      </c>
      <c r="BM205" s="184" t="s">
        <v>351</v>
      </c>
    </row>
    <row r="206" s="2" customFormat="1" ht="44.25" customHeight="1">
      <c r="A206" s="37"/>
      <c r="B206" s="171"/>
      <c r="C206" s="172" t="s">
        <v>352</v>
      </c>
      <c r="D206" s="172" t="s">
        <v>126</v>
      </c>
      <c r="E206" s="173" t="s">
        <v>353</v>
      </c>
      <c r="F206" s="174" t="s">
        <v>354</v>
      </c>
      <c r="G206" s="175" t="s">
        <v>194</v>
      </c>
      <c r="H206" s="176">
        <v>1</v>
      </c>
      <c r="I206" s="177"/>
      <c r="J206" s="178">
        <f>ROUND(I206*H206,2)</f>
        <v>0</v>
      </c>
      <c r="K206" s="179"/>
      <c r="L206" s="38"/>
      <c r="M206" s="180" t="s">
        <v>1</v>
      </c>
      <c r="N206" s="181" t="s">
        <v>42</v>
      </c>
      <c r="O206" s="76"/>
      <c r="P206" s="182">
        <f>O206*H206</f>
        <v>0</v>
      </c>
      <c r="Q206" s="182">
        <v>0</v>
      </c>
      <c r="R206" s="182">
        <f>Q206*H206</f>
        <v>0</v>
      </c>
      <c r="S206" s="182">
        <v>0</v>
      </c>
      <c r="T206" s="183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84" t="s">
        <v>147</v>
      </c>
      <c r="AT206" s="184" t="s">
        <v>126</v>
      </c>
      <c r="AU206" s="184" t="s">
        <v>87</v>
      </c>
      <c r="AY206" s="18" t="s">
        <v>123</v>
      </c>
      <c r="BE206" s="185">
        <f>IF(N206="základní",J206,0)</f>
        <v>0</v>
      </c>
      <c r="BF206" s="185">
        <f>IF(N206="snížená",J206,0)</f>
        <v>0</v>
      </c>
      <c r="BG206" s="185">
        <f>IF(N206="zákl. přenesená",J206,0)</f>
        <v>0</v>
      </c>
      <c r="BH206" s="185">
        <f>IF(N206="sníž. přenesená",J206,0)</f>
        <v>0</v>
      </c>
      <c r="BI206" s="185">
        <f>IF(N206="nulová",J206,0)</f>
        <v>0</v>
      </c>
      <c r="BJ206" s="18" t="s">
        <v>85</v>
      </c>
      <c r="BK206" s="185">
        <f>ROUND(I206*H206,2)</f>
        <v>0</v>
      </c>
      <c r="BL206" s="18" t="s">
        <v>147</v>
      </c>
      <c r="BM206" s="184" t="s">
        <v>355</v>
      </c>
    </row>
    <row r="207" s="2" customFormat="1" ht="44.25" customHeight="1">
      <c r="A207" s="37"/>
      <c r="B207" s="171"/>
      <c r="C207" s="172" t="s">
        <v>356</v>
      </c>
      <c r="D207" s="172" t="s">
        <v>126</v>
      </c>
      <c r="E207" s="173" t="s">
        <v>357</v>
      </c>
      <c r="F207" s="174" t="s">
        <v>358</v>
      </c>
      <c r="G207" s="175" t="s">
        <v>194</v>
      </c>
      <c r="H207" s="176">
        <v>1</v>
      </c>
      <c r="I207" s="177"/>
      <c r="J207" s="178">
        <f>ROUND(I207*H207,2)</f>
        <v>0</v>
      </c>
      <c r="K207" s="179"/>
      <c r="L207" s="38"/>
      <c r="M207" s="180" t="s">
        <v>1</v>
      </c>
      <c r="N207" s="181" t="s">
        <v>42</v>
      </c>
      <c r="O207" s="76"/>
      <c r="P207" s="182">
        <f>O207*H207</f>
        <v>0</v>
      </c>
      <c r="Q207" s="182">
        <v>0</v>
      </c>
      <c r="R207" s="182">
        <f>Q207*H207</f>
        <v>0</v>
      </c>
      <c r="S207" s="182">
        <v>0</v>
      </c>
      <c r="T207" s="183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84" t="s">
        <v>147</v>
      </c>
      <c r="AT207" s="184" t="s">
        <v>126</v>
      </c>
      <c r="AU207" s="184" t="s">
        <v>87</v>
      </c>
      <c r="AY207" s="18" t="s">
        <v>123</v>
      </c>
      <c r="BE207" s="185">
        <f>IF(N207="základní",J207,0)</f>
        <v>0</v>
      </c>
      <c r="BF207" s="185">
        <f>IF(N207="snížená",J207,0)</f>
        <v>0</v>
      </c>
      <c r="BG207" s="185">
        <f>IF(N207="zákl. přenesená",J207,0)</f>
        <v>0</v>
      </c>
      <c r="BH207" s="185">
        <f>IF(N207="sníž. přenesená",J207,0)</f>
        <v>0</v>
      </c>
      <c r="BI207" s="185">
        <f>IF(N207="nulová",J207,0)</f>
        <v>0</v>
      </c>
      <c r="BJ207" s="18" t="s">
        <v>85</v>
      </c>
      <c r="BK207" s="185">
        <f>ROUND(I207*H207,2)</f>
        <v>0</v>
      </c>
      <c r="BL207" s="18" t="s">
        <v>147</v>
      </c>
      <c r="BM207" s="184" t="s">
        <v>359</v>
      </c>
    </row>
    <row r="208" s="2" customFormat="1" ht="21.75" customHeight="1">
      <c r="A208" s="37"/>
      <c r="B208" s="171"/>
      <c r="C208" s="172" t="s">
        <v>360</v>
      </c>
      <c r="D208" s="172" t="s">
        <v>126</v>
      </c>
      <c r="E208" s="173" t="s">
        <v>361</v>
      </c>
      <c r="F208" s="174" t="s">
        <v>362</v>
      </c>
      <c r="G208" s="175" t="s">
        <v>166</v>
      </c>
      <c r="H208" s="176">
        <v>3.7999999999999998</v>
      </c>
      <c r="I208" s="177"/>
      <c r="J208" s="178">
        <f>ROUND(I208*H208,2)</f>
        <v>0</v>
      </c>
      <c r="K208" s="179"/>
      <c r="L208" s="38"/>
      <c r="M208" s="180" t="s">
        <v>1</v>
      </c>
      <c r="N208" s="181" t="s">
        <v>42</v>
      </c>
      <c r="O208" s="76"/>
      <c r="P208" s="182">
        <f>O208*H208</f>
        <v>0</v>
      </c>
      <c r="Q208" s="182">
        <v>0</v>
      </c>
      <c r="R208" s="182">
        <f>Q208*H208</f>
        <v>0</v>
      </c>
      <c r="S208" s="182">
        <v>0</v>
      </c>
      <c r="T208" s="183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84" t="s">
        <v>147</v>
      </c>
      <c r="AT208" s="184" t="s">
        <v>126</v>
      </c>
      <c r="AU208" s="184" t="s">
        <v>87</v>
      </c>
      <c r="AY208" s="18" t="s">
        <v>123</v>
      </c>
      <c r="BE208" s="185">
        <f>IF(N208="základní",J208,0)</f>
        <v>0</v>
      </c>
      <c r="BF208" s="185">
        <f>IF(N208="snížená",J208,0)</f>
        <v>0</v>
      </c>
      <c r="BG208" s="185">
        <f>IF(N208="zákl. přenesená",J208,0)</f>
        <v>0</v>
      </c>
      <c r="BH208" s="185">
        <f>IF(N208="sníž. přenesená",J208,0)</f>
        <v>0</v>
      </c>
      <c r="BI208" s="185">
        <f>IF(N208="nulová",J208,0)</f>
        <v>0</v>
      </c>
      <c r="BJ208" s="18" t="s">
        <v>85</v>
      </c>
      <c r="BK208" s="185">
        <f>ROUND(I208*H208,2)</f>
        <v>0</v>
      </c>
      <c r="BL208" s="18" t="s">
        <v>147</v>
      </c>
      <c r="BM208" s="184" t="s">
        <v>363</v>
      </c>
    </row>
    <row r="209" s="12" customFormat="1" ht="22.8" customHeight="1">
      <c r="A209" s="12"/>
      <c r="B209" s="158"/>
      <c r="C209" s="12"/>
      <c r="D209" s="159" t="s">
        <v>76</v>
      </c>
      <c r="E209" s="169" t="s">
        <v>364</v>
      </c>
      <c r="F209" s="169" t="s">
        <v>365</v>
      </c>
      <c r="G209" s="12"/>
      <c r="H209" s="12"/>
      <c r="I209" s="161"/>
      <c r="J209" s="170">
        <f>BK209</f>
        <v>0</v>
      </c>
      <c r="K209" s="12"/>
      <c r="L209" s="158"/>
      <c r="M209" s="163"/>
      <c r="N209" s="164"/>
      <c r="O209" s="164"/>
      <c r="P209" s="165">
        <f>SUM(P210:P217)</f>
        <v>0</v>
      </c>
      <c r="Q209" s="164"/>
      <c r="R209" s="165">
        <f>SUM(R210:R217)</f>
        <v>0</v>
      </c>
      <c r="S209" s="164"/>
      <c r="T209" s="166">
        <f>SUM(T210:T217)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159" t="s">
        <v>87</v>
      </c>
      <c r="AT209" s="167" t="s">
        <v>76</v>
      </c>
      <c r="AU209" s="167" t="s">
        <v>85</v>
      </c>
      <c r="AY209" s="159" t="s">
        <v>123</v>
      </c>
      <c r="BK209" s="168">
        <f>SUM(BK210:BK217)</f>
        <v>0</v>
      </c>
    </row>
    <row r="210" s="2" customFormat="1" ht="33" customHeight="1">
      <c r="A210" s="37"/>
      <c r="B210" s="171"/>
      <c r="C210" s="172" t="s">
        <v>366</v>
      </c>
      <c r="D210" s="172" t="s">
        <v>126</v>
      </c>
      <c r="E210" s="173" t="s">
        <v>367</v>
      </c>
      <c r="F210" s="174" t="s">
        <v>368</v>
      </c>
      <c r="G210" s="175" t="s">
        <v>194</v>
      </c>
      <c r="H210" s="176">
        <v>1</v>
      </c>
      <c r="I210" s="177"/>
      <c r="J210" s="178">
        <f>ROUND(I210*H210,2)</f>
        <v>0</v>
      </c>
      <c r="K210" s="179"/>
      <c r="L210" s="38"/>
      <c r="M210" s="180" t="s">
        <v>1</v>
      </c>
      <c r="N210" s="181" t="s">
        <v>42</v>
      </c>
      <c r="O210" s="76"/>
      <c r="P210" s="182">
        <f>O210*H210</f>
        <v>0</v>
      </c>
      <c r="Q210" s="182">
        <v>0</v>
      </c>
      <c r="R210" s="182">
        <f>Q210*H210</f>
        <v>0</v>
      </c>
      <c r="S210" s="182">
        <v>0</v>
      </c>
      <c r="T210" s="183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84" t="s">
        <v>147</v>
      </c>
      <c r="AT210" s="184" t="s">
        <v>126</v>
      </c>
      <c r="AU210" s="184" t="s">
        <v>87</v>
      </c>
      <c r="AY210" s="18" t="s">
        <v>123</v>
      </c>
      <c r="BE210" s="185">
        <f>IF(N210="základní",J210,0)</f>
        <v>0</v>
      </c>
      <c r="BF210" s="185">
        <f>IF(N210="snížená",J210,0)</f>
        <v>0</v>
      </c>
      <c r="BG210" s="185">
        <f>IF(N210="zákl. přenesená",J210,0)</f>
        <v>0</v>
      </c>
      <c r="BH210" s="185">
        <f>IF(N210="sníž. přenesená",J210,0)</f>
        <v>0</v>
      </c>
      <c r="BI210" s="185">
        <f>IF(N210="nulová",J210,0)</f>
        <v>0</v>
      </c>
      <c r="BJ210" s="18" t="s">
        <v>85</v>
      </c>
      <c r="BK210" s="185">
        <f>ROUND(I210*H210,2)</f>
        <v>0</v>
      </c>
      <c r="BL210" s="18" t="s">
        <v>147</v>
      </c>
      <c r="BM210" s="184" t="s">
        <v>369</v>
      </c>
    </row>
    <row r="211" s="2" customFormat="1" ht="33" customHeight="1">
      <c r="A211" s="37"/>
      <c r="B211" s="171"/>
      <c r="C211" s="172" t="s">
        <v>370</v>
      </c>
      <c r="D211" s="172" t="s">
        <v>126</v>
      </c>
      <c r="E211" s="173" t="s">
        <v>371</v>
      </c>
      <c r="F211" s="174" t="s">
        <v>372</v>
      </c>
      <c r="G211" s="175" t="s">
        <v>194</v>
      </c>
      <c r="H211" s="176">
        <v>1</v>
      </c>
      <c r="I211" s="177"/>
      <c r="J211" s="178">
        <f>ROUND(I211*H211,2)</f>
        <v>0</v>
      </c>
      <c r="K211" s="179"/>
      <c r="L211" s="38"/>
      <c r="M211" s="180" t="s">
        <v>1</v>
      </c>
      <c r="N211" s="181" t="s">
        <v>42</v>
      </c>
      <c r="O211" s="76"/>
      <c r="P211" s="182">
        <f>O211*H211</f>
        <v>0</v>
      </c>
      <c r="Q211" s="182">
        <v>0</v>
      </c>
      <c r="R211" s="182">
        <f>Q211*H211</f>
        <v>0</v>
      </c>
      <c r="S211" s="182">
        <v>0</v>
      </c>
      <c r="T211" s="183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4" t="s">
        <v>147</v>
      </c>
      <c r="AT211" s="184" t="s">
        <v>126</v>
      </c>
      <c r="AU211" s="184" t="s">
        <v>87</v>
      </c>
      <c r="AY211" s="18" t="s">
        <v>123</v>
      </c>
      <c r="BE211" s="185">
        <f>IF(N211="základní",J211,0)</f>
        <v>0</v>
      </c>
      <c r="BF211" s="185">
        <f>IF(N211="snížená",J211,0)</f>
        <v>0</v>
      </c>
      <c r="BG211" s="185">
        <f>IF(N211="zákl. přenesená",J211,0)</f>
        <v>0</v>
      </c>
      <c r="BH211" s="185">
        <f>IF(N211="sníž. přenesená",J211,0)</f>
        <v>0</v>
      </c>
      <c r="BI211" s="185">
        <f>IF(N211="nulová",J211,0)</f>
        <v>0</v>
      </c>
      <c r="BJ211" s="18" t="s">
        <v>85</v>
      </c>
      <c r="BK211" s="185">
        <f>ROUND(I211*H211,2)</f>
        <v>0</v>
      </c>
      <c r="BL211" s="18" t="s">
        <v>147</v>
      </c>
      <c r="BM211" s="184" t="s">
        <v>373</v>
      </c>
    </row>
    <row r="212" s="2" customFormat="1" ht="21.75" customHeight="1">
      <c r="A212" s="37"/>
      <c r="B212" s="171"/>
      <c r="C212" s="172" t="s">
        <v>374</v>
      </c>
      <c r="D212" s="172" t="s">
        <v>126</v>
      </c>
      <c r="E212" s="173" t="s">
        <v>375</v>
      </c>
      <c r="F212" s="174" t="s">
        <v>376</v>
      </c>
      <c r="G212" s="175" t="s">
        <v>194</v>
      </c>
      <c r="H212" s="176">
        <v>1</v>
      </c>
      <c r="I212" s="177"/>
      <c r="J212" s="178">
        <f>ROUND(I212*H212,2)</f>
        <v>0</v>
      </c>
      <c r="K212" s="179"/>
      <c r="L212" s="38"/>
      <c r="M212" s="180" t="s">
        <v>1</v>
      </c>
      <c r="N212" s="181" t="s">
        <v>42</v>
      </c>
      <c r="O212" s="76"/>
      <c r="P212" s="182">
        <f>O212*H212</f>
        <v>0</v>
      </c>
      <c r="Q212" s="182">
        <v>0</v>
      </c>
      <c r="R212" s="182">
        <f>Q212*H212</f>
        <v>0</v>
      </c>
      <c r="S212" s="182">
        <v>0</v>
      </c>
      <c r="T212" s="183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84" t="s">
        <v>147</v>
      </c>
      <c r="AT212" s="184" t="s">
        <v>126</v>
      </c>
      <c r="AU212" s="184" t="s">
        <v>87</v>
      </c>
      <c r="AY212" s="18" t="s">
        <v>123</v>
      </c>
      <c r="BE212" s="185">
        <f>IF(N212="základní",J212,0)</f>
        <v>0</v>
      </c>
      <c r="BF212" s="185">
        <f>IF(N212="snížená",J212,0)</f>
        <v>0</v>
      </c>
      <c r="BG212" s="185">
        <f>IF(N212="zákl. přenesená",J212,0)</f>
        <v>0</v>
      </c>
      <c r="BH212" s="185">
        <f>IF(N212="sníž. přenesená",J212,0)</f>
        <v>0</v>
      </c>
      <c r="BI212" s="185">
        <f>IF(N212="nulová",J212,0)</f>
        <v>0</v>
      </c>
      <c r="BJ212" s="18" t="s">
        <v>85</v>
      </c>
      <c r="BK212" s="185">
        <f>ROUND(I212*H212,2)</f>
        <v>0</v>
      </c>
      <c r="BL212" s="18" t="s">
        <v>147</v>
      </c>
      <c r="BM212" s="184" t="s">
        <v>377</v>
      </c>
    </row>
    <row r="213" s="2" customFormat="1" ht="21.75" customHeight="1">
      <c r="A213" s="37"/>
      <c r="B213" s="171"/>
      <c r="C213" s="172" t="s">
        <v>378</v>
      </c>
      <c r="D213" s="172" t="s">
        <v>126</v>
      </c>
      <c r="E213" s="173" t="s">
        <v>379</v>
      </c>
      <c r="F213" s="174" t="s">
        <v>380</v>
      </c>
      <c r="G213" s="175" t="s">
        <v>194</v>
      </c>
      <c r="H213" s="176">
        <v>1</v>
      </c>
      <c r="I213" s="177"/>
      <c r="J213" s="178">
        <f>ROUND(I213*H213,2)</f>
        <v>0</v>
      </c>
      <c r="K213" s="179"/>
      <c r="L213" s="38"/>
      <c r="M213" s="180" t="s">
        <v>1</v>
      </c>
      <c r="N213" s="181" t="s">
        <v>42</v>
      </c>
      <c r="O213" s="76"/>
      <c r="P213" s="182">
        <f>O213*H213</f>
        <v>0</v>
      </c>
      <c r="Q213" s="182">
        <v>0</v>
      </c>
      <c r="R213" s="182">
        <f>Q213*H213</f>
        <v>0</v>
      </c>
      <c r="S213" s="182">
        <v>0</v>
      </c>
      <c r="T213" s="183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84" t="s">
        <v>147</v>
      </c>
      <c r="AT213" s="184" t="s">
        <v>126</v>
      </c>
      <c r="AU213" s="184" t="s">
        <v>87</v>
      </c>
      <c r="AY213" s="18" t="s">
        <v>123</v>
      </c>
      <c r="BE213" s="185">
        <f>IF(N213="základní",J213,0)</f>
        <v>0</v>
      </c>
      <c r="BF213" s="185">
        <f>IF(N213="snížená",J213,0)</f>
        <v>0</v>
      </c>
      <c r="BG213" s="185">
        <f>IF(N213="zákl. přenesená",J213,0)</f>
        <v>0</v>
      </c>
      <c r="BH213" s="185">
        <f>IF(N213="sníž. přenesená",J213,0)</f>
        <v>0</v>
      </c>
      <c r="BI213" s="185">
        <f>IF(N213="nulová",J213,0)</f>
        <v>0</v>
      </c>
      <c r="BJ213" s="18" t="s">
        <v>85</v>
      </c>
      <c r="BK213" s="185">
        <f>ROUND(I213*H213,2)</f>
        <v>0</v>
      </c>
      <c r="BL213" s="18" t="s">
        <v>147</v>
      </c>
      <c r="BM213" s="184" t="s">
        <v>381</v>
      </c>
    </row>
    <row r="214" s="2" customFormat="1" ht="21.75" customHeight="1">
      <c r="A214" s="37"/>
      <c r="B214" s="171"/>
      <c r="C214" s="172" t="s">
        <v>382</v>
      </c>
      <c r="D214" s="172" t="s">
        <v>126</v>
      </c>
      <c r="E214" s="173" t="s">
        <v>383</v>
      </c>
      <c r="F214" s="174" t="s">
        <v>384</v>
      </c>
      <c r="G214" s="175" t="s">
        <v>194</v>
      </c>
      <c r="H214" s="176">
        <v>1</v>
      </c>
      <c r="I214" s="177"/>
      <c r="J214" s="178">
        <f>ROUND(I214*H214,2)</f>
        <v>0</v>
      </c>
      <c r="K214" s="179"/>
      <c r="L214" s="38"/>
      <c r="M214" s="180" t="s">
        <v>1</v>
      </c>
      <c r="N214" s="181" t="s">
        <v>42</v>
      </c>
      <c r="O214" s="76"/>
      <c r="P214" s="182">
        <f>O214*H214</f>
        <v>0</v>
      </c>
      <c r="Q214" s="182">
        <v>0</v>
      </c>
      <c r="R214" s="182">
        <f>Q214*H214</f>
        <v>0</v>
      </c>
      <c r="S214" s="182">
        <v>0</v>
      </c>
      <c r="T214" s="183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84" t="s">
        <v>147</v>
      </c>
      <c r="AT214" s="184" t="s">
        <v>126</v>
      </c>
      <c r="AU214" s="184" t="s">
        <v>87</v>
      </c>
      <c r="AY214" s="18" t="s">
        <v>123</v>
      </c>
      <c r="BE214" s="185">
        <f>IF(N214="základní",J214,0)</f>
        <v>0</v>
      </c>
      <c r="BF214" s="185">
        <f>IF(N214="snížená",J214,0)</f>
        <v>0</v>
      </c>
      <c r="BG214" s="185">
        <f>IF(N214="zákl. přenesená",J214,0)</f>
        <v>0</v>
      </c>
      <c r="BH214" s="185">
        <f>IF(N214="sníž. přenesená",J214,0)</f>
        <v>0</v>
      </c>
      <c r="BI214" s="185">
        <f>IF(N214="nulová",J214,0)</f>
        <v>0</v>
      </c>
      <c r="BJ214" s="18" t="s">
        <v>85</v>
      </c>
      <c r="BK214" s="185">
        <f>ROUND(I214*H214,2)</f>
        <v>0</v>
      </c>
      <c r="BL214" s="18" t="s">
        <v>147</v>
      </c>
      <c r="BM214" s="184" t="s">
        <v>385</v>
      </c>
    </row>
    <row r="215" s="2" customFormat="1" ht="33" customHeight="1">
      <c r="A215" s="37"/>
      <c r="B215" s="171"/>
      <c r="C215" s="172" t="s">
        <v>386</v>
      </c>
      <c r="D215" s="172" t="s">
        <v>126</v>
      </c>
      <c r="E215" s="173" t="s">
        <v>387</v>
      </c>
      <c r="F215" s="174" t="s">
        <v>388</v>
      </c>
      <c r="G215" s="175" t="s">
        <v>194</v>
      </c>
      <c r="H215" s="176">
        <v>1</v>
      </c>
      <c r="I215" s="177"/>
      <c r="J215" s="178">
        <f>ROUND(I215*H215,2)</f>
        <v>0</v>
      </c>
      <c r="K215" s="179"/>
      <c r="L215" s="38"/>
      <c r="M215" s="180" t="s">
        <v>1</v>
      </c>
      <c r="N215" s="181" t="s">
        <v>42</v>
      </c>
      <c r="O215" s="76"/>
      <c r="P215" s="182">
        <f>O215*H215</f>
        <v>0</v>
      </c>
      <c r="Q215" s="182">
        <v>0</v>
      </c>
      <c r="R215" s="182">
        <f>Q215*H215</f>
        <v>0</v>
      </c>
      <c r="S215" s="182">
        <v>0</v>
      </c>
      <c r="T215" s="183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84" t="s">
        <v>147</v>
      </c>
      <c r="AT215" s="184" t="s">
        <v>126</v>
      </c>
      <c r="AU215" s="184" t="s">
        <v>87</v>
      </c>
      <c r="AY215" s="18" t="s">
        <v>123</v>
      </c>
      <c r="BE215" s="185">
        <f>IF(N215="základní",J215,0)</f>
        <v>0</v>
      </c>
      <c r="BF215" s="185">
        <f>IF(N215="snížená",J215,0)</f>
        <v>0</v>
      </c>
      <c r="BG215" s="185">
        <f>IF(N215="zákl. přenesená",J215,0)</f>
        <v>0</v>
      </c>
      <c r="BH215" s="185">
        <f>IF(N215="sníž. přenesená",J215,0)</f>
        <v>0</v>
      </c>
      <c r="BI215" s="185">
        <f>IF(N215="nulová",J215,0)</f>
        <v>0</v>
      </c>
      <c r="BJ215" s="18" t="s">
        <v>85</v>
      </c>
      <c r="BK215" s="185">
        <f>ROUND(I215*H215,2)</f>
        <v>0</v>
      </c>
      <c r="BL215" s="18" t="s">
        <v>147</v>
      </c>
      <c r="BM215" s="184" t="s">
        <v>389</v>
      </c>
    </row>
    <row r="216" s="2" customFormat="1" ht="21.75" customHeight="1">
      <c r="A216" s="37"/>
      <c r="B216" s="171"/>
      <c r="C216" s="172" t="s">
        <v>390</v>
      </c>
      <c r="D216" s="172" t="s">
        <v>126</v>
      </c>
      <c r="E216" s="173" t="s">
        <v>391</v>
      </c>
      <c r="F216" s="174" t="s">
        <v>392</v>
      </c>
      <c r="G216" s="175" t="s">
        <v>194</v>
      </c>
      <c r="H216" s="176">
        <v>1</v>
      </c>
      <c r="I216" s="177"/>
      <c r="J216" s="178">
        <f>ROUND(I216*H216,2)</f>
        <v>0</v>
      </c>
      <c r="K216" s="179"/>
      <c r="L216" s="38"/>
      <c r="M216" s="180" t="s">
        <v>1</v>
      </c>
      <c r="N216" s="181" t="s">
        <v>42</v>
      </c>
      <c r="O216" s="76"/>
      <c r="P216" s="182">
        <f>O216*H216</f>
        <v>0</v>
      </c>
      <c r="Q216" s="182">
        <v>0</v>
      </c>
      <c r="R216" s="182">
        <f>Q216*H216</f>
        <v>0</v>
      </c>
      <c r="S216" s="182">
        <v>0</v>
      </c>
      <c r="T216" s="183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84" t="s">
        <v>147</v>
      </c>
      <c r="AT216" s="184" t="s">
        <v>126</v>
      </c>
      <c r="AU216" s="184" t="s">
        <v>87</v>
      </c>
      <c r="AY216" s="18" t="s">
        <v>123</v>
      </c>
      <c r="BE216" s="185">
        <f>IF(N216="základní",J216,0)</f>
        <v>0</v>
      </c>
      <c r="BF216" s="185">
        <f>IF(N216="snížená",J216,0)</f>
        <v>0</v>
      </c>
      <c r="BG216" s="185">
        <f>IF(N216="zákl. přenesená",J216,0)</f>
        <v>0</v>
      </c>
      <c r="BH216" s="185">
        <f>IF(N216="sníž. přenesená",J216,0)</f>
        <v>0</v>
      </c>
      <c r="BI216" s="185">
        <f>IF(N216="nulová",J216,0)</f>
        <v>0</v>
      </c>
      <c r="BJ216" s="18" t="s">
        <v>85</v>
      </c>
      <c r="BK216" s="185">
        <f>ROUND(I216*H216,2)</f>
        <v>0</v>
      </c>
      <c r="BL216" s="18" t="s">
        <v>147</v>
      </c>
      <c r="BM216" s="184" t="s">
        <v>393</v>
      </c>
    </row>
    <row r="217" s="2" customFormat="1" ht="21.75" customHeight="1">
      <c r="A217" s="37"/>
      <c r="B217" s="171"/>
      <c r="C217" s="172" t="s">
        <v>394</v>
      </c>
      <c r="D217" s="172" t="s">
        <v>126</v>
      </c>
      <c r="E217" s="173" t="s">
        <v>395</v>
      </c>
      <c r="F217" s="174" t="s">
        <v>396</v>
      </c>
      <c r="G217" s="175" t="s">
        <v>166</v>
      </c>
      <c r="H217" s="176">
        <v>0.59999999999999998</v>
      </c>
      <c r="I217" s="177"/>
      <c r="J217" s="178">
        <f>ROUND(I217*H217,2)</f>
        <v>0</v>
      </c>
      <c r="K217" s="179"/>
      <c r="L217" s="38"/>
      <c r="M217" s="210" t="s">
        <v>1</v>
      </c>
      <c r="N217" s="211" t="s">
        <v>42</v>
      </c>
      <c r="O217" s="212"/>
      <c r="P217" s="213">
        <f>O217*H217</f>
        <v>0</v>
      </c>
      <c r="Q217" s="213">
        <v>0</v>
      </c>
      <c r="R217" s="213">
        <f>Q217*H217</f>
        <v>0</v>
      </c>
      <c r="S217" s="213">
        <v>0</v>
      </c>
      <c r="T217" s="214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84" t="s">
        <v>147</v>
      </c>
      <c r="AT217" s="184" t="s">
        <v>126</v>
      </c>
      <c r="AU217" s="184" t="s">
        <v>87</v>
      </c>
      <c r="AY217" s="18" t="s">
        <v>123</v>
      </c>
      <c r="BE217" s="185">
        <f>IF(N217="základní",J217,0)</f>
        <v>0</v>
      </c>
      <c r="BF217" s="185">
        <f>IF(N217="snížená",J217,0)</f>
        <v>0</v>
      </c>
      <c r="BG217" s="185">
        <f>IF(N217="zákl. přenesená",J217,0)</f>
        <v>0</v>
      </c>
      <c r="BH217" s="185">
        <f>IF(N217="sníž. přenesená",J217,0)</f>
        <v>0</v>
      </c>
      <c r="BI217" s="185">
        <f>IF(N217="nulová",J217,0)</f>
        <v>0</v>
      </c>
      <c r="BJ217" s="18" t="s">
        <v>85</v>
      </c>
      <c r="BK217" s="185">
        <f>ROUND(I217*H217,2)</f>
        <v>0</v>
      </c>
      <c r="BL217" s="18" t="s">
        <v>147</v>
      </c>
      <c r="BM217" s="184" t="s">
        <v>397</v>
      </c>
    </row>
    <row r="218" s="2" customFormat="1" ht="6.96" customHeight="1">
      <c r="A218" s="37"/>
      <c r="B218" s="59"/>
      <c r="C218" s="60"/>
      <c r="D218" s="60"/>
      <c r="E218" s="60"/>
      <c r="F218" s="60"/>
      <c r="G218" s="60"/>
      <c r="H218" s="60"/>
      <c r="I218" s="60"/>
      <c r="J218" s="60"/>
      <c r="K218" s="60"/>
      <c r="L218" s="38"/>
      <c r="M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</row>
  </sheetData>
  <autoFilter ref="C124:K217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="1" customFormat="1" ht="24.96" customHeight="1">
      <c r="B4" s="21"/>
      <c r="D4" s="22" t="s">
        <v>91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0" t="str">
        <f>'Rekapitulace stavby'!K6</f>
        <v>Muzeum fotoateliér Seidel, Linecká čp. 272, Český Krumlov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92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398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14. 9. 2021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26</v>
      </c>
      <c r="F15" s="37"/>
      <c r="G15" s="37"/>
      <c r="H15" s="37"/>
      <c r="I15" s="31" t="s">
        <v>27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28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27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30</v>
      </c>
      <c r="E20" s="37"/>
      <c r="F20" s="37"/>
      <c r="G20" s="37"/>
      <c r="H20" s="37"/>
      <c r="I20" s="31" t="s">
        <v>25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27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33</v>
      </c>
      <c r="E23" s="37"/>
      <c r="F23" s="37"/>
      <c r="G23" s="37"/>
      <c r="H23" s="37"/>
      <c r="I23" s="31" t="s">
        <v>25</v>
      </c>
      <c r="J23" s="26" t="s">
        <v>34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35</v>
      </c>
      <c r="F24" s="37"/>
      <c r="G24" s="37"/>
      <c r="H24" s="37"/>
      <c r="I24" s="31" t="s">
        <v>27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37</v>
      </c>
      <c r="E30" s="37"/>
      <c r="F30" s="37"/>
      <c r="G30" s="37"/>
      <c r="H30" s="37"/>
      <c r="I30" s="37"/>
      <c r="J30" s="95">
        <f>ROUND(J121,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39</v>
      </c>
      <c r="G32" s="37"/>
      <c r="H32" s="37"/>
      <c r="I32" s="42" t="s">
        <v>38</v>
      </c>
      <c r="J32" s="42" t="s">
        <v>40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41</v>
      </c>
      <c r="E33" s="31" t="s">
        <v>42</v>
      </c>
      <c r="F33" s="126">
        <f>ROUND((SUM(BE121:BE184)),  2)</f>
        <v>0</v>
      </c>
      <c r="G33" s="37"/>
      <c r="H33" s="37"/>
      <c r="I33" s="127">
        <v>0.20999999999999999</v>
      </c>
      <c r="J33" s="126">
        <f>ROUND(((SUM(BE121:BE184))*I33),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43</v>
      </c>
      <c r="F34" s="126">
        <f>ROUND((SUM(BF121:BF184)),  2)</f>
        <v>0</v>
      </c>
      <c r="G34" s="37"/>
      <c r="H34" s="37"/>
      <c r="I34" s="127">
        <v>0.14999999999999999</v>
      </c>
      <c r="J34" s="126">
        <f>ROUND(((SUM(BF121:BF184))*I34),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44</v>
      </c>
      <c r="F35" s="126">
        <f>ROUND((SUM(BG121:BG184)),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45</v>
      </c>
      <c r="F36" s="126">
        <f>ROUND((SUM(BH121:BH184)),  2)</f>
        <v>0</v>
      </c>
      <c r="G36" s="37"/>
      <c r="H36" s="37"/>
      <c r="I36" s="127">
        <v>0.14999999999999999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26">
        <f>ROUND((SUM(BI121:BI184)),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47</v>
      </c>
      <c r="E39" s="80"/>
      <c r="F39" s="80"/>
      <c r="G39" s="130" t="s">
        <v>48</v>
      </c>
      <c r="H39" s="131" t="s">
        <v>49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34" t="s">
        <v>53</v>
      </c>
      <c r="G61" s="57" t="s">
        <v>52</v>
      </c>
      <c r="H61" s="40"/>
      <c r="I61" s="40"/>
      <c r="J61" s="135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34" t="s">
        <v>53</v>
      </c>
      <c r="G76" s="57" t="s">
        <v>52</v>
      </c>
      <c r="H76" s="40"/>
      <c r="I76" s="40"/>
      <c r="J76" s="135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94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0" t="str">
        <f>E7</f>
        <v>Muzeum fotoateliér Seidel, Linecká čp. 272, Český Krumlov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92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02 - Neuznatelné náklady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Český Krumlov </v>
      </c>
      <c r="G89" s="37"/>
      <c r="H89" s="37"/>
      <c r="I89" s="31" t="s">
        <v>22</v>
      </c>
      <c r="J89" s="68" t="str">
        <f>IF(J12="","",J12)</f>
        <v>14. 9. 2021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ČKRF spol. s r.o. </v>
      </c>
      <c r="G91" s="37"/>
      <c r="H91" s="37"/>
      <c r="I91" s="31" t="s">
        <v>30</v>
      </c>
      <c r="J91" s="35" t="str">
        <f>E21</f>
        <v>DOMUS Ateliér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5.65" customHeight="1">
      <c r="A92" s="37"/>
      <c r="B92" s="38"/>
      <c r="C92" s="31" t="s">
        <v>28</v>
      </c>
      <c r="D92" s="37"/>
      <c r="E92" s="37"/>
      <c r="F92" s="26" t="str">
        <f>IF(E18="","",E18)</f>
        <v>Vyplň údaj</v>
      </c>
      <c r="G92" s="37"/>
      <c r="H92" s="37"/>
      <c r="I92" s="31" t="s">
        <v>33</v>
      </c>
      <c r="J92" s="35" t="str">
        <f>E24</f>
        <v>Filip Šimek www.rozp.cz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95</v>
      </c>
      <c r="D94" s="128"/>
      <c r="E94" s="128"/>
      <c r="F94" s="128"/>
      <c r="G94" s="128"/>
      <c r="H94" s="128"/>
      <c r="I94" s="128"/>
      <c r="J94" s="137" t="s">
        <v>96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97</v>
      </c>
      <c r="D96" s="37"/>
      <c r="E96" s="37"/>
      <c r="F96" s="37"/>
      <c r="G96" s="37"/>
      <c r="H96" s="37"/>
      <c r="I96" s="37"/>
      <c r="J96" s="95">
        <f>J121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98</v>
      </c>
    </row>
    <row r="97" s="9" customFormat="1" ht="24.96" customHeight="1">
      <c r="A97" s="9"/>
      <c r="B97" s="139"/>
      <c r="C97" s="9"/>
      <c r="D97" s="140" t="s">
        <v>99</v>
      </c>
      <c r="E97" s="141"/>
      <c r="F97" s="141"/>
      <c r="G97" s="141"/>
      <c r="H97" s="141"/>
      <c r="I97" s="141"/>
      <c r="J97" s="142">
        <f>J122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399</v>
      </c>
      <c r="E98" s="145"/>
      <c r="F98" s="145"/>
      <c r="G98" s="145"/>
      <c r="H98" s="145"/>
      <c r="I98" s="145"/>
      <c r="J98" s="146">
        <f>J123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39"/>
      <c r="C99" s="9"/>
      <c r="D99" s="140" t="s">
        <v>400</v>
      </c>
      <c r="E99" s="141"/>
      <c r="F99" s="141"/>
      <c r="G99" s="141"/>
      <c r="H99" s="141"/>
      <c r="I99" s="141"/>
      <c r="J99" s="142">
        <f>J150</f>
        <v>0</v>
      </c>
      <c r="K99" s="9"/>
      <c r="L99" s="13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43"/>
      <c r="C100" s="10"/>
      <c r="D100" s="144" t="s">
        <v>401</v>
      </c>
      <c r="E100" s="145"/>
      <c r="F100" s="145"/>
      <c r="G100" s="145"/>
      <c r="H100" s="145"/>
      <c r="I100" s="145"/>
      <c r="J100" s="146">
        <f>J151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402</v>
      </c>
      <c r="E101" s="145"/>
      <c r="F101" s="145"/>
      <c r="G101" s="145"/>
      <c r="H101" s="145"/>
      <c r="I101" s="145"/>
      <c r="J101" s="146">
        <f>J160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7"/>
      <c r="D102" s="37"/>
      <c r="E102" s="37"/>
      <c r="F102" s="37"/>
      <c r="G102" s="37"/>
      <c r="H102" s="37"/>
      <c r="I102" s="37"/>
      <c r="J102" s="37"/>
      <c r="K102" s="37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59"/>
      <c r="C103" s="60"/>
      <c r="D103" s="60"/>
      <c r="E103" s="60"/>
      <c r="F103" s="60"/>
      <c r="G103" s="60"/>
      <c r="H103" s="60"/>
      <c r="I103" s="60"/>
      <c r="J103" s="60"/>
      <c r="K103" s="60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108</v>
      </c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7"/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7"/>
      <c r="D111" s="37"/>
      <c r="E111" s="120" t="str">
        <f>E7</f>
        <v>Muzeum fotoateliér Seidel, Linecká čp. 272, Český Krumlov</v>
      </c>
      <c r="F111" s="31"/>
      <c r="G111" s="31"/>
      <c r="H111" s="31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92</v>
      </c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7"/>
      <c r="D113" s="37"/>
      <c r="E113" s="66" t="str">
        <f>E9</f>
        <v>02 - Neuznatelné náklady</v>
      </c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7"/>
      <c r="E115" s="37"/>
      <c r="F115" s="26" t="str">
        <f>F12</f>
        <v xml:space="preserve">Český Krumlov </v>
      </c>
      <c r="G115" s="37"/>
      <c r="H115" s="37"/>
      <c r="I115" s="31" t="s">
        <v>22</v>
      </c>
      <c r="J115" s="68" t="str">
        <f>IF(J12="","",J12)</f>
        <v>14. 9. 2021</v>
      </c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7"/>
      <c r="E117" s="37"/>
      <c r="F117" s="26" t="str">
        <f>E15</f>
        <v xml:space="preserve">ČKRF spol. s r.o. </v>
      </c>
      <c r="G117" s="37"/>
      <c r="H117" s="37"/>
      <c r="I117" s="31" t="s">
        <v>30</v>
      </c>
      <c r="J117" s="35" t="str">
        <f>E21</f>
        <v>DOMUS Ateliér</v>
      </c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5.65" customHeight="1">
      <c r="A118" s="37"/>
      <c r="B118" s="38"/>
      <c r="C118" s="31" t="s">
        <v>28</v>
      </c>
      <c r="D118" s="37"/>
      <c r="E118" s="37"/>
      <c r="F118" s="26" t="str">
        <f>IF(E18="","",E18)</f>
        <v>Vyplň údaj</v>
      </c>
      <c r="G118" s="37"/>
      <c r="H118" s="37"/>
      <c r="I118" s="31" t="s">
        <v>33</v>
      </c>
      <c r="J118" s="35" t="str">
        <f>E24</f>
        <v>Filip Šimek www.rozp.cz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47"/>
      <c r="B120" s="148"/>
      <c r="C120" s="149" t="s">
        <v>109</v>
      </c>
      <c r="D120" s="150" t="s">
        <v>62</v>
      </c>
      <c r="E120" s="150" t="s">
        <v>58</v>
      </c>
      <c r="F120" s="150" t="s">
        <v>59</v>
      </c>
      <c r="G120" s="150" t="s">
        <v>110</v>
      </c>
      <c r="H120" s="150" t="s">
        <v>111</v>
      </c>
      <c r="I120" s="150" t="s">
        <v>112</v>
      </c>
      <c r="J120" s="151" t="s">
        <v>96</v>
      </c>
      <c r="K120" s="152" t="s">
        <v>113</v>
      </c>
      <c r="L120" s="153"/>
      <c r="M120" s="85" t="s">
        <v>1</v>
      </c>
      <c r="N120" s="86" t="s">
        <v>41</v>
      </c>
      <c r="O120" s="86" t="s">
        <v>114</v>
      </c>
      <c r="P120" s="86" t="s">
        <v>115</v>
      </c>
      <c r="Q120" s="86" t="s">
        <v>116</v>
      </c>
      <c r="R120" s="86" t="s">
        <v>117</v>
      </c>
      <c r="S120" s="86" t="s">
        <v>118</v>
      </c>
      <c r="T120" s="87" t="s">
        <v>119</v>
      </c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</row>
    <row r="121" s="2" customFormat="1" ht="22.8" customHeight="1">
      <c r="A121" s="37"/>
      <c r="B121" s="38"/>
      <c r="C121" s="92" t="s">
        <v>120</v>
      </c>
      <c r="D121" s="37"/>
      <c r="E121" s="37"/>
      <c r="F121" s="37"/>
      <c r="G121" s="37"/>
      <c r="H121" s="37"/>
      <c r="I121" s="37"/>
      <c r="J121" s="154">
        <f>BK121</f>
        <v>0</v>
      </c>
      <c r="K121" s="37"/>
      <c r="L121" s="38"/>
      <c r="M121" s="88"/>
      <c r="N121" s="72"/>
      <c r="O121" s="89"/>
      <c r="P121" s="155">
        <f>P122+P150</f>
        <v>0</v>
      </c>
      <c r="Q121" s="89"/>
      <c r="R121" s="155">
        <f>R122+R150</f>
        <v>0.00315</v>
      </c>
      <c r="S121" s="89"/>
      <c r="T121" s="156">
        <f>T122+T150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8" t="s">
        <v>76</v>
      </c>
      <c r="AU121" s="18" t="s">
        <v>98</v>
      </c>
      <c r="BK121" s="157">
        <f>BK122+BK150</f>
        <v>0</v>
      </c>
    </row>
    <row r="122" s="12" customFormat="1" ht="25.92" customHeight="1">
      <c r="A122" s="12"/>
      <c r="B122" s="158"/>
      <c r="C122" s="12"/>
      <c r="D122" s="159" t="s">
        <v>76</v>
      </c>
      <c r="E122" s="160" t="s">
        <v>121</v>
      </c>
      <c r="F122" s="160" t="s">
        <v>122</v>
      </c>
      <c r="G122" s="12"/>
      <c r="H122" s="12"/>
      <c r="I122" s="161"/>
      <c r="J122" s="162">
        <f>BK122</f>
        <v>0</v>
      </c>
      <c r="K122" s="12"/>
      <c r="L122" s="158"/>
      <c r="M122" s="163"/>
      <c r="N122" s="164"/>
      <c r="O122" s="164"/>
      <c r="P122" s="165">
        <f>P123</f>
        <v>0</v>
      </c>
      <c r="Q122" s="164"/>
      <c r="R122" s="165">
        <f>R123</f>
        <v>0.00315</v>
      </c>
      <c r="S122" s="164"/>
      <c r="T122" s="166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59" t="s">
        <v>85</v>
      </c>
      <c r="AT122" s="167" t="s">
        <v>76</v>
      </c>
      <c r="AU122" s="167" t="s">
        <v>77</v>
      </c>
      <c r="AY122" s="159" t="s">
        <v>123</v>
      </c>
      <c r="BK122" s="168">
        <f>BK123</f>
        <v>0</v>
      </c>
    </row>
    <row r="123" s="12" customFormat="1" ht="22.8" customHeight="1">
      <c r="A123" s="12"/>
      <c r="B123" s="158"/>
      <c r="C123" s="12"/>
      <c r="D123" s="159" t="s">
        <v>76</v>
      </c>
      <c r="E123" s="169" t="s">
        <v>191</v>
      </c>
      <c r="F123" s="169" t="s">
        <v>403</v>
      </c>
      <c r="G123" s="12"/>
      <c r="H123" s="12"/>
      <c r="I123" s="161"/>
      <c r="J123" s="170">
        <f>BK123</f>
        <v>0</v>
      </c>
      <c r="K123" s="12"/>
      <c r="L123" s="158"/>
      <c r="M123" s="163"/>
      <c r="N123" s="164"/>
      <c r="O123" s="164"/>
      <c r="P123" s="165">
        <f>SUM(P124:P149)</f>
        <v>0</v>
      </c>
      <c r="Q123" s="164"/>
      <c r="R123" s="165">
        <f>SUM(R124:R149)</f>
        <v>0.00315</v>
      </c>
      <c r="S123" s="164"/>
      <c r="T123" s="166">
        <f>SUM(T124:T149)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9" t="s">
        <v>85</v>
      </c>
      <c r="AT123" s="167" t="s">
        <v>76</v>
      </c>
      <c r="AU123" s="167" t="s">
        <v>85</v>
      </c>
      <c r="AY123" s="159" t="s">
        <v>123</v>
      </c>
      <c r="BK123" s="168">
        <f>SUM(BK124:BK149)</f>
        <v>0</v>
      </c>
    </row>
    <row r="124" s="2" customFormat="1" ht="33" customHeight="1">
      <c r="A124" s="37"/>
      <c r="B124" s="171"/>
      <c r="C124" s="172" t="s">
        <v>85</v>
      </c>
      <c r="D124" s="172" t="s">
        <v>126</v>
      </c>
      <c r="E124" s="173" t="s">
        <v>404</v>
      </c>
      <c r="F124" s="174" t="s">
        <v>405</v>
      </c>
      <c r="G124" s="175" t="s">
        <v>146</v>
      </c>
      <c r="H124" s="176">
        <v>400</v>
      </c>
      <c r="I124" s="177"/>
      <c r="J124" s="178">
        <f>ROUND(I124*H124,2)</f>
        <v>0</v>
      </c>
      <c r="K124" s="179"/>
      <c r="L124" s="38"/>
      <c r="M124" s="180" t="s">
        <v>1</v>
      </c>
      <c r="N124" s="181" t="s">
        <v>42</v>
      </c>
      <c r="O124" s="76"/>
      <c r="P124" s="182">
        <f>O124*H124</f>
        <v>0</v>
      </c>
      <c r="Q124" s="182">
        <v>0</v>
      </c>
      <c r="R124" s="182">
        <f>Q124*H124</f>
        <v>0</v>
      </c>
      <c r="S124" s="182">
        <v>0</v>
      </c>
      <c r="T124" s="183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4" t="s">
        <v>130</v>
      </c>
      <c r="AT124" s="184" t="s">
        <v>126</v>
      </c>
      <c r="AU124" s="184" t="s">
        <v>87</v>
      </c>
      <c r="AY124" s="18" t="s">
        <v>123</v>
      </c>
      <c r="BE124" s="185">
        <f>IF(N124="základní",J124,0)</f>
        <v>0</v>
      </c>
      <c r="BF124" s="185">
        <f>IF(N124="snížená",J124,0)</f>
        <v>0</v>
      </c>
      <c r="BG124" s="185">
        <f>IF(N124="zákl. přenesená",J124,0)</f>
        <v>0</v>
      </c>
      <c r="BH124" s="185">
        <f>IF(N124="sníž. přenesená",J124,0)</f>
        <v>0</v>
      </c>
      <c r="BI124" s="185">
        <f>IF(N124="nulová",J124,0)</f>
        <v>0</v>
      </c>
      <c r="BJ124" s="18" t="s">
        <v>85</v>
      </c>
      <c r="BK124" s="185">
        <f>ROUND(I124*H124,2)</f>
        <v>0</v>
      </c>
      <c r="BL124" s="18" t="s">
        <v>130</v>
      </c>
      <c r="BM124" s="184" t="s">
        <v>406</v>
      </c>
    </row>
    <row r="125" s="13" customFormat="1">
      <c r="A125" s="13"/>
      <c r="B125" s="186"/>
      <c r="C125" s="13"/>
      <c r="D125" s="187" t="s">
        <v>132</v>
      </c>
      <c r="E125" s="188" t="s">
        <v>1</v>
      </c>
      <c r="F125" s="189" t="s">
        <v>407</v>
      </c>
      <c r="G125" s="13"/>
      <c r="H125" s="188" t="s">
        <v>1</v>
      </c>
      <c r="I125" s="190"/>
      <c r="J125" s="13"/>
      <c r="K125" s="13"/>
      <c r="L125" s="186"/>
      <c r="M125" s="191"/>
      <c r="N125" s="192"/>
      <c r="O125" s="192"/>
      <c r="P125" s="192"/>
      <c r="Q125" s="192"/>
      <c r="R125" s="192"/>
      <c r="S125" s="192"/>
      <c r="T125" s="19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88" t="s">
        <v>132</v>
      </c>
      <c r="AU125" s="188" t="s">
        <v>87</v>
      </c>
      <c r="AV125" s="13" t="s">
        <v>85</v>
      </c>
      <c r="AW125" s="13" t="s">
        <v>32</v>
      </c>
      <c r="AX125" s="13" t="s">
        <v>77</v>
      </c>
      <c r="AY125" s="188" t="s">
        <v>123</v>
      </c>
    </row>
    <row r="126" s="14" customFormat="1">
      <c r="A126" s="14"/>
      <c r="B126" s="194"/>
      <c r="C126" s="14"/>
      <c r="D126" s="187" t="s">
        <v>132</v>
      </c>
      <c r="E126" s="195" t="s">
        <v>1</v>
      </c>
      <c r="F126" s="196" t="s">
        <v>408</v>
      </c>
      <c r="G126" s="14"/>
      <c r="H126" s="197">
        <v>150</v>
      </c>
      <c r="I126" s="198"/>
      <c r="J126" s="14"/>
      <c r="K126" s="14"/>
      <c r="L126" s="194"/>
      <c r="M126" s="199"/>
      <c r="N126" s="200"/>
      <c r="O126" s="200"/>
      <c r="P126" s="200"/>
      <c r="Q126" s="200"/>
      <c r="R126" s="200"/>
      <c r="S126" s="200"/>
      <c r="T126" s="201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195" t="s">
        <v>132</v>
      </c>
      <c r="AU126" s="195" t="s">
        <v>87</v>
      </c>
      <c r="AV126" s="14" t="s">
        <v>87</v>
      </c>
      <c r="AW126" s="14" t="s">
        <v>32</v>
      </c>
      <c r="AX126" s="14" t="s">
        <v>77</v>
      </c>
      <c r="AY126" s="195" t="s">
        <v>123</v>
      </c>
    </row>
    <row r="127" s="13" customFormat="1">
      <c r="A127" s="13"/>
      <c r="B127" s="186"/>
      <c r="C127" s="13"/>
      <c r="D127" s="187" t="s">
        <v>132</v>
      </c>
      <c r="E127" s="188" t="s">
        <v>1</v>
      </c>
      <c r="F127" s="189" t="s">
        <v>409</v>
      </c>
      <c r="G127" s="13"/>
      <c r="H127" s="188" t="s">
        <v>1</v>
      </c>
      <c r="I127" s="190"/>
      <c r="J127" s="13"/>
      <c r="K127" s="13"/>
      <c r="L127" s="186"/>
      <c r="M127" s="191"/>
      <c r="N127" s="192"/>
      <c r="O127" s="192"/>
      <c r="P127" s="192"/>
      <c r="Q127" s="192"/>
      <c r="R127" s="192"/>
      <c r="S127" s="192"/>
      <c r="T127" s="19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88" t="s">
        <v>132</v>
      </c>
      <c r="AU127" s="188" t="s">
        <v>87</v>
      </c>
      <c r="AV127" s="13" t="s">
        <v>85</v>
      </c>
      <c r="AW127" s="13" t="s">
        <v>32</v>
      </c>
      <c r="AX127" s="13" t="s">
        <v>77</v>
      </c>
      <c r="AY127" s="188" t="s">
        <v>123</v>
      </c>
    </row>
    <row r="128" s="14" customFormat="1">
      <c r="A128" s="14"/>
      <c r="B128" s="194"/>
      <c r="C128" s="14"/>
      <c r="D128" s="187" t="s">
        <v>132</v>
      </c>
      <c r="E128" s="195" t="s">
        <v>1</v>
      </c>
      <c r="F128" s="196" t="s">
        <v>408</v>
      </c>
      <c r="G128" s="14"/>
      <c r="H128" s="197">
        <v>150</v>
      </c>
      <c r="I128" s="198"/>
      <c r="J128" s="14"/>
      <c r="K128" s="14"/>
      <c r="L128" s="194"/>
      <c r="M128" s="199"/>
      <c r="N128" s="200"/>
      <c r="O128" s="200"/>
      <c r="P128" s="200"/>
      <c r="Q128" s="200"/>
      <c r="R128" s="200"/>
      <c r="S128" s="200"/>
      <c r="T128" s="201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195" t="s">
        <v>132</v>
      </c>
      <c r="AU128" s="195" t="s">
        <v>87</v>
      </c>
      <c r="AV128" s="14" t="s">
        <v>87</v>
      </c>
      <c r="AW128" s="14" t="s">
        <v>32</v>
      </c>
      <c r="AX128" s="14" t="s">
        <v>77</v>
      </c>
      <c r="AY128" s="195" t="s">
        <v>123</v>
      </c>
    </row>
    <row r="129" s="13" customFormat="1">
      <c r="A129" s="13"/>
      <c r="B129" s="186"/>
      <c r="C129" s="13"/>
      <c r="D129" s="187" t="s">
        <v>132</v>
      </c>
      <c r="E129" s="188" t="s">
        <v>1</v>
      </c>
      <c r="F129" s="189" t="s">
        <v>410</v>
      </c>
      <c r="G129" s="13"/>
      <c r="H129" s="188" t="s">
        <v>1</v>
      </c>
      <c r="I129" s="190"/>
      <c r="J129" s="13"/>
      <c r="K129" s="13"/>
      <c r="L129" s="186"/>
      <c r="M129" s="191"/>
      <c r="N129" s="192"/>
      <c r="O129" s="192"/>
      <c r="P129" s="192"/>
      <c r="Q129" s="192"/>
      <c r="R129" s="192"/>
      <c r="S129" s="192"/>
      <c r="T129" s="19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88" t="s">
        <v>132</v>
      </c>
      <c r="AU129" s="188" t="s">
        <v>87</v>
      </c>
      <c r="AV129" s="13" t="s">
        <v>85</v>
      </c>
      <c r="AW129" s="13" t="s">
        <v>32</v>
      </c>
      <c r="AX129" s="13" t="s">
        <v>77</v>
      </c>
      <c r="AY129" s="188" t="s">
        <v>123</v>
      </c>
    </row>
    <row r="130" s="14" customFormat="1">
      <c r="A130" s="14"/>
      <c r="B130" s="194"/>
      <c r="C130" s="14"/>
      <c r="D130" s="187" t="s">
        <v>132</v>
      </c>
      <c r="E130" s="195" t="s">
        <v>1</v>
      </c>
      <c r="F130" s="196" t="s">
        <v>374</v>
      </c>
      <c r="G130" s="14"/>
      <c r="H130" s="197">
        <v>50</v>
      </c>
      <c r="I130" s="198"/>
      <c r="J130" s="14"/>
      <c r="K130" s="14"/>
      <c r="L130" s="194"/>
      <c r="M130" s="199"/>
      <c r="N130" s="200"/>
      <c r="O130" s="200"/>
      <c r="P130" s="200"/>
      <c r="Q130" s="200"/>
      <c r="R130" s="200"/>
      <c r="S130" s="200"/>
      <c r="T130" s="201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195" t="s">
        <v>132</v>
      </c>
      <c r="AU130" s="195" t="s">
        <v>87</v>
      </c>
      <c r="AV130" s="14" t="s">
        <v>87</v>
      </c>
      <c r="AW130" s="14" t="s">
        <v>32</v>
      </c>
      <c r="AX130" s="14" t="s">
        <v>77</v>
      </c>
      <c r="AY130" s="195" t="s">
        <v>123</v>
      </c>
    </row>
    <row r="131" s="13" customFormat="1">
      <c r="A131" s="13"/>
      <c r="B131" s="186"/>
      <c r="C131" s="13"/>
      <c r="D131" s="187" t="s">
        <v>132</v>
      </c>
      <c r="E131" s="188" t="s">
        <v>1</v>
      </c>
      <c r="F131" s="189" t="s">
        <v>411</v>
      </c>
      <c r="G131" s="13"/>
      <c r="H131" s="188" t="s">
        <v>1</v>
      </c>
      <c r="I131" s="190"/>
      <c r="J131" s="13"/>
      <c r="K131" s="13"/>
      <c r="L131" s="186"/>
      <c r="M131" s="191"/>
      <c r="N131" s="192"/>
      <c r="O131" s="192"/>
      <c r="P131" s="192"/>
      <c r="Q131" s="192"/>
      <c r="R131" s="192"/>
      <c r="S131" s="192"/>
      <c r="T131" s="19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88" t="s">
        <v>132</v>
      </c>
      <c r="AU131" s="188" t="s">
        <v>87</v>
      </c>
      <c r="AV131" s="13" t="s">
        <v>85</v>
      </c>
      <c r="AW131" s="13" t="s">
        <v>32</v>
      </c>
      <c r="AX131" s="13" t="s">
        <v>77</v>
      </c>
      <c r="AY131" s="188" t="s">
        <v>123</v>
      </c>
    </row>
    <row r="132" s="14" customFormat="1">
      <c r="A132" s="14"/>
      <c r="B132" s="194"/>
      <c r="C132" s="14"/>
      <c r="D132" s="187" t="s">
        <v>132</v>
      </c>
      <c r="E132" s="195" t="s">
        <v>1</v>
      </c>
      <c r="F132" s="196" t="s">
        <v>374</v>
      </c>
      <c r="G132" s="14"/>
      <c r="H132" s="197">
        <v>50</v>
      </c>
      <c r="I132" s="198"/>
      <c r="J132" s="14"/>
      <c r="K132" s="14"/>
      <c r="L132" s="194"/>
      <c r="M132" s="199"/>
      <c r="N132" s="200"/>
      <c r="O132" s="200"/>
      <c r="P132" s="200"/>
      <c r="Q132" s="200"/>
      <c r="R132" s="200"/>
      <c r="S132" s="200"/>
      <c r="T132" s="201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195" t="s">
        <v>132</v>
      </c>
      <c r="AU132" s="195" t="s">
        <v>87</v>
      </c>
      <c r="AV132" s="14" t="s">
        <v>87</v>
      </c>
      <c r="AW132" s="14" t="s">
        <v>32</v>
      </c>
      <c r="AX132" s="14" t="s">
        <v>77</v>
      </c>
      <c r="AY132" s="195" t="s">
        <v>123</v>
      </c>
    </row>
    <row r="133" s="15" customFormat="1">
      <c r="A133" s="15"/>
      <c r="B133" s="202"/>
      <c r="C133" s="15"/>
      <c r="D133" s="187" t="s">
        <v>132</v>
      </c>
      <c r="E133" s="203" t="s">
        <v>1</v>
      </c>
      <c r="F133" s="204" t="s">
        <v>158</v>
      </c>
      <c r="G133" s="15"/>
      <c r="H133" s="205">
        <v>400</v>
      </c>
      <c r="I133" s="206"/>
      <c r="J133" s="15"/>
      <c r="K133" s="15"/>
      <c r="L133" s="202"/>
      <c r="M133" s="207"/>
      <c r="N133" s="208"/>
      <c r="O133" s="208"/>
      <c r="P133" s="208"/>
      <c r="Q133" s="208"/>
      <c r="R133" s="208"/>
      <c r="S133" s="208"/>
      <c r="T133" s="209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03" t="s">
        <v>132</v>
      </c>
      <c r="AU133" s="203" t="s">
        <v>87</v>
      </c>
      <c r="AV133" s="15" t="s">
        <v>130</v>
      </c>
      <c r="AW133" s="15" t="s">
        <v>32</v>
      </c>
      <c r="AX133" s="15" t="s">
        <v>85</v>
      </c>
      <c r="AY133" s="203" t="s">
        <v>123</v>
      </c>
    </row>
    <row r="134" s="2" customFormat="1" ht="33" customHeight="1">
      <c r="A134" s="37"/>
      <c r="B134" s="171"/>
      <c r="C134" s="172" t="s">
        <v>87</v>
      </c>
      <c r="D134" s="172" t="s">
        <v>126</v>
      </c>
      <c r="E134" s="173" t="s">
        <v>412</v>
      </c>
      <c r="F134" s="174" t="s">
        <v>413</v>
      </c>
      <c r="G134" s="175" t="s">
        <v>146</v>
      </c>
      <c r="H134" s="176">
        <v>24000</v>
      </c>
      <c r="I134" s="177"/>
      <c r="J134" s="178">
        <f>ROUND(I134*H134,2)</f>
        <v>0</v>
      </c>
      <c r="K134" s="179"/>
      <c r="L134" s="38"/>
      <c r="M134" s="180" t="s">
        <v>1</v>
      </c>
      <c r="N134" s="181" t="s">
        <v>42</v>
      </c>
      <c r="O134" s="76"/>
      <c r="P134" s="182">
        <f>O134*H134</f>
        <v>0</v>
      </c>
      <c r="Q134" s="182">
        <v>0</v>
      </c>
      <c r="R134" s="182">
        <f>Q134*H134</f>
        <v>0</v>
      </c>
      <c r="S134" s="182">
        <v>0</v>
      </c>
      <c r="T134" s="18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4" t="s">
        <v>130</v>
      </c>
      <c r="AT134" s="184" t="s">
        <v>126</v>
      </c>
      <c r="AU134" s="184" t="s">
        <v>87</v>
      </c>
      <c r="AY134" s="18" t="s">
        <v>123</v>
      </c>
      <c r="BE134" s="185">
        <f>IF(N134="základní",J134,0)</f>
        <v>0</v>
      </c>
      <c r="BF134" s="185">
        <f>IF(N134="snížená",J134,0)</f>
        <v>0</v>
      </c>
      <c r="BG134" s="185">
        <f>IF(N134="zákl. přenesená",J134,0)</f>
        <v>0</v>
      </c>
      <c r="BH134" s="185">
        <f>IF(N134="sníž. přenesená",J134,0)</f>
        <v>0</v>
      </c>
      <c r="BI134" s="185">
        <f>IF(N134="nulová",J134,0)</f>
        <v>0</v>
      </c>
      <c r="BJ134" s="18" t="s">
        <v>85</v>
      </c>
      <c r="BK134" s="185">
        <f>ROUND(I134*H134,2)</f>
        <v>0</v>
      </c>
      <c r="BL134" s="18" t="s">
        <v>130</v>
      </c>
      <c r="BM134" s="184" t="s">
        <v>414</v>
      </c>
    </row>
    <row r="135" s="14" customFormat="1">
      <c r="A135" s="14"/>
      <c r="B135" s="194"/>
      <c r="C135" s="14"/>
      <c r="D135" s="187" t="s">
        <v>132</v>
      </c>
      <c r="E135" s="14"/>
      <c r="F135" s="196" t="s">
        <v>415</v>
      </c>
      <c r="G135" s="14"/>
      <c r="H135" s="197">
        <v>24000</v>
      </c>
      <c r="I135" s="198"/>
      <c r="J135" s="14"/>
      <c r="K135" s="14"/>
      <c r="L135" s="194"/>
      <c r="M135" s="199"/>
      <c r="N135" s="200"/>
      <c r="O135" s="200"/>
      <c r="P135" s="200"/>
      <c r="Q135" s="200"/>
      <c r="R135" s="200"/>
      <c r="S135" s="200"/>
      <c r="T135" s="201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195" t="s">
        <v>132</v>
      </c>
      <c r="AU135" s="195" t="s">
        <v>87</v>
      </c>
      <c r="AV135" s="14" t="s">
        <v>87</v>
      </c>
      <c r="AW135" s="14" t="s">
        <v>3</v>
      </c>
      <c r="AX135" s="14" t="s">
        <v>85</v>
      </c>
      <c r="AY135" s="195" t="s">
        <v>123</v>
      </c>
    </row>
    <row r="136" s="2" customFormat="1" ht="33" customHeight="1">
      <c r="A136" s="37"/>
      <c r="B136" s="171"/>
      <c r="C136" s="172" t="s">
        <v>124</v>
      </c>
      <c r="D136" s="172" t="s">
        <v>126</v>
      </c>
      <c r="E136" s="173" t="s">
        <v>416</v>
      </c>
      <c r="F136" s="174" t="s">
        <v>417</v>
      </c>
      <c r="G136" s="175" t="s">
        <v>146</v>
      </c>
      <c r="H136" s="176">
        <v>400</v>
      </c>
      <c r="I136" s="177"/>
      <c r="J136" s="178">
        <f>ROUND(I136*H136,2)</f>
        <v>0</v>
      </c>
      <c r="K136" s="179"/>
      <c r="L136" s="38"/>
      <c r="M136" s="180" t="s">
        <v>1</v>
      </c>
      <c r="N136" s="181" t="s">
        <v>42</v>
      </c>
      <c r="O136" s="76"/>
      <c r="P136" s="182">
        <f>O136*H136</f>
        <v>0</v>
      </c>
      <c r="Q136" s="182">
        <v>0</v>
      </c>
      <c r="R136" s="182">
        <f>Q136*H136</f>
        <v>0</v>
      </c>
      <c r="S136" s="182">
        <v>0</v>
      </c>
      <c r="T136" s="18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130</v>
      </c>
      <c r="AT136" s="184" t="s">
        <v>126</v>
      </c>
      <c r="AU136" s="184" t="s">
        <v>87</v>
      </c>
      <c r="AY136" s="18" t="s">
        <v>123</v>
      </c>
      <c r="BE136" s="185">
        <f>IF(N136="základní",J136,0)</f>
        <v>0</v>
      </c>
      <c r="BF136" s="185">
        <f>IF(N136="snížená",J136,0)</f>
        <v>0</v>
      </c>
      <c r="BG136" s="185">
        <f>IF(N136="zákl. přenesená",J136,0)</f>
        <v>0</v>
      </c>
      <c r="BH136" s="185">
        <f>IF(N136="sníž. přenesená",J136,0)</f>
        <v>0</v>
      </c>
      <c r="BI136" s="185">
        <f>IF(N136="nulová",J136,0)</f>
        <v>0</v>
      </c>
      <c r="BJ136" s="18" t="s">
        <v>85</v>
      </c>
      <c r="BK136" s="185">
        <f>ROUND(I136*H136,2)</f>
        <v>0</v>
      </c>
      <c r="BL136" s="18" t="s">
        <v>130</v>
      </c>
      <c r="BM136" s="184" t="s">
        <v>418</v>
      </c>
    </row>
    <row r="137" s="2" customFormat="1" ht="21.75" customHeight="1">
      <c r="A137" s="37"/>
      <c r="B137" s="171"/>
      <c r="C137" s="172" t="s">
        <v>130</v>
      </c>
      <c r="D137" s="172" t="s">
        <v>126</v>
      </c>
      <c r="E137" s="173" t="s">
        <v>419</v>
      </c>
      <c r="F137" s="174" t="s">
        <v>420</v>
      </c>
      <c r="G137" s="175" t="s">
        <v>146</v>
      </c>
      <c r="H137" s="176">
        <v>400</v>
      </c>
      <c r="I137" s="177"/>
      <c r="J137" s="178">
        <f>ROUND(I137*H137,2)</f>
        <v>0</v>
      </c>
      <c r="K137" s="179"/>
      <c r="L137" s="38"/>
      <c r="M137" s="180" t="s">
        <v>1</v>
      </c>
      <c r="N137" s="181" t="s">
        <v>42</v>
      </c>
      <c r="O137" s="76"/>
      <c r="P137" s="182">
        <f>O137*H137</f>
        <v>0</v>
      </c>
      <c r="Q137" s="182">
        <v>0</v>
      </c>
      <c r="R137" s="182">
        <f>Q137*H137</f>
        <v>0</v>
      </c>
      <c r="S137" s="182">
        <v>0</v>
      </c>
      <c r="T137" s="18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4" t="s">
        <v>130</v>
      </c>
      <c r="AT137" s="184" t="s">
        <v>126</v>
      </c>
      <c r="AU137" s="184" t="s">
        <v>87</v>
      </c>
      <c r="AY137" s="18" t="s">
        <v>123</v>
      </c>
      <c r="BE137" s="185">
        <f>IF(N137="základní",J137,0)</f>
        <v>0</v>
      </c>
      <c r="BF137" s="185">
        <f>IF(N137="snížená",J137,0)</f>
        <v>0</v>
      </c>
      <c r="BG137" s="185">
        <f>IF(N137="zákl. přenesená",J137,0)</f>
        <v>0</v>
      </c>
      <c r="BH137" s="185">
        <f>IF(N137="sníž. přenesená",J137,0)</f>
        <v>0</v>
      </c>
      <c r="BI137" s="185">
        <f>IF(N137="nulová",J137,0)</f>
        <v>0</v>
      </c>
      <c r="BJ137" s="18" t="s">
        <v>85</v>
      </c>
      <c r="BK137" s="185">
        <f>ROUND(I137*H137,2)</f>
        <v>0</v>
      </c>
      <c r="BL137" s="18" t="s">
        <v>130</v>
      </c>
      <c r="BM137" s="184" t="s">
        <v>421</v>
      </c>
    </row>
    <row r="138" s="2" customFormat="1" ht="21.75" customHeight="1">
      <c r="A138" s="37"/>
      <c r="B138" s="171"/>
      <c r="C138" s="172" t="s">
        <v>174</v>
      </c>
      <c r="D138" s="172" t="s">
        <v>126</v>
      </c>
      <c r="E138" s="173" t="s">
        <v>422</v>
      </c>
      <c r="F138" s="174" t="s">
        <v>423</v>
      </c>
      <c r="G138" s="175" t="s">
        <v>146</v>
      </c>
      <c r="H138" s="176">
        <v>24000</v>
      </c>
      <c r="I138" s="177"/>
      <c r="J138" s="178">
        <f>ROUND(I138*H138,2)</f>
        <v>0</v>
      </c>
      <c r="K138" s="179"/>
      <c r="L138" s="38"/>
      <c r="M138" s="180" t="s">
        <v>1</v>
      </c>
      <c r="N138" s="181" t="s">
        <v>42</v>
      </c>
      <c r="O138" s="76"/>
      <c r="P138" s="182">
        <f>O138*H138</f>
        <v>0</v>
      </c>
      <c r="Q138" s="182">
        <v>0</v>
      </c>
      <c r="R138" s="182">
        <f>Q138*H138</f>
        <v>0</v>
      </c>
      <c r="S138" s="182">
        <v>0</v>
      </c>
      <c r="T138" s="18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4" t="s">
        <v>130</v>
      </c>
      <c r="AT138" s="184" t="s">
        <v>126</v>
      </c>
      <c r="AU138" s="184" t="s">
        <v>87</v>
      </c>
      <c r="AY138" s="18" t="s">
        <v>123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8" t="s">
        <v>85</v>
      </c>
      <c r="BK138" s="185">
        <f>ROUND(I138*H138,2)</f>
        <v>0</v>
      </c>
      <c r="BL138" s="18" t="s">
        <v>130</v>
      </c>
      <c r="BM138" s="184" t="s">
        <v>424</v>
      </c>
    </row>
    <row r="139" s="14" customFormat="1">
      <c r="A139" s="14"/>
      <c r="B139" s="194"/>
      <c r="C139" s="14"/>
      <c r="D139" s="187" t="s">
        <v>132</v>
      </c>
      <c r="E139" s="14"/>
      <c r="F139" s="196" t="s">
        <v>415</v>
      </c>
      <c r="G139" s="14"/>
      <c r="H139" s="197">
        <v>24000</v>
      </c>
      <c r="I139" s="198"/>
      <c r="J139" s="14"/>
      <c r="K139" s="14"/>
      <c r="L139" s="194"/>
      <c r="M139" s="199"/>
      <c r="N139" s="200"/>
      <c r="O139" s="200"/>
      <c r="P139" s="200"/>
      <c r="Q139" s="200"/>
      <c r="R139" s="200"/>
      <c r="S139" s="200"/>
      <c r="T139" s="20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195" t="s">
        <v>132</v>
      </c>
      <c r="AU139" s="195" t="s">
        <v>87</v>
      </c>
      <c r="AV139" s="14" t="s">
        <v>87</v>
      </c>
      <c r="AW139" s="14" t="s">
        <v>3</v>
      </c>
      <c r="AX139" s="14" t="s">
        <v>85</v>
      </c>
      <c r="AY139" s="195" t="s">
        <v>123</v>
      </c>
    </row>
    <row r="140" s="2" customFormat="1" ht="21.75" customHeight="1">
      <c r="A140" s="37"/>
      <c r="B140" s="171"/>
      <c r="C140" s="172" t="s">
        <v>178</v>
      </c>
      <c r="D140" s="172" t="s">
        <v>126</v>
      </c>
      <c r="E140" s="173" t="s">
        <v>425</v>
      </c>
      <c r="F140" s="174" t="s">
        <v>426</v>
      </c>
      <c r="G140" s="175" t="s">
        <v>146</v>
      </c>
      <c r="H140" s="176">
        <v>400</v>
      </c>
      <c r="I140" s="177"/>
      <c r="J140" s="178">
        <f>ROUND(I140*H140,2)</f>
        <v>0</v>
      </c>
      <c r="K140" s="179"/>
      <c r="L140" s="38"/>
      <c r="M140" s="180" t="s">
        <v>1</v>
      </c>
      <c r="N140" s="181" t="s">
        <v>42</v>
      </c>
      <c r="O140" s="76"/>
      <c r="P140" s="182">
        <f>O140*H140</f>
        <v>0</v>
      </c>
      <c r="Q140" s="182">
        <v>0</v>
      </c>
      <c r="R140" s="182">
        <f>Q140*H140</f>
        <v>0</v>
      </c>
      <c r="S140" s="182">
        <v>0</v>
      </c>
      <c r="T140" s="18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4" t="s">
        <v>130</v>
      </c>
      <c r="AT140" s="184" t="s">
        <v>126</v>
      </c>
      <c r="AU140" s="184" t="s">
        <v>87</v>
      </c>
      <c r="AY140" s="18" t="s">
        <v>123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18" t="s">
        <v>85</v>
      </c>
      <c r="BK140" s="185">
        <f>ROUND(I140*H140,2)</f>
        <v>0</v>
      </c>
      <c r="BL140" s="18" t="s">
        <v>130</v>
      </c>
      <c r="BM140" s="184" t="s">
        <v>427</v>
      </c>
    </row>
    <row r="141" s="2" customFormat="1" ht="16.5" customHeight="1">
      <c r="A141" s="37"/>
      <c r="B141" s="171"/>
      <c r="C141" s="172" t="s">
        <v>182</v>
      </c>
      <c r="D141" s="172" t="s">
        <v>126</v>
      </c>
      <c r="E141" s="173" t="s">
        <v>428</v>
      </c>
      <c r="F141" s="174" t="s">
        <v>429</v>
      </c>
      <c r="G141" s="175" t="s">
        <v>172</v>
      </c>
      <c r="H141" s="176">
        <v>10</v>
      </c>
      <c r="I141" s="177"/>
      <c r="J141" s="178">
        <f>ROUND(I141*H141,2)</f>
        <v>0</v>
      </c>
      <c r="K141" s="179"/>
      <c r="L141" s="38"/>
      <c r="M141" s="180" t="s">
        <v>1</v>
      </c>
      <c r="N141" s="181" t="s">
        <v>42</v>
      </c>
      <c r="O141" s="76"/>
      <c r="P141" s="182">
        <f>O141*H141</f>
        <v>0</v>
      </c>
      <c r="Q141" s="182">
        <v>0</v>
      </c>
      <c r="R141" s="182">
        <f>Q141*H141</f>
        <v>0</v>
      </c>
      <c r="S141" s="182">
        <v>0</v>
      </c>
      <c r="T141" s="18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4" t="s">
        <v>130</v>
      </c>
      <c r="AT141" s="184" t="s">
        <v>126</v>
      </c>
      <c r="AU141" s="184" t="s">
        <v>87</v>
      </c>
      <c r="AY141" s="18" t="s">
        <v>123</v>
      </c>
      <c r="BE141" s="185">
        <f>IF(N141="základní",J141,0)</f>
        <v>0</v>
      </c>
      <c r="BF141" s="185">
        <f>IF(N141="snížená",J141,0)</f>
        <v>0</v>
      </c>
      <c r="BG141" s="185">
        <f>IF(N141="zákl. přenesená",J141,0)</f>
        <v>0</v>
      </c>
      <c r="BH141" s="185">
        <f>IF(N141="sníž. přenesená",J141,0)</f>
        <v>0</v>
      </c>
      <c r="BI141" s="185">
        <f>IF(N141="nulová",J141,0)</f>
        <v>0</v>
      </c>
      <c r="BJ141" s="18" t="s">
        <v>85</v>
      </c>
      <c r="BK141" s="185">
        <f>ROUND(I141*H141,2)</f>
        <v>0</v>
      </c>
      <c r="BL141" s="18" t="s">
        <v>130</v>
      </c>
      <c r="BM141" s="184" t="s">
        <v>430</v>
      </c>
    </row>
    <row r="142" s="13" customFormat="1">
      <c r="A142" s="13"/>
      <c r="B142" s="186"/>
      <c r="C142" s="13"/>
      <c r="D142" s="187" t="s">
        <v>132</v>
      </c>
      <c r="E142" s="188" t="s">
        <v>1</v>
      </c>
      <c r="F142" s="189" t="s">
        <v>431</v>
      </c>
      <c r="G142" s="13"/>
      <c r="H142" s="188" t="s">
        <v>1</v>
      </c>
      <c r="I142" s="190"/>
      <c r="J142" s="13"/>
      <c r="K142" s="13"/>
      <c r="L142" s="186"/>
      <c r="M142" s="191"/>
      <c r="N142" s="192"/>
      <c r="O142" s="192"/>
      <c r="P142" s="192"/>
      <c r="Q142" s="192"/>
      <c r="R142" s="192"/>
      <c r="S142" s="192"/>
      <c r="T142" s="19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88" t="s">
        <v>132</v>
      </c>
      <c r="AU142" s="188" t="s">
        <v>87</v>
      </c>
      <c r="AV142" s="13" t="s">
        <v>85</v>
      </c>
      <c r="AW142" s="13" t="s">
        <v>32</v>
      </c>
      <c r="AX142" s="13" t="s">
        <v>77</v>
      </c>
      <c r="AY142" s="188" t="s">
        <v>123</v>
      </c>
    </row>
    <row r="143" s="14" customFormat="1">
      <c r="A143" s="14"/>
      <c r="B143" s="194"/>
      <c r="C143" s="14"/>
      <c r="D143" s="187" t="s">
        <v>132</v>
      </c>
      <c r="E143" s="195" t="s">
        <v>1</v>
      </c>
      <c r="F143" s="196" t="s">
        <v>432</v>
      </c>
      <c r="G143" s="14"/>
      <c r="H143" s="197">
        <v>10</v>
      </c>
      <c r="I143" s="198"/>
      <c r="J143" s="14"/>
      <c r="K143" s="14"/>
      <c r="L143" s="194"/>
      <c r="M143" s="199"/>
      <c r="N143" s="200"/>
      <c r="O143" s="200"/>
      <c r="P143" s="200"/>
      <c r="Q143" s="200"/>
      <c r="R143" s="200"/>
      <c r="S143" s="200"/>
      <c r="T143" s="20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195" t="s">
        <v>132</v>
      </c>
      <c r="AU143" s="195" t="s">
        <v>87</v>
      </c>
      <c r="AV143" s="14" t="s">
        <v>87</v>
      </c>
      <c r="AW143" s="14" t="s">
        <v>32</v>
      </c>
      <c r="AX143" s="14" t="s">
        <v>85</v>
      </c>
      <c r="AY143" s="195" t="s">
        <v>123</v>
      </c>
    </row>
    <row r="144" s="2" customFormat="1" ht="21.75" customHeight="1">
      <c r="A144" s="37"/>
      <c r="B144" s="171"/>
      <c r="C144" s="172" t="s">
        <v>187</v>
      </c>
      <c r="D144" s="172" t="s">
        <v>126</v>
      </c>
      <c r="E144" s="173" t="s">
        <v>433</v>
      </c>
      <c r="F144" s="174" t="s">
        <v>434</v>
      </c>
      <c r="G144" s="175" t="s">
        <v>172</v>
      </c>
      <c r="H144" s="176">
        <v>600</v>
      </c>
      <c r="I144" s="177"/>
      <c r="J144" s="178">
        <f>ROUND(I144*H144,2)</f>
        <v>0</v>
      </c>
      <c r="K144" s="179"/>
      <c r="L144" s="38"/>
      <c r="M144" s="180" t="s">
        <v>1</v>
      </c>
      <c r="N144" s="181" t="s">
        <v>42</v>
      </c>
      <c r="O144" s="76"/>
      <c r="P144" s="182">
        <f>O144*H144</f>
        <v>0</v>
      </c>
      <c r="Q144" s="182">
        <v>0</v>
      </c>
      <c r="R144" s="182">
        <f>Q144*H144</f>
        <v>0</v>
      </c>
      <c r="S144" s="182">
        <v>0</v>
      </c>
      <c r="T144" s="18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4" t="s">
        <v>130</v>
      </c>
      <c r="AT144" s="184" t="s">
        <v>126</v>
      </c>
      <c r="AU144" s="184" t="s">
        <v>87</v>
      </c>
      <c r="AY144" s="18" t="s">
        <v>123</v>
      </c>
      <c r="BE144" s="185">
        <f>IF(N144="základní",J144,0)</f>
        <v>0</v>
      </c>
      <c r="BF144" s="185">
        <f>IF(N144="snížená",J144,0)</f>
        <v>0</v>
      </c>
      <c r="BG144" s="185">
        <f>IF(N144="zákl. přenesená",J144,0)</f>
        <v>0</v>
      </c>
      <c r="BH144" s="185">
        <f>IF(N144="sníž. přenesená",J144,0)</f>
        <v>0</v>
      </c>
      <c r="BI144" s="185">
        <f>IF(N144="nulová",J144,0)</f>
        <v>0</v>
      </c>
      <c r="BJ144" s="18" t="s">
        <v>85</v>
      </c>
      <c r="BK144" s="185">
        <f>ROUND(I144*H144,2)</f>
        <v>0</v>
      </c>
      <c r="BL144" s="18" t="s">
        <v>130</v>
      </c>
      <c r="BM144" s="184" t="s">
        <v>435</v>
      </c>
    </row>
    <row r="145" s="14" customFormat="1">
      <c r="A145" s="14"/>
      <c r="B145" s="194"/>
      <c r="C145" s="14"/>
      <c r="D145" s="187" t="s">
        <v>132</v>
      </c>
      <c r="E145" s="14"/>
      <c r="F145" s="196" t="s">
        <v>436</v>
      </c>
      <c r="G145" s="14"/>
      <c r="H145" s="197">
        <v>600</v>
      </c>
      <c r="I145" s="198"/>
      <c r="J145" s="14"/>
      <c r="K145" s="14"/>
      <c r="L145" s="194"/>
      <c r="M145" s="199"/>
      <c r="N145" s="200"/>
      <c r="O145" s="200"/>
      <c r="P145" s="200"/>
      <c r="Q145" s="200"/>
      <c r="R145" s="200"/>
      <c r="S145" s="200"/>
      <c r="T145" s="201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195" t="s">
        <v>132</v>
      </c>
      <c r="AU145" s="195" t="s">
        <v>87</v>
      </c>
      <c r="AV145" s="14" t="s">
        <v>87</v>
      </c>
      <c r="AW145" s="14" t="s">
        <v>3</v>
      </c>
      <c r="AX145" s="14" t="s">
        <v>85</v>
      </c>
      <c r="AY145" s="195" t="s">
        <v>123</v>
      </c>
    </row>
    <row r="146" s="2" customFormat="1" ht="16.5" customHeight="1">
      <c r="A146" s="37"/>
      <c r="B146" s="171"/>
      <c r="C146" s="172" t="s">
        <v>191</v>
      </c>
      <c r="D146" s="172" t="s">
        <v>126</v>
      </c>
      <c r="E146" s="173" t="s">
        <v>437</v>
      </c>
      <c r="F146" s="174" t="s">
        <v>438</v>
      </c>
      <c r="G146" s="175" t="s">
        <v>172</v>
      </c>
      <c r="H146" s="176">
        <v>10</v>
      </c>
      <c r="I146" s="177"/>
      <c r="J146" s="178">
        <f>ROUND(I146*H146,2)</f>
        <v>0</v>
      </c>
      <c r="K146" s="179"/>
      <c r="L146" s="38"/>
      <c r="M146" s="180" t="s">
        <v>1</v>
      </c>
      <c r="N146" s="181" t="s">
        <v>42</v>
      </c>
      <c r="O146" s="76"/>
      <c r="P146" s="182">
        <f>O146*H146</f>
        <v>0</v>
      </c>
      <c r="Q146" s="182">
        <v>0</v>
      </c>
      <c r="R146" s="182">
        <f>Q146*H146</f>
        <v>0</v>
      </c>
      <c r="S146" s="182">
        <v>0</v>
      </c>
      <c r="T146" s="18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4" t="s">
        <v>130</v>
      </c>
      <c r="AT146" s="184" t="s">
        <v>126</v>
      </c>
      <c r="AU146" s="184" t="s">
        <v>87</v>
      </c>
      <c r="AY146" s="18" t="s">
        <v>123</v>
      </c>
      <c r="BE146" s="185">
        <f>IF(N146="základní",J146,0)</f>
        <v>0</v>
      </c>
      <c r="BF146" s="185">
        <f>IF(N146="snížená",J146,0)</f>
        <v>0</v>
      </c>
      <c r="BG146" s="185">
        <f>IF(N146="zákl. přenesená",J146,0)</f>
        <v>0</v>
      </c>
      <c r="BH146" s="185">
        <f>IF(N146="sníž. přenesená",J146,0)</f>
        <v>0</v>
      </c>
      <c r="BI146" s="185">
        <f>IF(N146="nulová",J146,0)</f>
        <v>0</v>
      </c>
      <c r="BJ146" s="18" t="s">
        <v>85</v>
      </c>
      <c r="BK146" s="185">
        <f>ROUND(I146*H146,2)</f>
        <v>0</v>
      </c>
      <c r="BL146" s="18" t="s">
        <v>130</v>
      </c>
      <c r="BM146" s="184" t="s">
        <v>439</v>
      </c>
    </row>
    <row r="147" s="2" customFormat="1" ht="33" customHeight="1">
      <c r="A147" s="37"/>
      <c r="B147" s="171"/>
      <c r="C147" s="172" t="s">
        <v>202</v>
      </c>
      <c r="D147" s="172" t="s">
        <v>126</v>
      </c>
      <c r="E147" s="173" t="s">
        <v>440</v>
      </c>
      <c r="F147" s="174" t="s">
        <v>441</v>
      </c>
      <c r="G147" s="175" t="s">
        <v>146</v>
      </c>
      <c r="H147" s="176">
        <v>15</v>
      </c>
      <c r="I147" s="177"/>
      <c r="J147" s="178">
        <f>ROUND(I147*H147,2)</f>
        <v>0</v>
      </c>
      <c r="K147" s="179"/>
      <c r="L147" s="38"/>
      <c r="M147" s="180" t="s">
        <v>1</v>
      </c>
      <c r="N147" s="181" t="s">
        <v>42</v>
      </c>
      <c r="O147" s="76"/>
      <c r="P147" s="182">
        <f>O147*H147</f>
        <v>0</v>
      </c>
      <c r="Q147" s="182">
        <v>0.00021000000000000001</v>
      </c>
      <c r="R147" s="182">
        <f>Q147*H147</f>
        <v>0.00315</v>
      </c>
      <c r="S147" s="182">
        <v>0</v>
      </c>
      <c r="T147" s="18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130</v>
      </c>
      <c r="AT147" s="184" t="s">
        <v>126</v>
      </c>
      <c r="AU147" s="184" t="s">
        <v>87</v>
      </c>
      <c r="AY147" s="18" t="s">
        <v>123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8" t="s">
        <v>85</v>
      </c>
      <c r="BK147" s="185">
        <f>ROUND(I147*H147,2)</f>
        <v>0</v>
      </c>
      <c r="BL147" s="18" t="s">
        <v>130</v>
      </c>
      <c r="BM147" s="184" t="s">
        <v>442</v>
      </c>
    </row>
    <row r="148" s="13" customFormat="1">
      <c r="A148" s="13"/>
      <c r="B148" s="186"/>
      <c r="C148" s="13"/>
      <c r="D148" s="187" t="s">
        <v>132</v>
      </c>
      <c r="E148" s="188" t="s">
        <v>1</v>
      </c>
      <c r="F148" s="189" t="s">
        <v>443</v>
      </c>
      <c r="G148" s="13"/>
      <c r="H148" s="188" t="s">
        <v>1</v>
      </c>
      <c r="I148" s="190"/>
      <c r="J148" s="13"/>
      <c r="K148" s="13"/>
      <c r="L148" s="186"/>
      <c r="M148" s="191"/>
      <c r="N148" s="192"/>
      <c r="O148" s="192"/>
      <c r="P148" s="192"/>
      <c r="Q148" s="192"/>
      <c r="R148" s="192"/>
      <c r="S148" s="192"/>
      <c r="T148" s="19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88" t="s">
        <v>132</v>
      </c>
      <c r="AU148" s="188" t="s">
        <v>87</v>
      </c>
      <c r="AV148" s="13" t="s">
        <v>85</v>
      </c>
      <c r="AW148" s="13" t="s">
        <v>32</v>
      </c>
      <c r="AX148" s="13" t="s">
        <v>77</v>
      </c>
      <c r="AY148" s="188" t="s">
        <v>123</v>
      </c>
    </row>
    <row r="149" s="14" customFormat="1">
      <c r="A149" s="14"/>
      <c r="B149" s="194"/>
      <c r="C149" s="14"/>
      <c r="D149" s="187" t="s">
        <v>132</v>
      </c>
      <c r="E149" s="195" t="s">
        <v>1</v>
      </c>
      <c r="F149" s="196" t="s">
        <v>8</v>
      </c>
      <c r="G149" s="14"/>
      <c r="H149" s="197">
        <v>15</v>
      </c>
      <c r="I149" s="198"/>
      <c r="J149" s="14"/>
      <c r="K149" s="14"/>
      <c r="L149" s="194"/>
      <c r="M149" s="199"/>
      <c r="N149" s="200"/>
      <c r="O149" s="200"/>
      <c r="P149" s="200"/>
      <c r="Q149" s="200"/>
      <c r="R149" s="200"/>
      <c r="S149" s="200"/>
      <c r="T149" s="201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195" t="s">
        <v>132</v>
      </c>
      <c r="AU149" s="195" t="s">
        <v>87</v>
      </c>
      <c r="AV149" s="14" t="s">
        <v>87</v>
      </c>
      <c r="AW149" s="14" t="s">
        <v>32</v>
      </c>
      <c r="AX149" s="14" t="s">
        <v>85</v>
      </c>
      <c r="AY149" s="195" t="s">
        <v>123</v>
      </c>
    </row>
    <row r="150" s="12" customFormat="1" ht="25.92" customHeight="1">
      <c r="A150" s="12"/>
      <c r="B150" s="158"/>
      <c r="C150" s="12"/>
      <c r="D150" s="159" t="s">
        <v>76</v>
      </c>
      <c r="E150" s="160" t="s">
        <v>444</v>
      </c>
      <c r="F150" s="160" t="s">
        <v>445</v>
      </c>
      <c r="G150" s="12"/>
      <c r="H150" s="12"/>
      <c r="I150" s="161"/>
      <c r="J150" s="162">
        <f>BK150</f>
        <v>0</v>
      </c>
      <c r="K150" s="12"/>
      <c r="L150" s="158"/>
      <c r="M150" s="163"/>
      <c r="N150" s="164"/>
      <c r="O150" s="164"/>
      <c r="P150" s="165">
        <f>P151+P160</f>
        <v>0</v>
      </c>
      <c r="Q150" s="164"/>
      <c r="R150" s="165">
        <f>R151+R160</f>
        <v>0</v>
      </c>
      <c r="S150" s="164"/>
      <c r="T150" s="166">
        <f>T151+T160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59" t="s">
        <v>85</v>
      </c>
      <c r="AT150" s="167" t="s">
        <v>76</v>
      </c>
      <c r="AU150" s="167" t="s">
        <v>77</v>
      </c>
      <c r="AY150" s="159" t="s">
        <v>123</v>
      </c>
      <c r="BK150" s="168">
        <f>BK151+BK160</f>
        <v>0</v>
      </c>
    </row>
    <row r="151" s="12" customFormat="1" ht="22.8" customHeight="1">
      <c r="A151" s="12"/>
      <c r="B151" s="158"/>
      <c r="C151" s="12"/>
      <c r="D151" s="159" t="s">
        <v>76</v>
      </c>
      <c r="E151" s="169" t="s">
        <v>85</v>
      </c>
      <c r="F151" s="169" t="s">
        <v>446</v>
      </c>
      <c r="G151" s="12"/>
      <c r="H151" s="12"/>
      <c r="I151" s="161"/>
      <c r="J151" s="170">
        <f>BK151</f>
        <v>0</v>
      </c>
      <c r="K151" s="12"/>
      <c r="L151" s="158"/>
      <c r="M151" s="163"/>
      <c r="N151" s="164"/>
      <c r="O151" s="164"/>
      <c r="P151" s="165">
        <f>SUM(P152:P159)</f>
        <v>0</v>
      </c>
      <c r="Q151" s="164"/>
      <c r="R151" s="165">
        <f>SUM(R152:R159)</f>
        <v>0</v>
      </c>
      <c r="S151" s="164"/>
      <c r="T151" s="166">
        <f>SUM(T152:T159)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59" t="s">
        <v>85</v>
      </c>
      <c r="AT151" s="167" t="s">
        <v>76</v>
      </c>
      <c r="AU151" s="167" t="s">
        <v>85</v>
      </c>
      <c r="AY151" s="159" t="s">
        <v>123</v>
      </c>
      <c r="BK151" s="168">
        <f>SUM(BK152:BK159)</f>
        <v>0</v>
      </c>
    </row>
    <row r="152" s="2" customFormat="1" ht="21.75" customHeight="1">
      <c r="A152" s="37"/>
      <c r="B152" s="171"/>
      <c r="C152" s="172" t="s">
        <v>207</v>
      </c>
      <c r="D152" s="172" t="s">
        <v>126</v>
      </c>
      <c r="E152" s="173" t="s">
        <v>447</v>
      </c>
      <c r="F152" s="174" t="s">
        <v>448</v>
      </c>
      <c r="G152" s="175" t="s">
        <v>449</v>
      </c>
      <c r="H152" s="176">
        <v>1</v>
      </c>
      <c r="I152" s="177"/>
      <c r="J152" s="178">
        <f>ROUND(I152*H152,2)</f>
        <v>0</v>
      </c>
      <c r="K152" s="179"/>
      <c r="L152" s="38"/>
      <c r="M152" s="180" t="s">
        <v>1</v>
      </c>
      <c r="N152" s="181" t="s">
        <v>42</v>
      </c>
      <c r="O152" s="76"/>
      <c r="P152" s="182">
        <f>O152*H152</f>
        <v>0</v>
      </c>
      <c r="Q152" s="182">
        <v>0</v>
      </c>
      <c r="R152" s="182">
        <f>Q152*H152</f>
        <v>0</v>
      </c>
      <c r="S152" s="182">
        <v>0</v>
      </c>
      <c r="T152" s="18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4" t="s">
        <v>130</v>
      </c>
      <c r="AT152" s="184" t="s">
        <v>126</v>
      </c>
      <c r="AU152" s="184" t="s">
        <v>87</v>
      </c>
      <c r="AY152" s="18" t="s">
        <v>123</v>
      </c>
      <c r="BE152" s="185">
        <f>IF(N152="základní",J152,0)</f>
        <v>0</v>
      </c>
      <c r="BF152" s="185">
        <f>IF(N152="snížená",J152,0)</f>
        <v>0</v>
      </c>
      <c r="BG152" s="185">
        <f>IF(N152="zákl. přenesená",J152,0)</f>
        <v>0</v>
      </c>
      <c r="BH152" s="185">
        <f>IF(N152="sníž. přenesená",J152,0)</f>
        <v>0</v>
      </c>
      <c r="BI152" s="185">
        <f>IF(N152="nulová",J152,0)</f>
        <v>0</v>
      </c>
      <c r="BJ152" s="18" t="s">
        <v>85</v>
      </c>
      <c r="BK152" s="185">
        <f>ROUND(I152*H152,2)</f>
        <v>0</v>
      </c>
      <c r="BL152" s="18" t="s">
        <v>130</v>
      </c>
      <c r="BM152" s="184" t="s">
        <v>450</v>
      </c>
    </row>
    <row r="153" s="13" customFormat="1">
      <c r="A153" s="13"/>
      <c r="B153" s="186"/>
      <c r="C153" s="13"/>
      <c r="D153" s="187" t="s">
        <v>132</v>
      </c>
      <c r="E153" s="188" t="s">
        <v>1</v>
      </c>
      <c r="F153" s="189" t="s">
        <v>451</v>
      </c>
      <c r="G153" s="13"/>
      <c r="H153" s="188" t="s">
        <v>1</v>
      </c>
      <c r="I153" s="190"/>
      <c r="J153" s="13"/>
      <c r="K153" s="13"/>
      <c r="L153" s="186"/>
      <c r="M153" s="191"/>
      <c r="N153" s="192"/>
      <c r="O153" s="192"/>
      <c r="P153" s="192"/>
      <c r="Q153" s="192"/>
      <c r="R153" s="192"/>
      <c r="S153" s="192"/>
      <c r="T153" s="19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8" t="s">
        <v>132</v>
      </c>
      <c r="AU153" s="188" t="s">
        <v>87</v>
      </c>
      <c r="AV153" s="13" t="s">
        <v>85</v>
      </c>
      <c r="AW153" s="13" t="s">
        <v>32</v>
      </c>
      <c r="AX153" s="13" t="s">
        <v>77</v>
      </c>
      <c r="AY153" s="188" t="s">
        <v>123</v>
      </c>
    </row>
    <row r="154" s="13" customFormat="1">
      <c r="A154" s="13"/>
      <c r="B154" s="186"/>
      <c r="C154" s="13"/>
      <c r="D154" s="187" t="s">
        <v>132</v>
      </c>
      <c r="E154" s="188" t="s">
        <v>1</v>
      </c>
      <c r="F154" s="189" t="s">
        <v>452</v>
      </c>
      <c r="G154" s="13"/>
      <c r="H154" s="188" t="s">
        <v>1</v>
      </c>
      <c r="I154" s="190"/>
      <c r="J154" s="13"/>
      <c r="K154" s="13"/>
      <c r="L154" s="186"/>
      <c r="M154" s="191"/>
      <c r="N154" s="192"/>
      <c r="O154" s="192"/>
      <c r="P154" s="192"/>
      <c r="Q154" s="192"/>
      <c r="R154" s="192"/>
      <c r="S154" s="192"/>
      <c r="T154" s="19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8" t="s">
        <v>132</v>
      </c>
      <c r="AU154" s="188" t="s">
        <v>87</v>
      </c>
      <c r="AV154" s="13" t="s">
        <v>85</v>
      </c>
      <c r="AW154" s="13" t="s">
        <v>32</v>
      </c>
      <c r="AX154" s="13" t="s">
        <v>77</v>
      </c>
      <c r="AY154" s="188" t="s">
        <v>123</v>
      </c>
    </row>
    <row r="155" s="13" customFormat="1">
      <c r="A155" s="13"/>
      <c r="B155" s="186"/>
      <c r="C155" s="13"/>
      <c r="D155" s="187" t="s">
        <v>132</v>
      </c>
      <c r="E155" s="188" t="s">
        <v>1</v>
      </c>
      <c r="F155" s="189" t="s">
        <v>453</v>
      </c>
      <c r="G155" s="13"/>
      <c r="H155" s="188" t="s">
        <v>1</v>
      </c>
      <c r="I155" s="190"/>
      <c r="J155" s="13"/>
      <c r="K155" s="13"/>
      <c r="L155" s="186"/>
      <c r="M155" s="191"/>
      <c r="N155" s="192"/>
      <c r="O155" s="192"/>
      <c r="P155" s="192"/>
      <c r="Q155" s="192"/>
      <c r="R155" s="192"/>
      <c r="S155" s="192"/>
      <c r="T155" s="19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88" t="s">
        <v>132</v>
      </c>
      <c r="AU155" s="188" t="s">
        <v>87</v>
      </c>
      <c r="AV155" s="13" t="s">
        <v>85</v>
      </c>
      <c r="AW155" s="13" t="s">
        <v>32</v>
      </c>
      <c r="AX155" s="13" t="s">
        <v>77</v>
      </c>
      <c r="AY155" s="188" t="s">
        <v>123</v>
      </c>
    </row>
    <row r="156" s="14" customFormat="1">
      <c r="A156" s="14"/>
      <c r="B156" s="194"/>
      <c r="C156" s="14"/>
      <c r="D156" s="187" t="s">
        <v>132</v>
      </c>
      <c r="E156" s="195" t="s">
        <v>1</v>
      </c>
      <c r="F156" s="196" t="s">
        <v>85</v>
      </c>
      <c r="G156" s="14"/>
      <c r="H156" s="197">
        <v>1</v>
      </c>
      <c r="I156" s="198"/>
      <c r="J156" s="14"/>
      <c r="K156" s="14"/>
      <c r="L156" s="194"/>
      <c r="M156" s="199"/>
      <c r="N156" s="200"/>
      <c r="O156" s="200"/>
      <c r="P156" s="200"/>
      <c r="Q156" s="200"/>
      <c r="R156" s="200"/>
      <c r="S156" s="200"/>
      <c r="T156" s="201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195" t="s">
        <v>132</v>
      </c>
      <c r="AU156" s="195" t="s">
        <v>87</v>
      </c>
      <c r="AV156" s="14" t="s">
        <v>87</v>
      </c>
      <c r="AW156" s="14" t="s">
        <v>32</v>
      </c>
      <c r="AX156" s="14" t="s">
        <v>85</v>
      </c>
      <c r="AY156" s="195" t="s">
        <v>123</v>
      </c>
    </row>
    <row r="157" s="2" customFormat="1" ht="21.75" customHeight="1">
      <c r="A157" s="37"/>
      <c r="B157" s="171"/>
      <c r="C157" s="172" t="s">
        <v>219</v>
      </c>
      <c r="D157" s="172" t="s">
        <v>126</v>
      </c>
      <c r="E157" s="173" t="s">
        <v>454</v>
      </c>
      <c r="F157" s="174" t="s">
        <v>455</v>
      </c>
      <c r="G157" s="175" t="s">
        <v>449</v>
      </c>
      <c r="H157" s="176">
        <v>1</v>
      </c>
      <c r="I157" s="177"/>
      <c r="J157" s="178">
        <f>ROUND(I157*H157,2)</f>
        <v>0</v>
      </c>
      <c r="K157" s="179"/>
      <c r="L157" s="38"/>
      <c r="M157" s="180" t="s">
        <v>1</v>
      </c>
      <c r="N157" s="181" t="s">
        <v>42</v>
      </c>
      <c r="O157" s="76"/>
      <c r="P157" s="182">
        <f>O157*H157</f>
        <v>0</v>
      </c>
      <c r="Q157" s="182">
        <v>0</v>
      </c>
      <c r="R157" s="182">
        <f>Q157*H157</f>
        <v>0</v>
      </c>
      <c r="S157" s="182">
        <v>0</v>
      </c>
      <c r="T157" s="18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4" t="s">
        <v>130</v>
      </c>
      <c r="AT157" s="184" t="s">
        <v>126</v>
      </c>
      <c r="AU157" s="184" t="s">
        <v>87</v>
      </c>
      <c r="AY157" s="18" t="s">
        <v>123</v>
      </c>
      <c r="BE157" s="185">
        <f>IF(N157="základní",J157,0)</f>
        <v>0</v>
      </c>
      <c r="BF157" s="185">
        <f>IF(N157="snížená",J157,0)</f>
        <v>0</v>
      </c>
      <c r="BG157" s="185">
        <f>IF(N157="zákl. přenesená",J157,0)</f>
        <v>0</v>
      </c>
      <c r="BH157" s="185">
        <f>IF(N157="sníž. přenesená",J157,0)</f>
        <v>0</v>
      </c>
      <c r="BI157" s="185">
        <f>IF(N157="nulová",J157,0)</f>
        <v>0</v>
      </c>
      <c r="BJ157" s="18" t="s">
        <v>85</v>
      </c>
      <c r="BK157" s="185">
        <f>ROUND(I157*H157,2)</f>
        <v>0</v>
      </c>
      <c r="BL157" s="18" t="s">
        <v>130</v>
      </c>
      <c r="BM157" s="184" t="s">
        <v>456</v>
      </c>
    </row>
    <row r="158" s="2" customFormat="1" ht="21.75" customHeight="1">
      <c r="A158" s="37"/>
      <c r="B158" s="171"/>
      <c r="C158" s="172" t="s">
        <v>223</v>
      </c>
      <c r="D158" s="172" t="s">
        <v>126</v>
      </c>
      <c r="E158" s="173" t="s">
        <v>457</v>
      </c>
      <c r="F158" s="174" t="s">
        <v>458</v>
      </c>
      <c r="G158" s="175" t="s">
        <v>449</v>
      </c>
      <c r="H158" s="176">
        <v>1</v>
      </c>
      <c r="I158" s="177"/>
      <c r="J158" s="178">
        <f>ROUND(I158*H158,2)</f>
        <v>0</v>
      </c>
      <c r="K158" s="179"/>
      <c r="L158" s="38"/>
      <c r="M158" s="180" t="s">
        <v>1</v>
      </c>
      <c r="N158" s="181" t="s">
        <v>42</v>
      </c>
      <c r="O158" s="76"/>
      <c r="P158" s="182">
        <f>O158*H158</f>
        <v>0</v>
      </c>
      <c r="Q158" s="182">
        <v>0</v>
      </c>
      <c r="R158" s="182">
        <f>Q158*H158</f>
        <v>0</v>
      </c>
      <c r="S158" s="182">
        <v>0</v>
      </c>
      <c r="T158" s="18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4" t="s">
        <v>130</v>
      </c>
      <c r="AT158" s="184" t="s">
        <v>126</v>
      </c>
      <c r="AU158" s="184" t="s">
        <v>87</v>
      </c>
      <c r="AY158" s="18" t="s">
        <v>123</v>
      </c>
      <c r="BE158" s="185">
        <f>IF(N158="základní",J158,0)</f>
        <v>0</v>
      </c>
      <c r="BF158" s="185">
        <f>IF(N158="snížená",J158,0)</f>
        <v>0</v>
      </c>
      <c r="BG158" s="185">
        <f>IF(N158="zákl. přenesená",J158,0)</f>
        <v>0</v>
      </c>
      <c r="BH158" s="185">
        <f>IF(N158="sníž. přenesená",J158,0)</f>
        <v>0</v>
      </c>
      <c r="BI158" s="185">
        <f>IF(N158="nulová",J158,0)</f>
        <v>0</v>
      </c>
      <c r="BJ158" s="18" t="s">
        <v>85</v>
      </c>
      <c r="BK158" s="185">
        <f>ROUND(I158*H158,2)</f>
        <v>0</v>
      </c>
      <c r="BL158" s="18" t="s">
        <v>130</v>
      </c>
      <c r="BM158" s="184" t="s">
        <v>459</v>
      </c>
    </row>
    <row r="159" s="2" customFormat="1" ht="21.75" customHeight="1">
      <c r="A159" s="37"/>
      <c r="B159" s="171"/>
      <c r="C159" s="172" t="s">
        <v>227</v>
      </c>
      <c r="D159" s="172" t="s">
        <v>126</v>
      </c>
      <c r="E159" s="173" t="s">
        <v>460</v>
      </c>
      <c r="F159" s="174" t="s">
        <v>461</v>
      </c>
      <c r="G159" s="175" t="s">
        <v>449</v>
      </c>
      <c r="H159" s="176">
        <v>1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42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130</v>
      </c>
      <c r="AT159" s="184" t="s">
        <v>126</v>
      </c>
      <c r="AU159" s="184" t="s">
        <v>87</v>
      </c>
      <c r="AY159" s="18" t="s">
        <v>123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8" t="s">
        <v>85</v>
      </c>
      <c r="BK159" s="185">
        <f>ROUND(I159*H159,2)</f>
        <v>0</v>
      </c>
      <c r="BL159" s="18" t="s">
        <v>130</v>
      </c>
      <c r="BM159" s="184" t="s">
        <v>462</v>
      </c>
    </row>
    <row r="160" s="12" customFormat="1" ht="22.8" customHeight="1">
      <c r="A160" s="12"/>
      <c r="B160" s="158"/>
      <c r="C160" s="12"/>
      <c r="D160" s="159" t="s">
        <v>76</v>
      </c>
      <c r="E160" s="169" t="s">
        <v>87</v>
      </c>
      <c r="F160" s="169" t="s">
        <v>463</v>
      </c>
      <c r="G160" s="12"/>
      <c r="H160" s="12"/>
      <c r="I160" s="161"/>
      <c r="J160" s="170">
        <f>BK160</f>
        <v>0</v>
      </c>
      <c r="K160" s="12"/>
      <c r="L160" s="158"/>
      <c r="M160" s="163"/>
      <c r="N160" s="164"/>
      <c r="O160" s="164"/>
      <c r="P160" s="165">
        <f>SUM(P161:P184)</f>
        <v>0</v>
      </c>
      <c r="Q160" s="164"/>
      <c r="R160" s="165">
        <f>SUM(R161:R184)</f>
        <v>0</v>
      </c>
      <c r="S160" s="164"/>
      <c r="T160" s="166">
        <f>SUM(T161:T184)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59" t="s">
        <v>85</v>
      </c>
      <c r="AT160" s="167" t="s">
        <v>76</v>
      </c>
      <c r="AU160" s="167" t="s">
        <v>85</v>
      </c>
      <c r="AY160" s="159" t="s">
        <v>123</v>
      </c>
      <c r="BK160" s="168">
        <f>SUM(BK161:BK184)</f>
        <v>0</v>
      </c>
    </row>
    <row r="161" s="2" customFormat="1" ht="16.5" customHeight="1">
      <c r="A161" s="37"/>
      <c r="B161" s="171"/>
      <c r="C161" s="172" t="s">
        <v>8</v>
      </c>
      <c r="D161" s="172" t="s">
        <v>126</v>
      </c>
      <c r="E161" s="173" t="s">
        <v>464</v>
      </c>
      <c r="F161" s="174" t="s">
        <v>465</v>
      </c>
      <c r="G161" s="175" t="s">
        <v>449</v>
      </c>
      <c r="H161" s="176">
        <v>1</v>
      </c>
      <c r="I161" s="177"/>
      <c r="J161" s="178">
        <f>ROUND(I161*H161,2)</f>
        <v>0</v>
      </c>
      <c r="K161" s="179"/>
      <c r="L161" s="38"/>
      <c r="M161" s="180" t="s">
        <v>1</v>
      </c>
      <c r="N161" s="181" t="s">
        <v>42</v>
      </c>
      <c r="O161" s="76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130</v>
      </c>
      <c r="AT161" s="184" t="s">
        <v>126</v>
      </c>
      <c r="AU161" s="184" t="s">
        <v>87</v>
      </c>
      <c r="AY161" s="18" t="s">
        <v>123</v>
      </c>
      <c r="BE161" s="185">
        <f>IF(N161="základní",J161,0)</f>
        <v>0</v>
      </c>
      <c r="BF161" s="185">
        <f>IF(N161="snížená",J161,0)</f>
        <v>0</v>
      </c>
      <c r="BG161" s="185">
        <f>IF(N161="zákl. přenesená",J161,0)</f>
        <v>0</v>
      </c>
      <c r="BH161" s="185">
        <f>IF(N161="sníž. přenesená",J161,0)</f>
        <v>0</v>
      </c>
      <c r="BI161" s="185">
        <f>IF(N161="nulová",J161,0)</f>
        <v>0</v>
      </c>
      <c r="BJ161" s="18" t="s">
        <v>85</v>
      </c>
      <c r="BK161" s="185">
        <f>ROUND(I161*H161,2)</f>
        <v>0</v>
      </c>
      <c r="BL161" s="18" t="s">
        <v>130</v>
      </c>
      <c r="BM161" s="184" t="s">
        <v>466</v>
      </c>
    </row>
    <row r="162" s="13" customFormat="1">
      <c r="A162" s="13"/>
      <c r="B162" s="186"/>
      <c r="C162" s="13"/>
      <c r="D162" s="187" t="s">
        <v>132</v>
      </c>
      <c r="E162" s="188" t="s">
        <v>1</v>
      </c>
      <c r="F162" s="189" t="s">
        <v>467</v>
      </c>
      <c r="G162" s="13"/>
      <c r="H162" s="188" t="s">
        <v>1</v>
      </c>
      <c r="I162" s="190"/>
      <c r="J162" s="13"/>
      <c r="K162" s="13"/>
      <c r="L162" s="186"/>
      <c r="M162" s="191"/>
      <c r="N162" s="192"/>
      <c r="O162" s="192"/>
      <c r="P162" s="192"/>
      <c r="Q162" s="192"/>
      <c r="R162" s="192"/>
      <c r="S162" s="192"/>
      <c r="T162" s="19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88" t="s">
        <v>132</v>
      </c>
      <c r="AU162" s="188" t="s">
        <v>87</v>
      </c>
      <c r="AV162" s="13" t="s">
        <v>85</v>
      </c>
      <c r="AW162" s="13" t="s">
        <v>32</v>
      </c>
      <c r="AX162" s="13" t="s">
        <v>77</v>
      </c>
      <c r="AY162" s="188" t="s">
        <v>123</v>
      </c>
    </row>
    <row r="163" s="13" customFormat="1">
      <c r="A163" s="13"/>
      <c r="B163" s="186"/>
      <c r="C163" s="13"/>
      <c r="D163" s="187" t="s">
        <v>132</v>
      </c>
      <c r="E163" s="188" t="s">
        <v>1</v>
      </c>
      <c r="F163" s="189" t="s">
        <v>468</v>
      </c>
      <c r="G163" s="13"/>
      <c r="H163" s="188" t="s">
        <v>1</v>
      </c>
      <c r="I163" s="190"/>
      <c r="J163" s="13"/>
      <c r="K163" s="13"/>
      <c r="L163" s="186"/>
      <c r="M163" s="191"/>
      <c r="N163" s="192"/>
      <c r="O163" s="192"/>
      <c r="P163" s="192"/>
      <c r="Q163" s="192"/>
      <c r="R163" s="192"/>
      <c r="S163" s="192"/>
      <c r="T163" s="19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88" t="s">
        <v>132</v>
      </c>
      <c r="AU163" s="188" t="s">
        <v>87</v>
      </c>
      <c r="AV163" s="13" t="s">
        <v>85</v>
      </c>
      <c r="AW163" s="13" t="s">
        <v>32</v>
      </c>
      <c r="AX163" s="13" t="s">
        <v>77</v>
      </c>
      <c r="AY163" s="188" t="s">
        <v>123</v>
      </c>
    </row>
    <row r="164" s="13" customFormat="1">
      <c r="A164" s="13"/>
      <c r="B164" s="186"/>
      <c r="C164" s="13"/>
      <c r="D164" s="187" t="s">
        <v>132</v>
      </c>
      <c r="E164" s="188" t="s">
        <v>1</v>
      </c>
      <c r="F164" s="189" t="s">
        <v>469</v>
      </c>
      <c r="G164" s="13"/>
      <c r="H164" s="188" t="s">
        <v>1</v>
      </c>
      <c r="I164" s="190"/>
      <c r="J164" s="13"/>
      <c r="K164" s="13"/>
      <c r="L164" s="186"/>
      <c r="M164" s="191"/>
      <c r="N164" s="192"/>
      <c r="O164" s="192"/>
      <c r="P164" s="192"/>
      <c r="Q164" s="192"/>
      <c r="R164" s="192"/>
      <c r="S164" s="192"/>
      <c r="T164" s="19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8" t="s">
        <v>132</v>
      </c>
      <c r="AU164" s="188" t="s">
        <v>87</v>
      </c>
      <c r="AV164" s="13" t="s">
        <v>85</v>
      </c>
      <c r="AW164" s="13" t="s">
        <v>32</v>
      </c>
      <c r="AX164" s="13" t="s">
        <v>77</v>
      </c>
      <c r="AY164" s="188" t="s">
        <v>123</v>
      </c>
    </row>
    <row r="165" s="14" customFormat="1">
      <c r="A165" s="14"/>
      <c r="B165" s="194"/>
      <c r="C165" s="14"/>
      <c r="D165" s="187" t="s">
        <v>132</v>
      </c>
      <c r="E165" s="195" t="s">
        <v>1</v>
      </c>
      <c r="F165" s="196" t="s">
        <v>85</v>
      </c>
      <c r="G165" s="14"/>
      <c r="H165" s="197">
        <v>1</v>
      </c>
      <c r="I165" s="198"/>
      <c r="J165" s="14"/>
      <c r="K165" s="14"/>
      <c r="L165" s="194"/>
      <c r="M165" s="199"/>
      <c r="N165" s="200"/>
      <c r="O165" s="200"/>
      <c r="P165" s="200"/>
      <c r="Q165" s="200"/>
      <c r="R165" s="200"/>
      <c r="S165" s="200"/>
      <c r="T165" s="201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195" t="s">
        <v>132</v>
      </c>
      <c r="AU165" s="195" t="s">
        <v>87</v>
      </c>
      <c r="AV165" s="14" t="s">
        <v>87</v>
      </c>
      <c r="AW165" s="14" t="s">
        <v>32</v>
      </c>
      <c r="AX165" s="14" t="s">
        <v>85</v>
      </c>
      <c r="AY165" s="195" t="s">
        <v>123</v>
      </c>
    </row>
    <row r="166" s="2" customFormat="1" ht="21.75" customHeight="1">
      <c r="A166" s="37"/>
      <c r="B166" s="171"/>
      <c r="C166" s="172" t="s">
        <v>147</v>
      </c>
      <c r="D166" s="172" t="s">
        <v>126</v>
      </c>
      <c r="E166" s="173" t="s">
        <v>470</v>
      </c>
      <c r="F166" s="174" t="s">
        <v>471</v>
      </c>
      <c r="G166" s="175" t="s">
        <v>449</v>
      </c>
      <c r="H166" s="176">
        <v>1</v>
      </c>
      <c r="I166" s="177"/>
      <c r="J166" s="178">
        <f>ROUND(I166*H166,2)</f>
        <v>0</v>
      </c>
      <c r="K166" s="179"/>
      <c r="L166" s="38"/>
      <c r="M166" s="180" t="s">
        <v>1</v>
      </c>
      <c r="N166" s="181" t="s">
        <v>42</v>
      </c>
      <c r="O166" s="76"/>
      <c r="P166" s="182">
        <f>O166*H166</f>
        <v>0</v>
      </c>
      <c r="Q166" s="182">
        <v>0</v>
      </c>
      <c r="R166" s="182">
        <f>Q166*H166</f>
        <v>0</v>
      </c>
      <c r="S166" s="182">
        <v>0</v>
      </c>
      <c r="T166" s="18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4" t="s">
        <v>130</v>
      </c>
      <c r="AT166" s="184" t="s">
        <v>126</v>
      </c>
      <c r="AU166" s="184" t="s">
        <v>87</v>
      </c>
      <c r="AY166" s="18" t="s">
        <v>123</v>
      </c>
      <c r="BE166" s="185">
        <f>IF(N166="základní",J166,0)</f>
        <v>0</v>
      </c>
      <c r="BF166" s="185">
        <f>IF(N166="snížená",J166,0)</f>
        <v>0</v>
      </c>
      <c r="BG166" s="185">
        <f>IF(N166="zákl. přenesená",J166,0)</f>
        <v>0</v>
      </c>
      <c r="BH166" s="185">
        <f>IF(N166="sníž. přenesená",J166,0)</f>
        <v>0</v>
      </c>
      <c r="BI166" s="185">
        <f>IF(N166="nulová",J166,0)</f>
        <v>0</v>
      </c>
      <c r="BJ166" s="18" t="s">
        <v>85</v>
      </c>
      <c r="BK166" s="185">
        <f>ROUND(I166*H166,2)</f>
        <v>0</v>
      </c>
      <c r="BL166" s="18" t="s">
        <v>130</v>
      </c>
      <c r="BM166" s="184" t="s">
        <v>472</v>
      </c>
    </row>
    <row r="167" s="13" customFormat="1">
      <c r="A167" s="13"/>
      <c r="B167" s="186"/>
      <c r="C167" s="13"/>
      <c r="D167" s="187" t="s">
        <v>132</v>
      </c>
      <c r="E167" s="188" t="s">
        <v>1</v>
      </c>
      <c r="F167" s="189" t="s">
        <v>473</v>
      </c>
      <c r="G167" s="13"/>
      <c r="H167" s="188" t="s">
        <v>1</v>
      </c>
      <c r="I167" s="190"/>
      <c r="J167" s="13"/>
      <c r="K167" s="13"/>
      <c r="L167" s="186"/>
      <c r="M167" s="191"/>
      <c r="N167" s="192"/>
      <c r="O167" s="192"/>
      <c r="P167" s="192"/>
      <c r="Q167" s="192"/>
      <c r="R167" s="192"/>
      <c r="S167" s="192"/>
      <c r="T167" s="19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8" t="s">
        <v>132</v>
      </c>
      <c r="AU167" s="188" t="s">
        <v>87</v>
      </c>
      <c r="AV167" s="13" t="s">
        <v>85</v>
      </c>
      <c r="AW167" s="13" t="s">
        <v>32</v>
      </c>
      <c r="AX167" s="13" t="s">
        <v>77</v>
      </c>
      <c r="AY167" s="188" t="s">
        <v>123</v>
      </c>
    </row>
    <row r="168" s="13" customFormat="1">
      <c r="A168" s="13"/>
      <c r="B168" s="186"/>
      <c r="C168" s="13"/>
      <c r="D168" s="187" t="s">
        <v>132</v>
      </c>
      <c r="E168" s="188" t="s">
        <v>1</v>
      </c>
      <c r="F168" s="189" t="s">
        <v>474</v>
      </c>
      <c r="G168" s="13"/>
      <c r="H168" s="188" t="s">
        <v>1</v>
      </c>
      <c r="I168" s="190"/>
      <c r="J168" s="13"/>
      <c r="K168" s="13"/>
      <c r="L168" s="186"/>
      <c r="M168" s="191"/>
      <c r="N168" s="192"/>
      <c r="O168" s="192"/>
      <c r="P168" s="192"/>
      <c r="Q168" s="192"/>
      <c r="R168" s="192"/>
      <c r="S168" s="192"/>
      <c r="T168" s="19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88" t="s">
        <v>132</v>
      </c>
      <c r="AU168" s="188" t="s">
        <v>87</v>
      </c>
      <c r="AV168" s="13" t="s">
        <v>85</v>
      </c>
      <c r="AW168" s="13" t="s">
        <v>32</v>
      </c>
      <c r="AX168" s="13" t="s">
        <v>77</v>
      </c>
      <c r="AY168" s="188" t="s">
        <v>123</v>
      </c>
    </row>
    <row r="169" s="13" customFormat="1">
      <c r="A169" s="13"/>
      <c r="B169" s="186"/>
      <c r="C169" s="13"/>
      <c r="D169" s="187" t="s">
        <v>132</v>
      </c>
      <c r="E169" s="188" t="s">
        <v>1</v>
      </c>
      <c r="F169" s="189" t="s">
        <v>475</v>
      </c>
      <c r="G169" s="13"/>
      <c r="H169" s="188" t="s">
        <v>1</v>
      </c>
      <c r="I169" s="190"/>
      <c r="J169" s="13"/>
      <c r="K169" s="13"/>
      <c r="L169" s="186"/>
      <c r="M169" s="191"/>
      <c r="N169" s="192"/>
      <c r="O169" s="192"/>
      <c r="P169" s="192"/>
      <c r="Q169" s="192"/>
      <c r="R169" s="192"/>
      <c r="S169" s="192"/>
      <c r="T169" s="19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8" t="s">
        <v>132</v>
      </c>
      <c r="AU169" s="188" t="s">
        <v>87</v>
      </c>
      <c r="AV169" s="13" t="s">
        <v>85</v>
      </c>
      <c r="AW169" s="13" t="s">
        <v>32</v>
      </c>
      <c r="AX169" s="13" t="s">
        <v>77</v>
      </c>
      <c r="AY169" s="188" t="s">
        <v>123</v>
      </c>
    </row>
    <row r="170" s="14" customFormat="1">
      <c r="A170" s="14"/>
      <c r="B170" s="194"/>
      <c r="C170" s="14"/>
      <c r="D170" s="187" t="s">
        <v>132</v>
      </c>
      <c r="E170" s="195" t="s">
        <v>1</v>
      </c>
      <c r="F170" s="196" t="s">
        <v>85</v>
      </c>
      <c r="G170" s="14"/>
      <c r="H170" s="197">
        <v>1</v>
      </c>
      <c r="I170" s="198"/>
      <c r="J170" s="14"/>
      <c r="K170" s="14"/>
      <c r="L170" s="194"/>
      <c r="M170" s="199"/>
      <c r="N170" s="200"/>
      <c r="O170" s="200"/>
      <c r="P170" s="200"/>
      <c r="Q170" s="200"/>
      <c r="R170" s="200"/>
      <c r="S170" s="200"/>
      <c r="T170" s="201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195" t="s">
        <v>132</v>
      </c>
      <c r="AU170" s="195" t="s">
        <v>87</v>
      </c>
      <c r="AV170" s="14" t="s">
        <v>87</v>
      </c>
      <c r="AW170" s="14" t="s">
        <v>32</v>
      </c>
      <c r="AX170" s="14" t="s">
        <v>85</v>
      </c>
      <c r="AY170" s="195" t="s">
        <v>123</v>
      </c>
    </row>
    <row r="171" s="2" customFormat="1" ht="16.5" customHeight="1">
      <c r="A171" s="37"/>
      <c r="B171" s="171"/>
      <c r="C171" s="172" t="s">
        <v>237</v>
      </c>
      <c r="D171" s="172" t="s">
        <v>126</v>
      </c>
      <c r="E171" s="173" t="s">
        <v>476</v>
      </c>
      <c r="F171" s="174" t="s">
        <v>477</v>
      </c>
      <c r="G171" s="175" t="s">
        <v>449</v>
      </c>
      <c r="H171" s="176">
        <v>1</v>
      </c>
      <c r="I171" s="177"/>
      <c r="J171" s="178">
        <f>ROUND(I171*H171,2)</f>
        <v>0</v>
      </c>
      <c r="K171" s="179"/>
      <c r="L171" s="38"/>
      <c r="M171" s="180" t="s">
        <v>1</v>
      </c>
      <c r="N171" s="181" t="s">
        <v>42</v>
      </c>
      <c r="O171" s="76"/>
      <c r="P171" s="182">
        <f>O171*H171</f>
        <v>0</v>
      </c>
      <c r="Q171" s="182">
        <v>0</v>
      </c>
      <c r="R171" s="182">
        <f>Q171*H171</f>
        <v>0</v>
      </c>
      <c r="S171" s="182">
        <v>0</v>
      </c>
      <c r="T171" s="18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4" t="s">
        <v>130</v>
      </c>
      <c r="AT171" s="184" t="s">
        <v>126</v>
      </c>
      <c r="AU171" s="184" t="s">
        <v>87</v>
      </c>
      <c r="AY171" s="18" t="s">
        <v>123</v>
      </c>
      <c r="BE171" s="185">
        <f>IF(N171="základní",J171,0)</f>
        <v>0</v>
      </c>
      <c r="BF171" s="185">
        <f>IF(N171="snížená",J171,0)</f>
        <v>0</v>
      </c>
      <c r="BG171" s="185">
        <f>IF(N171="zákl. přenesená",J171,0)</f>
        <v>0</v>
      </c>
      <c r="BH171" s="185">
        <f>IF(N171="sníž. přenesená",J171,0)</f>
        <v>0</v>
      </c>
      <c r="BI171" s="185">
        <f>IF(N171="nulová",J171,0)</f>
        <v>0</v>
      </c>
      <c r="BJ171" s="18" t="s">
        <v>85</v>
      </c>
      <c r="BK171" s="185">
        <f>ROUND(I171*H171,2)</f>
        <v>0</v>
      </c>
      <c r="BL171" s="18" t="s">
        <v>130</v>
      </c>
      <c r="BM171" s="184" t="s">
        <v>478</v>
      </c>
    </row>
    <row r="172" s="13" customFormat="1">
      <c r="A172" s="13"/>
      <c r="B172" s="186"/>
      <c r="C172" s="13"/>
      <c r="D172" s="187" t="s">
        <v>132</v>
      </c>
      <c r="E172" s="188" t="s">
        <v>1</v>
      </c>
      <c r="F172" s="189" t="s">
        <v>479</v>
      </c>
      <c r="G172" s="13"/>
      <c r="H172" s="188" t="s">
        <v>1</v>
      </c>
      <c r="I172" s="190"/>
      <c r="J172" s="13"/>
      <c r="K172" s="13"/>
      <c r="L172" s="186"/>
      <c r="M172" s="191"/>
      <c r="N172" s="192"/>
      <c r="O172" s="192"/>
      <c r="P172" s="192"/>
      <c r="Q172" s="192"/>
      <c r="R172" s="192"/>
      <c r="S172" s="192"/>
      <c r="T172" s="19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8" t="s">
        <v>132</v>
      </c>
      <c r="AU172" s="188" t="s">
        <v>87</v>
      </c>
      <c r="AV172" s="13" t="s">
        <v>85</v>
      </c>
      <c r="AW172" s="13" t="s">
        <v>32</v>
      </c>
      <c r="AX172" s="13" t="s">
        <v>77</v>
      </c>
      <c r="AY172" s="188" t="s">
        <v>123</v>
      </c>
    </row>
    <row r="173" s="13" customFormat="1">
      <c r="A173" s="13"/>
      <c r="B173" s="186"/>
      <c r="C173" s="13"/>
      <c r="D173" s="187" t="s">
        <v>132</v>
      </c>
      <c r="E173" s="188" t="s">
        <v>1</v>
      </c>
      <c r="F173" s="189" t="s">
        <v>480</v>
      </c>
      <c r="G173" s="13"/>
      <c r="H173" s="188" t="s">
        <v>1</v>
      </c>
      <c r="I173" s="190"/>
      <c r="J173" s="13"/>
      <c r="K173" s="13"/>
      <c r="L173" s="186"/>
      <c r="M173" s="191"/>
      <c r="N173" s="192"/>
      <c r="O173" s="192"/>
      <c r="P173" s="192"/>
      <c r="Q173" s="192"/>
      <c r="R173" s="192"/>
      <c r="S173" s="192"/>
      <c r="T173" s="19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8" t="s">
        <v>132</v>
      </c>
      <c r="AU173" s="188" t="s">
        <v>87</v>
      </c>
      <c r="AV173" s="13" t="s">
        <v>85</v>
      </c>
      <c r="AW173" s="13" t="s">
        <v>32</v>
      </c>
      <c r="AX173" s="13" t="s">
        <v>77</v>
      </c>
      <c r="AY173" s="188" t="s">
        <v>123</v>
      </c>
    </row>
    <row r="174" s="14" customFormat="1">
      <c r="A174" s="14"/>
      <c r="B174" s="194"/>
      <c r="C174" s="14"/>
      <c r="D174" s="187" t="s">
        <v>132</v>
      </c>
      <c r="E174" s="195" t="s">
        <v>1</v>
      </c>
      <c r="F174" s="196" t="s">
        <v>85</v>
      </c>
      <c r="G174" s="14"/>
      <c r="H174" s="197">
        <v>1</v>
      </c>
      <c r="I174" s="198"/>
      <c r="J174" s="14"/>
      <c r="K174" s="14"/>
      <c r="L174" s="194"/>
      <c r="M174" s="199"/>
      <c r="N174" s="200"/>
      <c r="O174" s="200"/>
      <c r="P174" s="200"/>
      <c r="Q174" s="200"/>
      <c r="R174" s="200"/>
      <c r="S174" s="200"/>
      <c r="T174" s="20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195" t="s">
        <v>132</v>
      </c>
      <c r="AU174" s="195" t="s">
        <v>87</v>
      </c>
      <c r="AV174" s="14" t="s">
        <v>87</v>
      </c>
      <c r="AW174" s="14" t="s">
        <v>32</v>
      </c>
      <c r="AX174" s="14" t="s">
        <v>85</v>
      </c>
      <c r="AY174" s="195" t="s">
        <v>123</v>
      </c>
    </row>
    <row r="175" s="2" customFormat="1" ht="16.5" customHeight="1">
      <c r="A175" s="37"/>
      <c r="B175" s="171"/>
      <c r="C175" s="172" t="s">
        <v>241</v>
      </c>
      <c r="D175" s="172" t="s">
        <v>126</v>
      </c>
      <c r="E175" s="173" t="s">
        <v>481</v>
      </c>
      <c r="F175" s="174" t="s">
        <v>482</v>
      </c>
      <c r="G175" s="175" t="s">
        <v>449</v>
      </c>
      <c r="H175" s="176">
        <v>1</v>
      </c>
      <c r="I175" s="177"/>
      <c r="J175" s="178">
        <f>ROUND(I175*H175,2)</f>
        <v>0</v>
      </c>
      <c r="K175" s="179"/>
      <c r="L175" s="38"/>
      <c r="M175" s="180" t="s">
        <v>1</v>
      </c>
      <c r="N175" s="181" t="s">
        <v>42</v>
      </c>
      <c r="O175" s="76"/>
      <c r="P175" s="182">
        <f>O175*H175</f>
        <v>0</v>
      </c>
      <c r="Q175" s="182">
        <v>0</v>
      </c>
      <c r="R175" s="182">
        <f>Q175*H175</f>
        <v>0</v>
      </c>
      <c r="S175" s="182">
        <v>0</v>
      </c>
      <c r="T175" s="18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4" t="s">
        <v>130</v>
      </c>
      <c r="AT175" s="184" t="s">
        <v>126</v>
      </c>
      <c r="AU175" s="184" t="s">
        <v>87</v>
      </c>
      <c r="AY175" s="18" t="s">
        <v>123</v>
      </c>
      <c r="BE175" s="185">
        <f>IF(N175="základní",J175,0)</f>
        <v>0</v>
      </c>
      <c r="BF175" s="185">
        <f>IF(N175="snížená",J175,0)</f>
        <v>0</v>
      </c>
      <c r="BG175" s="185">
        <f>IF(N175="zákl. přenesená",J175,0)</f>
        <v>0</v>
      </c>
      <c r="BH175" s="185">
        <f>IF(N175="sníž. přenesená",J175,0)</f>
        <v>0</v>
      </c>
      <c r="BI175" s="185">
        <f>IF(N175="nulová",J175,0)</f>
        <v>0</v>
      </c>
      <c r="BJ175" s="18" t="s">
        <v>85</v>
      </c>
      <c r="BK175" s="185">
        <f>ROUND(I175*H175,2)</f>
        <v>0</v>
      </c>
      <c r="BL175" s="18" t="s">
        <v>130</v>
      </c>
      <c r="BM175" s="184" t="s">
        <v>483</v>
      </c>
    </row>
    <row r="176" s="13" customFormat="1">
      <c r="A176" s="13"/>
      <c r="B176" s="186"/>
      <c r="C176" s="13"/>
      <c r="D176" s="187" t="s">
        <v>132</v>
      </c>
      <c r="E176" s="188" t="s">
        <v>1</v>
      </c>
      <c r="F176" s="189" t="s">
        <v>484</v>
      </c>
      <c r="G176" s="13"/>
      <c r="H176" s="188" t="s">
        <v>1</v>
      </c>
      <c r="I176" s="190"/>
      <c r="J176" s="13"/>
      <c r="K176" s="13"/>
      <c r="L176" s="186"/>
      <c r="M176" s="191"/>
      <c r="N176" s="192"/>
      <c r="O176" s="192"/>
      <c r="P176" s="192"/>
      <c r="Q176" s="192"/>
      <c r="R176" s="192"/>
      <c r="S176" s="192"/>
      <c r="T176" s="19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8" t="s">
        <v>132</v>
      </c>
      <c r="AU176" s="188" t="s">
        <v>87</v>
      </c>
      <c r="AV176" s="13" t="s">
        <v>85</v>
      </c>
      <c r="AW176" s="13" t="s">
        <v>32</v>
      </c>
      <c r="AX176" s="13" t="s">
        <v>77</v>
      </c>
      <c r="AY176" s="188" t="s">
        <v>123</v>
      </c>
    </row>
    <row r="177" s="13" customFormat="1">
      <c r="A177" s="13"/>
      <c r="B177" s="186"/>
      <c r="C177" s="13"/>
      <c r="D177" s="187" t="s">
        <v>132</v>
      </c>
      <c r="E177" s="188" t="s">
        <v>1</v>
      </c>
      <c r="F177" s="189" t="s">
        <v>485</v>
      </c>
      <c r="G177" s="13"/>
      <c r="H177" s="188" t="s">
        <v>1</v>
      </c>
      <c r="I177" s="190"/>
      <c r="J177" s="13"/>
      <c r="K177" s="13"/>
      <c r="L177" s="186"/>
      <c r="M177" s="191"/>
      <c r="N177" s="192"/>
      <c r="O177" s="192"/>
      <c r="P177" s="192"/>
      <c r="Q177" s="192"/>
      <c r="R177" s="192"/>
      <c r="S177" s="192"/>
      <c r="T177" s="19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8" t="s">
        <v>132</v>
      </c>
      <c r="AU177" s="188" t="s">
        <v>87</v>
      </c>
      <c r="AV177" s="13" t="s">
        <v>85</v>
      </c>
      <c r="AW177" s="13" t="s">
        <v>32</v>
      </c>
      <c r="AX177" s="13" t="s">
        <v>77</v>
      </c>
      <c r="AY177" s="188" t="s">
        <v>123</v>
      </c>
    </row>
    <row r="178" s="13" customFormat="1">
      <c r="A178" s="13"/>
      <c r="B178" s="186"/>
      <c r="C178" s="13"/>
      <c r="D178" s="187" t="s">
        <v>132</v>
      </c>
      <c r="E178" s="188" t="s">
        <v>1</v>
      </c>
      <c r="F178" s="189" t="s">
        <v>486</v>
      </c>
      <c r="G178" s="13"/>
      <c r="H178" s="188" t="s">
        <v>1</v>
      </c>
      <c r="I178" s="190"/>
      <c r="J178" s="13"/>
      <c r="K178" s="13"/>
      <c r="L178" s="186"/>
      <c r="M178" s="191"/>
      <c r="N178" s="192"/>
      <c r="O178" s="192"/>
      <c r="P178" s="192"/>
      <c r="Q178" s="192"/>
      <c r="R178" s="192"/>
      <c r="S178" s="192"/>
      <c r="T178" s="19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8" t="s">
        <v>132</v>
      </c>
      <c r="AU178" s="188" t="s">
        <v>87</v>
      </c>
      <c r="AV178" s="13" t="s">
        <v>85</v>
      </c>
      <c r="AW178" s="13" t="s">
        <v>32</v>
      </c>
      <c r="AX178" s="13" t="s">
        <v>77</v>
      </c>
      <c r="AY178" s="188" t="s">
        <v>123</v>
      </c>
    </row>
    <row r="179" s="13" customFormat="1">
      <c r="A179" s="13"/>
      <c r="B179" s="186"/>
      <c r="C179" s="13"/>
      <c r="D179" s="187" t="s">
        <v>132</v>
      </c>
      <c r="E179" s="188" t="s">
        <v>1</v>
      </c>
      <c r="F179" s="189" t="s">
        <v>487</v>
      </c>
      <c r="G179" s="13"/>
      <c r="H179" s="188" t="s">
        <v>1</v>
      </c>
      <c r="I179" s="190"/>
      <c r="J179" s="13"/>
      <c r="K179" s="13"/>
      <c r="L179" s="186"/>
      <c r="M179" s="191"/>
      <c r="N179" s="192"/>
      <c r="O179" s="192"/>
      <c r="P179" s="192"/>
      <c r="Q179" s="192"/>
      <c r="R179" s="192"/>
      <c r="S179" s="192"/>
      <c r="T179" s="19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8" t="s">
        <v>132</v>
      </c>
      <c r="AU179" s="188" t="s">
        <v>87</v>
      </c>
      <c r="AV179" s="13" t="s">
        <v>85</v>
      </c>
      <c r="AW179" s="13" t="s">
        <v>32</v>
      </c>
      <c r="AX179" s="13" t="s">
        <v>77</v>
      </c>
      <c r="AY179" s="188" t="s">
        <v>123</v>
      </c>
    </row>
    <row r="180" s="14" customFormat="1">
      <c r="A180" s="14"/>
      <c r="B180" s="194"/>
      <c r="C180" s="14"/>
      <c r="D180" s="187" t="s">
        <v>132</v>
      </c>
      <c r="E180" s="195" t="s">
        <v>1</v>
      </c>
      <c r="F180" s="196" t="s">
        <v>85</v>
      </c>
      <c r="G180" s="14"/>
      <c r="H180" s="197">
        <v>1</v>
      </c>
      <c r="I180" s="198"/>
      <c r="J180" s="14"/>
      <c r="K180" s="14"/>
      <c r="L180" s="194"/>
      <c r="M180" s="199"/>
      <c r="N180" s="200"/>
      <c r="O180" s="200"/>
      <c r="P180" s="200"/>
      <c r="Q180" s="200"/>
      <c r="R180" s="200"/>
      <c r="S180" s="200"/>
      <c r="T180" s="201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195" t="s">
        <v>132</v>
      </c>
      <c r="AU180" s="195" t="s">
        <v>87</v>
      </c>
      <c r="AV180" s="14" t="s">
        <v>87</v>
      </c>
      <c r="AW180" s="14" t="s">
        <v>32</v>
      </c>
      <c r="AX180" s="14" t="s">
        <v>85</v>
      </c>
      <c r="AY180" s="195" t="s">
        <v>123</v>
      </c>
    </row>
    <row r="181" s="2" customFormat="1" ht="33" customHeight="1">
      <c r="A181" s="37"/>
      <c r="B181" s="171"/>
      <c r="C181" s="172" t="s">
        <v>245</v>
      </c>
      <c r="D181" s="172" t="s">
        <v>126</v>
      </c>
      <c r="E181" s="173" t="s">
        <v>488</v>
      </c>
      <c r="F181" s="174" t="s">
        <v>489</v>
      </c>
      <c r="G181" s="175" t="s">
        <v>449</v>
      </c>
      <c r="H181" s="176">
        <v>1</v>
      </c>
      <c r="I181" s="177"/>
      <c r="J181" s="178">
        <f>ROUND(I181*H181,2)</f>
        <v>0</v>
      </c>
      <c r="K181" s="179"/>
      <c r="L181" s="38"/>
      <c r="M181" s="180" t="s">
        <v>1</v>
      </c>
      <c r="N181" s="181" t="s">
        <v>42</v>
      </c>
      <c r="O181" s="76"/>
      <c r="P181" s="182">
        <f>O181*H181</f>
        <v>0</v>
      </c>
      <c r="Q181" s="182">
        <v>0</v>
      </c>
      <c r="R181" s="182">
        <f>Q181*H181</f>
        <v>0</v>
      </c>
      <c r="S181" s="182">
        <v>0</v>
      </c>
      <c r="T181" s="18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4" t="s">
        <v>130</v>
      </c>
      <c r="AT181" s="184" t="s">
        <v>126</v>
      </c>
      <c r="AU181" s="184" t="s">
        <v>87</v>
      </c>
      <c r="AY181" s="18" t="s">
        <v>123</v>
      </c>
      <c r="BE181" s="185">
        <f>IF(N181="základní",J181,0)</f>
        <v>0</v>
      </c>
      <c r="BF181" s="185">
        <f>IF(N181="snížená",J181,0)</f>
        <v>0</v>
      </c>
      <c r="BG181" s="185">
        <f>IF(N181="zákl. přenesená",J181,0)</f>
        <v>0</v>
      </c>
      <c r="BH181" s="185">
        <f>IF(N181="sníž. přenesená",J181,0)</f>
        <v>0</v>
      </c>
      <c r="BI181" s="185">
        <f>IF(N181="nulová",J181,0)</f>
        <v>0</v>
      </c>
      <c r="BJ181" s="18" t="s">
        <v>85</v>
      </c>
      <c r="BK181" s="185">
        <f>ROUND(I181*H181,2)</f>
        <v>0</v>
      </c>
      <c r="BL181" s="18" t="s">
        <v>130</v>
      </c>
      <c r="BM181" s="184" t="s">
        <v>490</v>
      </c>
    </row>
    <row r="182" s="13" customFormat="1">
      <c r="A182" s="13"/>
      <c r="B182" s="186"/>
      <c r="C182" s="13"/>
      <c r="D182" s="187" t="s">
        <v>132</v>
      </c>
      <c r="E182" s="188" t="s">
        <v>1</v>
      </c>
      <c r="F182" s="189" t="s">
        <v>491</v>
      </c>
      <c r="G182" s="13"/>
      <c r="H182" s="188" t="s">
        <v>1</v>
      </c>
      <c r="I182" s="190"/>
      <c r="J182" s="13"/>
      <c r="K182" s="13"/>
      <c r="L182" s="186"/>
      <c r="M182" s="191"/>
      <c r="N182" s="192"/>
      <c r="O182" s="192"/>
      <c r="P182" s="192"/>
      <c r="Q182" s="192"/>
      <c r="R182" s="192"/>
      <c r="S182" s="192"/>
      <c r="T182" s="19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8" t="s">
        <v>132</v>
      </c>
      <c r="AU182" s="188" t="s">
        <v>87</v>
      </c>
      <c r="AV182" s="13" t="s">
        <v>85</v>
      </c>
      <c r="AW182" s="13" t="s">
        <v>32</v>
      </c>
      <c r="AX182" s="13" t="s">
        <v>77</v>
      </c>
      <c r="AY182" s="188" t="s">
        <v>123</v>
      </c>
    </row>
    <row r="183" s="14" customFormat="1">
      <c r="A183" s="14"/>
      <c r="B183" s="194"/>
      <c r="C183" s="14"/>
      <c r="D183" s="187" t="s">
        <v>132</v>
      </c>
      <c r="E183" s="195" t="s">
        <v>1</v>
      </c>
      <c r="F183" s="196" t="s">
        <v>85</v>
      </c>
      <c r="G183" s="14"/>
      <c r="H183" s="197">
        <v>1</v>
      </c>
      <c r="I183" s="198"/>
      <c r="J183" s="14"/>
      <c r="K183" s="14"/>
      <c r="L183" s="194"/>
      <c r="M183" s="199"/>
      <c r="N183" s="200"/>
      <c r="O183" s="200"/>
      <c r="P183" s="200"/>
      <c r="Q183" s="200"/>
      <c r="R183" s="200"/>
      <c r="S183" s="200"/>
      <c r="T183" s="201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195" t="s">
        <v>132</v>
      </c>
      <c r="AU183" s="195" t="s">
        <v>87</v>
      </c>
      <c r="AV183" s="14" t="s">
        <v>87</v>
      </c>
      <c r="AW183" s="14" t="s">
        <v>32</v>
      </c>
      <c r="AX183" s="14" t="s">
        <v>85</v>
      </c>
      <c r="AY183" s="195" t="s">
        <v>123</v>
      </c>
    </row>
    <row r="184" s="2" customFormat="1" ht="16.5" customHeight="1">
      <c r="A184" s="37"/>
      <c r="B184" s="171"/>
      <c r="C184" s="172" t="s">
        <v>249</v>
      </c>
      <c r="D184" s="172" t="s">
        <v>126</v>
      </c>
      <c r="E184" s="173" t="s">
        <v>492</v>
      </c>
      <c r="F184" s="174" t="s">
        <v>493</v>
      </c>
      <c r="G184" s="175" t="s">
        <v>449</v>
      </c>
      <c r="H184" s="176">
        <v>1</v>
      </c>
      <c r="I184" s="177"/>
      <c r="J184" s="178">
        <f>ROUND(I184*H184,2)</f>
        <v>0</v>
      </c>
      <c r="K184" s="179"/>
      <c r="L184" s="38"/>
      <c r="M184" s="210" t="s">
        <v>1</v>
      </c>
      <c r="N184" s="211" t="s">
        <v>42</v>
      </c>
      <c r="O184" s="212"/>
      <c r="P184" s="213">
        <f>O184*H184</f>
        <v>0</v>
      </c>
      <c r="Q184" s="213">
        <v>0</v>
      </c>
      <c r="R184" s="213">
        <f>Q184*H184</f>
        <v>0</v>
      </c>
      <c r="S184" s="213">
        <v>0</v>
      </c>
      <c r="T184" s="214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4" t="s">
        <v>130</v>
      </c>
      <c r="AT184" s="184" t="s">
        <v>126</v>
      </c>
      <c r="AU184" s="184" t="s">
        <v>87</v>
      </c>
      <c r="AY184" s="18" t="s">
        <v>123</v>
      </c>
      <c r="BE184" s="185">
        <f>IF(N184="základní",J184,0)</f>
        <v>0</v>
      </c>
      <c r="BF184" s="185">
        <f>IF(N184="snížená",J184,0)</f>
        <v>0</v>
      </c>
      <c r="BG184" s="185">
        <f>IF(N184="zákl. přenesená",J184,0)</f>
        <v>0</v>
      </c>
      <c r="BH184" s="185">
        <f>IF(N184="sníž. přenesená",J184,0)</f>
        <v>0</v>
      </c>
      <c r="BI184" s="185">
        <f>IF(N184="nulová",J184,0)</f>
        <v>0</v>
      </c>
      <c r="BJ184" s="18" t="s">
        <v>85</v>
      </c>
      <c r="BK184" s="185">
        <f>ROUND(I184*H184,2)</f>
        <v>0</v>
      </c>
      <c r="BL184" s="18" t="s">
        <v>130</v>
      </c>
      <c r="BM184" s="184" t="s">
        <v>494</v>
      </c>
    </row>
    <row r="185" s="2" customFormat="1" ht="6.96" customHeight="1">
      <c r="A185" s="37"/>
      <c r="B185" s="59"/>
      <c r="C185" s="60"/>
      <c r="D185" s="60"/>
      <c r="E185" s="60"/>
      <c r="F185" s="60"/>
      <c r="G185" s="60"/>
      <c r="H185" s="60"/>
      <c r="I185" s="60"/>
      <c r="J185" s="60"/>
      <c r="K185" s="60"/>
      <c r="L185" s="38"/>
      <c r="M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</row>
  </sheetData>
  <autoFilter ref="C120:K184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DESKTOP-B1BTQB1\Fimek</dc:creator>
  <cp:lastModifiedBy>DESKTOP-B1BTQB1\Fimek</cp:lastModifiedBy>
  <dcterms:created xsi:type="dcterms:W3CDTF">2021-09-14T21:54:09Z</dcterms:created>
  <dcterms:modified xsi:type="dcterms:W3CDTF">2021-09-14T21:54:11Z</dcterms:modified>
</cp:coreProperties>
</file>