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ndriska.vocaskova\Desktop\"/>
    </mc:Choice>
  </mc:AlternateContent>
  <bookViews>
    <workbookView xWindow="0" yWindow="0" windowWidth="0" windowHeight="0"/>
  </bookViews>
  <sheets>
    <sheet name="Rekapitulace stavby" sheetId="1" r:id="rId1"/>
    <sheet name="IO 01 - Vodovodní řad" sheetId="2" r:id="rId2"/>
    <sheet name="IO 02 - Vodojem 2 ks " sheetId="3" r:id="rId3"/>
    <sheet name="ON - Ostatní náklady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'IO 01 - Vodovodní řad'!$C$124:$K$310</definedName>
    <definedName name="_xlnm.Print_Area" localSheetId="1">'IO 01 - Vodovodní řad'!$C$4:$J$76,'IO 01 - Vodovodní řad'!$C$82:$J$106,'IO 01 - Vodovodní řad'!$C$112:$J$310</definedName>
    <definedName name="_xlnm.Print_Titles" localSheetId="1">'IO 01 - Vodovodní řad'!$124:$124</definedName>
    <definedName name="_xlnm._FilterDatabase" localSheetId="2" hidden="1">'IO 02 - Vodojem 2 ks '!$C$126:$K$258</definedName>
    <definedName name="_xlnm.Print_Area" localSheetId="2">'IO 02 - Vodojem 2 ks '!$C$4:$J$76,'IO 02 - Vodojem 2 ks '!$C$82:$J$108,'IO 02 - Vodojem 2 ks '!$C$114:$J$258</definedName>
    <definedName name="_xlnm.Print_Titles" localSheetId="2">'IO 02 - Vodojem 2 ks '!$126:$126</definedName>
    <definedName name="_xlnm._FilterDatabase" localSheetId="3" hidden="1">'ON - Ostatní náklady'!$C$120:$K$139</definedName>
    <definedName name="_xlnm.Print_Area" localSheetId="3">'ON - Ostatní náklady'!$C$4:$J$76,'ON - Ostatní náklady'!$C$82:$J$102,'ON - Ostatní náklady'!$C$108:$J$139</definedName>
    <definedName name="_xlnm.Print_Titles" localSheetId="3">'ON - Ostatní náklady'!$120:$120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5"/>
  <c r="E113"/>
  <c r="J92"/>
  <c r="J91"/>
  <c r="F89"/>
  <c r="E87"/>
  <c r="J18"/>
  <c r="E18"/>
  <c r="F92"/>
  <c r="J17"/>
  <c r="J15"/>
  <c r="E15"/>
  <c r="F117"/>
  <c r="J14"/>
  <c r="J12"/>
  <c r="J115"/>
  <c r="E7"/>
  <c r="E111"/>
  <c i="3" r="J225"/>
  <c r="J37"/>
  <c r="J36"/>
  <c i="1" r="AY96"/>
  <c i="3" r="J35"/>
  <c i="1" r="AX96"/>
  <c i="3"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J10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J124"/>
  <c r="J123"/>
  <c r="F121"/>
  <c r="E119"/>
  <c r="J92"/>
  <c r="J91"/>
  <c r="F89"/>
  <c r="E87"/>
  <c r="J18"/>
  <c r="E18"/>
  <c r="F124"/>
  <c r="J17"/>
  <c r="J15"/>
  <c r="E15"/>
  <c r="F123"/>
  <c r="J14"/>
  <c r="J12"/>
  <c r="J89"/>
  <c r="E7"/>
  <c r="E117"/>
  <c i="2" r="J37"/>
  <c r="J36"/>
  <c i="1" r="AY95"/>
  <c i="2" r="J35"/>
  <c i="1" r="AX95"/>
  <c i="2" r="BI310"/>
  <c r="BH310"/>
  <c r="BG310"/>
  <c r="BF310"/>
  <c r="T310"/>
  <c r="T309"/>
  <c r="R310"/>
  <c r="R309"/>
  <c r="P310"/>
  <c r="P309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J122"/>
  <c r="J121"/>
  <c r="F119"/>
  <c r="E117"/>
  <c r="J92"/>
  <c r="J91"/>
  <c r="F89"/>
  <c r="E87"/>
  <c r="J18"/>
  <c r="E18"/>
  <c r="F122"/>
  <c r="J17"/>
  <c r="J15"/>
  <c r="E15"/>
  <c r="F121"/>
  <c r="J14"/>
  <c r="J12"/>
  <c r="J89"/>
  <c r="E7"/>
  <c r="E115"/>
  <c i="1" r="L90"/>
  <c r="AM90"/>
  <c r="AM89"/>
  <c r="L89"/>
  <c r="AM87"/>
  <c r="L87"/>
  <c r="L85"/>
  <c r="L84"/>
  <c i="2" r="J253"/>
  <c r="BK184"/>
  <c r="J165"/>
  <c r="BK130"/>
  <c r="J273"/>
  <c r="J245"/>
  <c r="J161"/>
  <c r="J133"/>
  <c r="BK279"/>
  <c r="BK257"/>
  <c r="J212"/>
  <c r="BK170"/>
  <c r="J294"/>
  <c r="BK281"/>
  <c r="J251"/>
  <c r="BK218"/>
  <c r="J196"/>
  <c r="BK173"/>
  <c r="J128"/>
  <c r="J281"/>
  <c r="J233"/>
  <c r="BK176"/>
  <c r="J151"/>
  <c r="BK284"/>
  <c r="BK256"/>
  <c r="J230"/>
  <c r="J182"/>
  <c r="J169"/>
  <c r="BK136"/>
  <c r="J239"/>
  <c r="BK207"/>
  <c r="BK161"/>
  <c r="J252"/>
  <c i="3" r="BK245"/>
  <c r="J203"/>
  <c r="J160"/>
  <c r="J228"/>
  <c r="J150"/>
  <c r="BK130"/>
  <c r="BK132"/>
  <c r="J198"/>
  <c r="BK234"/>
  <c r="BK192"/>
  <c r="BK241"/>
  <c r="J176"/>
  <c r="J154"/>
  <c r="BK219"/>
  <c r="BK161"/>
  <c r="J231"/>
  <c r="BK189"/>
  <c r="BK152"/>
  <c i="4" r="J126"/>
  <c r="BK128"/>
  <c r="BK130"/>
  <c r="J125"/>
  <c i="2" r="BK285"/>
  <c r="BK212"/>
  <c r="BK169"/>
  <c r="BK310"/>
  <c r="BK282"/>
  <c r="BK268"/>
  <c r="BK216"/>
  <c r="BK134"/>
  <c r="J274"/>
  <c r="BK254"/>
  <c r="J204"/>
  <c r="BK133"/>
  <c r="J129"/>
  <c r="BK283"/>
  <c r="BK273"/>
  <c r="J243"/>
  <c r="BK200"/>
  <c r="J179"/>
  <c r="J154"/>
  <c r="J290"/>
  <c r="J268"/>
  <c r="BK222"/>
  <c r="J185"/>
  <c r="J158"/>
  <c r="BK300"/>
  <c r="J265"/>
  <c r="BK245"/>
  <c r="BK205"/>
  <c r="BK180"/>
  <c r="BK154"/>
  <c r="BK296"/>
  <c r="J220"/>
  <c r="J178"/>
  <c r="BK263"/>
  <c r="J226"/>
  <c i="3" r="J187"/>
  <c r="J149"/>
  <c r="J233"/>
  <c r="J169"/>
  <c r="J139"/>
  <c r="J248"/>
  <c r="J163"/>
  <c r="J143"/>
  <c r="J212"/>
  <c r="BK169"/>
  <c r="BK255"/>
  <c r="J194"/>
  <c r="BK143"/>
  <c r="BK203"/>
  <c r="BK160"/>
  <c r="BK237"/>
  <c r="J214"/>
  <c r="BK157"/>
  <c r="J133"/>
  <c i="4" r="BK137"/>
  <c r="J127"/>
  <c r="BK129"/>
  <c i="2" r="J282"/>
  <c r="BK237"/>
  <c r="BK171"/>
  <c r="J140"/>
  <c r="J297"/>
  <c r="J280"/>
  <c r="J261"/>
  <c r="BK163"/>
  <c r="J310"/>
  <c r="BK261"/>
  <c r="J247"/>
  <c r="BK185"/>
  <c r="BK187"/>
  <c r="J134"/>
  <c r="J259"/>
  <c r="J205"/>
  <c r="J163"/>
  <c r="BK146"/>
  <c r="BK280"/>
  <c r="BK235"/>
  <c r="BK190"/>
  <c r="J171"/>
  <c r="J153"/>
  <c r="J130"/>
  <c r="J181"/>
  <c r="BK151"/>
  <c r="BK224"/>
  <c i="3" r="J172"/>
  <c r="J132"/>
  <c r="J230"/>
  <c r="J174"/>
  <c r="BK140"/>
  <c r="J145"/>
  <c r="J237"/>
  <c r="J179"/>
  <c r="J140"/>
  <c r="BK214"/>
  <c r="J180"/>
  <c r="BK133"/>
  <c r="BK196"/>
  <c r="BK166"/>
  <c r="BK232"/>
  <c r="BK178"/>
  <c r="BK131"/>
  <c r="BK222"/>
  <c r="BK174"/>
  <c r="BK139"/>
  <c i="4" r="J134"/>
  <c r="BK135"/>
  <c r="J139"/>
  <c r="J130"/>
  <c i="2" r="BK270"/>
  <c r="BK233"/>
  <c r="BK178"/>
  <c r="BK158"/>
  <c r="BK295"/>
  <c r="J272"/>
  <c r="BK253"/>
  <c r="BK167"/>
  <c r="J285"/>
  <c r="BK259"/>
  <c r="BK230"/>
  <c r="J192"/>
  <c r="BK165"/>
  <c r="BK132"/>
  <c r="J296"/>
  <c r="J287"/>
  <c r="J257"/>
  <c r="BK232"/>
  <c r="BK194"/>
  <c r="BK175"/>
  <c r="J292"/>
  <c r="J275"/>
  <c r="J228"/>
  <c r="BK160"/>
  <c r="J302"/>
  <c r="J267"/>
  <c r="BK249"/>
  <c r="J222"/>
  <c r="J187"/>
  <c r="J175"/>
  <c r="BK148"/>
  <c r="BK287"/>
  <c r="J194"/>
  <c r="BK128"/>
  <c r="BK243"/>
  <c i="3" r="J234"/>
  <c r="BK183"/>
  <c r="J137"/>
  <c r="BK212"/>
  <c r="BK154"/>
  <c r="BK135"/>
  <c r="BK134"/>
  <c r="BK207"/>
  <c r="J152"/>
  <c r="BK228"/>
  <c r="BK179"/>
  <c r="J159"/>
  <c r="J189"/>
  <c r="J238"/>
  <c r="BK180"/>
  <c r="BK149"/>
  <c r="J235"/>
  <c r="J196"/>
  <c r="J131"/>
  <c i="4" r="BK124"/>
  <c r="BK127"/>
  <c r="J133"/>
  <c i="2" r="BK272"/>
  <c r="J216"/>
  <c r="J176"/>
  <c r="J132"/>
  <c r="J293"/>
  <c r="J256"/>
  <c r="J215"/>
  <c r="J160"/>
  <c r="BK129"/>
  <c r="J263"/>
  <c r="J218"/>
  <c r="J173"/>
  <c i="1" r="AS94"/>
  <c i="2" r="BK215"/>
  <c r="J190"/>
  <c r="J136"/>
  <c r="BK286"/>
  <c r="BK247"/>
  <c r="BK202"/>
  <c r="J162"/>
  <c r="J306"/>
  <c r="BK271"/>
  <c r="J232"/>
  <c r="BK192"/>
  <c r="J157"/>
  <c r="J135"/>
  <c r="J224"/>
  <c r="BK153"/>
  <c r="BK265"/>
  <c r="BK239"/>
  <c i="3" r="J209"/>
  <c r="BK159"/>
  <c r="J236"/>
  <c r="BK198"/>
  <c r="BK147"/>
  <c r="J157"/>
  <c r="BK217"/>
  <c r="J170"/>
  <c r="BK150"/>
  <c r="BK230"/>
  <c r="J183"/>
  <c r="J166"/>
  <c r="J222"/>
  <c r="BK170"/>
  <c r="BK201"/>
  <c r="J168"/>
  <c r="J251"/>
  <c r="J232"/>
  <c r="J207"/>
  <c r="J153"/>
  <c i="4" r="BK139"/>
  <c r="BK132"/>
  <c r="J129"/>
  <c r="J124"/>
  <c i="2" r="BK267"/>
  <c r="J235"/>
  <c r="J180"/>
  <c r="J146"/>
  <c r="J284"/>
  <c r="J270"/>
  <c r="BK220"/>
  <c r="J148"/>
  <c r="J288"/>
  <c r="J258"/>
  <c r="J209"/>
  <c r="BK135"/>
  <c r="BK297"/>
  <c r="J286"/>
  <c r="BK274"/>
  <c r="J249"/>
  <c r="J202"/>
  <c r="J184"/>
  <c r="J142"/>
  <c r="BK294"/>
  <c r="BK241"/>
  <c r="BK209"/>
  <c r="BK182"/>
  <c r="BK138"/>
  <c r="BK288"/>
  <c r="BK252"/>
  <c r="J207"/>
  <c r="J183"/>
  <c r="J170"/>
  <c r="BK140"/>
  <c r="J295"/>
  <c r="J198"/>
  <c r="BK142"/>
  <c r="BK251"/>
  <c i="3" r="BK233"/>
  <c r="J130"/>
  <c r="J201"/>
  <c r="BK145"/>
  <c r="BK153"/>
  <c r="BK209"/>
  <c r="BK155"/>
  <c r="BK231"/>
  <c r="BK194"/>
  <c r="BK168"/>
  <c r="J185"/>
  <c r="BK137"/>
  <c r="J217"/>
  <c r="BK176"/>
  <c r="J255"/>
  <c r="J219"/>
  <c r="BK167"/>
  <c r="J135"/>
  <c i="4" r="BK125"/>
  <c r="BK134"/>
  <c r="J128"/>
  <c r="J137"/>
  <c i="2" r="J241"/>
  <c r="BK302"/>
  <c r="J279"/>
  <c r="BK198"/>
  <c r="J155"/>
  <c r="BK293"/>
  <c r="J271"/>
  <c r="J237"/>
  <c r="J200"/>
  <c r="J167"/>
  <c r="BK306"/>
  <c r="BK290"/>
  <c r="J254"/>
  <c r="BK226"/>
  <c r="BK183"/>
  <c r="BK157"/>
  <c r="J300"/>
  <c r="J283"/>
  <c r="BK204"/>
  <c r="BK155"/>
  <c r="BK292"/>
  <c r="BK258"/>
  <c r="BK196"/>
  <c r="BK181"/>
  <c r="BK162"/>
  <c r="J138"/>
  <c r="BK228"/>
  <c r="BK179"/>
  <c r="BK275"/>
  <c i="3" r="J241"/>
  <c r="BK163"/>
  <c r="BK251"/>
  <c r="J167"/>
  <c r="J161"/>
  <c r="J245"/>
  <c r="J192"/>
  <c r="BK248"/>
  <c r="BK187"/>
  <c r="J134"/>
  <c r="BK235"/>
  <c r="BK172"/>
  <c r="BK236"/>
  <c r="BK185"/>
  <c r="J155"/>
  <c r="BK238"/>
  <c r="J178"/>
  <c r="J147"/>
  <c i="4" r="BK133"/>
  <c r="BK126"/>
  <c r="J135"/>
  <c r="J132"/>
  <c i="2" l="1" r="BK127"/>
  <c r="J127"/>
  <c r="J98"/>
  <c r="P189"/>
  <c r="R289"/>
  <c r="T127"/>
  <c r="P172"/>
  <c r="T172"/>
  <c r="P177"/>
  <c r="T177"/>
  <c r="P289"/>
  <c r="T299"/>
  <c r="T298"/>
  <c r="BK189"/>
  <c r="J189"/>
  <c r="J101"/>
  <c r="BK299"/>
  <c i="3" r="P129"/>
  <c r="R165"/>
  <c r="T171"/>
  <c r="R191"/>
  <c r="T206"/>
  <c r="R250"/>
  <c i="4" r="BK123"/>
  <c r="J123"/>
  <c r="J98"/>
  <c r="T123"/>
  <c i="2" r="P127"/>
  <c r="T189"/>
  <c r="T126"/>
  <c r="T125"/>
  <c r="T289"/>
  <c i="3" r="R129"/>
  <c r="BK171"/>
  <c r="J171"/>
  <c r="J100"/>
  <c r="P182"/>
  <c r="R182"/>
  <c r="T191"/>
  <c r="BK227"/>
  <c r="J227"/>
  <c r="J106"/>
  <c r="BK250"/>
  <c r="J250"/>
  <c r="J107"/>
  <c i="4" r="P123"/>
  <c r="T131"/>
  <c i="2" r="R127"/>
  <c r="BK172"/>
  <c r="J172"/>
  <c r="J99"/>
  <c r="R172"/>
  <c r="BK177"/>
  <c r="J177"/>
  <c r="J100"/>
  <c r="R177"/>
  <c r="BK289"/>
  <c r="J289"/>
  <c r="J102"/>
  <c r="R299"/>
  <c r="R298"/>
  <c i="3" r="BK165"/>
  <c r="J165"/>
  <c r="J99"/>
  <c r="P171"/>
  <c r="BK191"/>
  <c r="J191"/>
  <c r="J102"/>
  <c r="P206"/>
  <c r="R227"/>
  <c r="R226"/>
  <c r="T250"/>
  <c i="4" r="P131"/>
  <c i="2" r="R189"/>
  <c r="R126"/>
  <c r="R125"/>
  <c r="P299"/>
  <c r="P298"/>
  <c i="3" r="T129"/>
  <c r="T128"/>
  <c r="T165"/>
  <c r="BK182"/>
  <c r="J182"/>
  <c r="J101"/>
  <c r="T182"/>
  <c r="BK206"/>
  <c r="J206"/>
  <c r="J103"/>
  <c r="P227"/>
  <c r="P226"/>
  <c r="P250"/>
  <c i="4" r="R123"/>
  <c r="BK131"/>
  <c r="J131"/>
  <c r="J99"/>
  <c i="3" r="BK129"/>
  <c r="J129"/>
  <c r="J98"/>
  <c r="P165"/>
  <c r="R171"/>
  <c r="P191"/>
  <c r="R206"/>
  <c r="T227"/>
  <c r="T226"/>
  <c i="4" r="R131"/>
  <c i="2" r="BK309"/>
  <c r="J309"/>
  <c r="J105"/>
  <c i="4" r="BK136"/>
  <c r="J136"/>
  <c r="J100"/>
  <c r="BK138"/>
  <c r="J138"/>
  <c r="J101"/>
  <c i="3" r="BK226"/>
  <c r="J226"/>
  <c r="J105"/>
  <c i="4" r="E85"/>
  <c r="F118"/>
  <c r="BE125"/>
  <c r="BE137"/>
  <c r="BE127"/>
  <c r="BE130"/>
  <c r="BE135"/>
  <c r="BE126"/>
  <c r="BE132"/>
  <c r="J89"/>
  <c r="BE128"/>
  <c r="BE139"/>
  <c r="F91"/>
  <c r="BE133"/>
  <c r="BE124"/>
  <c i="3" r="BK128"/>
  <c r="J128"/>
  <c r="J97"/>
  <c i="4" r="BE129"/>
  <c r="BE134"/>
  <c i="3" r="F92"/>
  <c r="J121"/>
  <c r="BE143"/>
  <c r="BE145"/>
  <c r="BE166"/>
  <c r="BE183"/>
  <c r="BE169"/>
  <c r="BE170"/>
  <c r="BE174"/>
  <c r="BE212"/>
  <c r="BE214"/>
  <c r="BE228"/>
  <c r="BE230"/>
  <c r="BE231"/>
  <c r="BE248"/>
  <c r="BE251"/>
  <c r="BE134"/>
  <c r="BE150"/>
  <c r="BE152"/>
  <c r="BE155"/>
  <c r="BE163"/>
  <c r="BE168"/>
  <c r="BE192"/>
  <c r="F91"/>
  <c r="BE130"/>
  <c r="BE132"/>
  <c r="BE135"/>
  <c r="BE137"/>
  <c r="BE140"/>
  <c r="BE154"/>
  <c r="BE178"/>
  <c r="BE185"/>
  <c r="BE198"/>
  <c r="BE207"/>
  <c r="BE209"/>
  <c r="BE232"/>
  <c r="BE233"/>
  <c r="BE139"/>
  <c r="BE147"/>
  <c r="BE176"/>
  <c r="BE189"/>
  <c r="BE201"/>
  <c r="BE219"/>
  <c r="BE222"/>
  <c r="BE234"/>
  <c r="BE235"/>
  <c i="2" r="J299"/>
  <c r="J104"/>
  <c i="3" r="E85"/>
  <c r="BE133"/>
  <c r="BE149"/>
  <c r="BE159"/>
  <c r="BE172"/>
  <c r="BE131"/>
  <c r="BE157"/>
  <c r="BE160"/>
  <c r="BE161"/>
  <c r="BE179"/>
  <c r="BE187"/>
  <c r="BE194"/>
  <c r="BE203"/>
  <c r="BE217"/>
  <c r="BE241"/>
  <c r="BE245"/>
  <c r="BE153"/>
  <c r="BE167"/>
  <c r="BE180"/>
  <c r="BE196"/>
  <c r="BE236"/>
  <c r="BE237"/>
  <c r="BE238"/>
  <c r="BE255"/>
  <c i="2" r="BE216"/>
  <c r="BE247"/>
  <c r="E85"/>
  <c r="F91"/>
  <c r="J119"/>
  <c r="BE132"/>
  <c r="BE133"/>
  <c r="BE140"/>
  <c r="BE158"/>
  <c r="BE160"/>
  <c r="BE190"/>
  <c r="BE204"/>
  <c r="BE209"/>
  <c r="BE212"/>
  <c r="BE243"/>
  <c r="BE286"/>
  <c r="BE293"/>
  <c r="BE294"/>
  <c r="BE306"/>
  <c r="F92"/>
  <c r="BE134"/>
  <c r="BE163"/>
  <c r="BE165"/>
  <c r="BE167"/>
  <c r="BE176"/>
  <c r="BE178"/>
  <c r="BE202"/>
  <c r="BE226"/>
  <c r="BE253"/>
  <c r="BE268"/>
  <c r="BE270"/>
  <c r="BE272"/>
  <c r="BE275"/>
  <c r="BE279"/>
  <c r="BE282"/>
  <c r="BE283"/>
  <c r="BE287"/>
  <c r="BE128"/>
  <c r="BE129"/>
  <c r="BE170"/>
  <c r="BE173"/>
  <c r="BE175"/>
  <c r="BE179"/>
  <c r="BE180"/>
  <c r="BE192"/>
  <c r="BE194"/>
  <c r="BE196"/>
  <c r="BE198"/>
  <c r="BE200"/>
  <c r="BE215"/>
  <c r="BE218"/>
  <c r="BE235"/>
  <c r="BE249"/>
  <c r="BE254"/>
  <c r="BE271"/>
  <c r="BE285"/>
  <c r="BE302"/>
  <c r="BE310"/>
  <c r="BE130"/>
  <c r="BE138"/>
  <c r="BE151"/>
  <c r="BE153"/>
  <c r="BE155"/>
  <c r="BE171"/>
  <c r="BE181"/>
  <c r="BE182"/>
  <c r="BE233"/>
  <c r="BE280"/>
  <c r="BE142"/>
  <c r="BE146"/>
  <c r="BE148"/>
  <c r="BE169"/>
  <c r="BE220"/>
  <c r="BE222"/>
  <c r="BE228"/>
  <c r="BE241"/>
  <c r="BE256"/>
  <c r="BE273"/>
  <c r="BE154"/>
  <c r="BE183"/>
  <c r="BE184"/>
  <c r="BE185"/>
  <c r="BE205"/>
  <c r="BE224"/>
  <c r="BE230"/>
  <c r="BE232"/>
  <c r="BE237"/>
  <c r="BE239"/>
  <c r="BE251"/>
  <c r="BE252"/>
  <c r="BE267"/>
  <c r="BE274"/>
  <c r="BE288"/>
  <c r="BE290"/>
  <c r="BE292"/>
  <c r="BE300"/>
  <c r="BE135"/>
  <c r="BE136"/>
  <c r="BE157"/>
  <c r="BE161"/>
  <c r="BE162"/>
  <c r="BE187"/>
  <c r="BE207"/>
  <c r="BE245"/>
  <c r="BE257"/>
  <c r="BE258"/>
  <c r="BE259"/>
  <c r="BE261"/>
  <c r="BE263"/>
  <c r="BE265"/>
  <c r="BE281"/>
  <c r="BE284"/>
  <c r="BE295"/>
  <c r="BE296"/>
  <c r="BE297"/>
  <c r="J34"/>
  <c i="1" r="AW95"/>
  <c i="4" r="J34"/>
  <c i="1" r="AW97"/>
  <c i="2" r="F34"/>
  <c i="1" r="BA95"/>
  <c i="4" r="F36"/>
  <c i="1" r="BC97"/>
  <c i="3" r="J34"/>
  <c i="1" r="AW96"/>
  <c i="3" r="F36"/>
  <c i="1" r="BC96"/>
  <c i="4" r="F35"/>
  <c i="1" r="BB97"/>
  <c i="2" r="F36"/>
  <c i="1" r="BC95"/>
  <c i="4" r="F34"/>
  <c i="1" r="BA97"/>
  <c i="3" r="F34"/>
  <c i="1" r="BA96"/>
  <c i="3" r="F37"/>
  <c i="1" r="BD96"/>
  <c i="2" r="F37"/>
  <c i="1" r="BD95"/>
  <c i="3" r="F35"/>
  <c i="1" r="BB96"/>
  <c i="2" r="F35"/>
  <c i="1" r="BB95"/>
  <c i="4" r="F37"/>
  <c i="1" r="BD97"/>
  <c i="4" l="1" r="R122"/>
  <c r="R121"/>
  <c i="3" r="R128"/>
  <c r="R127"/>
  <c i="2" r="BK298"/>
  <c r="J298"/>
  <c r="J103"/>
  <c i="3" r="P128"/>
  <c r="P127"/>
  <c i="1" r="AU96"/>
  <c i="3" r="T127"/>
  <c i="4" r="T122"/>
  <c r="T121"/>
  <c i="2" r="P126"/>
  <c r="P125"/>
  <c i="1" r="AU95"/>
  <c i="4" r="P122"/>
  <c r="P121"/>
  <c i="1" r="AU97"/>
  <c i="2" r="BK126"/>
  <c r="J126"/>
  <c r="J97"/>
  <c i="4" r="BK122"/>
  <c r="J122"/>
  <c r="J97"/>
  <c i="3" r="BK127"/>
  <c r="J127"/>
  <c r="J96"/>
  <c i="2" r="F33"/>
  <c i="1" r="AZ95"/>
  <c i="3" r="J33"/>
  <c i="1" r="AV96"/>
  <c r="AT96"/>
  <c i="2" r="J33"/>
  <c i="1" r="AV95"/>
  <c r="AT95"/>
  <c i="4" r="F33"/>
  <c i="1" r="AZ97"/>
  <c r="BA94"/>
  <c r="W30"/>
  <c i="3" r="F33"/>
  <c i="1" r="AZ96"/>
  <c i="4" r="J33"/>
  <c i="1" r="AV97"/>
  <c r="AT97"/>
  <c r="BB94"/>
  <c r="W31"/>
  <c r="BC94"/>
  <c r="AY94"/>
  <c r="BD94"/>
  <c r="W33"/>
  <c i="4" l="1" r="BK121"/>
  <c r="J121"/>
  <c r="J96"/>
  <c i="2" r="BK125"/>
  <c r="J125"/>
  <c i="1" r="AU94"/>
  <c i="2" r="J30"/>
  <c i="1" r="AG95"/>
  <c i="3" r="J30"/>
  <c i="1" r="AG96"/>
  <c r="AZ94"/>
  <c r="W29"/>
  <c r="W32"/>
  <c r="AX94"/>
  <c r="AW94"/>
  <c r="AK30"/>
  <c i="2" l="1" r="J39"/>
  <c r="J96"/>
  <c i="3" r="J39"/>
  <c i="1" r="AN96"/>
  <c r="AN95"/>
  <c i="4" r="J30"/>
  <c i="1" r="AG97"/>
  <c r="AV94"/>
  <c r="AK29"/>
  <c i="4" l="1" r="J39"/>
  <c i="1" r="AN97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<sst xmlns="http://schemas.openxmlformats.org/spreadsheetml/2006/main">
  <si>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</si>
  <si>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</si>
  <si>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</si>
  <si>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</si>
  <si>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</si>
  <si>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{b0864d7b-7dda-44ae-9f5c-24bbb61df1f2}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</si>
  <si>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</si>
  <si>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</si>
  <si>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</si>
  <si>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</si>
  <si>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</si>
  <si>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</si>
  <si>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</si>
  <si>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</si>
  <si>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000-2021-01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</si>
  <si>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</si>
  <si>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</si>
  <si>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 Malšovice _ Vodovod Borek/Hliněná</t>
  </si>
  <si>
    <t>0,1</t>
  </si>
  <si>
    <t>KSO:</t>
  </si>
  <si>
    <t>CC-CZ:</t>
  </si>
  <si>
    <t>1</t>
  </si>
  <si>
    <t>Místo:</t>
  </si>
  <si>
    <t>Borek/Hliněná</t>
  </si>
  <si>
    <t>Datum:</t>
  </si>
  <si>
    <t>18. 10. 2021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</si>
  <si>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</si>
  <si>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</si>
  <si>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</si>
  <si>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</si>
  <si>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</si>
  <si>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</si>
  <si>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</si>
  <si>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</si>
  <si>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</si>
  <si>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27290964</t>
  </si>
  <si>
    <t>Ingreal Děčín s.r.o.</t>
  </si>
  <si>
    <t>CZ27290964</t>
  </si>
  <si>
    <t>True</t>
  </si>
  <si>
    <t>Zpracovatel:</t>
  </si>
  <si>
    <t>Ing. Jiří Pacovský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</si>
  <si>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</si>
  <si>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</si>
  <si>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</si>
  <si>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</si>
  <si>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</si>
  <si>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</si>
  <si>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</si>
  <si>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</si>
  <si>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</si>
  <si>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</si>
  <si>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</si>
  <si>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</si>
  <si>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</si>
  <si>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</si>
  <si>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</si>
  <si>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</si>
  <si>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</si>
  <si>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</si>
  <si>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</si>
  <si>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</si>
  <si>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</si>
  <si>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</si>
  <si>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</si>
  <si>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</si>
  <si>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</si>
  <si>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</si>
  <si>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</si>
  <si>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</si>
  <si>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</si>
  <si>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</si>
  <si>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</si>
  <si>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</si>
  <si>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</si>
  <si>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</si>
  <si>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</si>
  <si>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</si>
  <si>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</si>
  <si>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</si>
  <si>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</si>
  <si>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</si>
  <si>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</si>
  <si>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</si>
  <si>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</si>
  <si>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</si>
  <si>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</si>
  <si>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</si>
  <si>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</si>
  <si>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Vodovodní řad</t>
  </si>
  <si>
    <t>STA</t>
  </si>
  <si>
    <t>{62c548b9-d657-4632-8b1c-6939c9675e39}</t>
  </si>
  <si>
    <t>2</t>
  </si>
  <si>
    <t>IO 02</t>
  </si>
  <si>
    <t xml:space="preserve">Vodojem 2 ks </t>
  </si>
  <si>
    <t>{46428781-9683-4ba5-9444-14bb11e15523}</t>
  </si>
  <si>
    <t>ON</t>
  </si>
  <si>
    <t>Ostatní náklady</t>
  </si>
  <si>
    <t>{af37bd74-87e2-41f2-ab3f-8a409500a44e}</t>
  </si>
  <si>
    <t>KRYCÍ LIST SOUPISU PRACÍ</t>
  </si>
  <si>
    <t>Objekt:</t>
  </si>
  <si>
    <t>IO 01 - Vodovodní řad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</si>
  <si>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</si>
  <si>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</si>
  <si>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</si>
  <si>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</si>
  <si>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</si>
  <si>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Práce a dodávky HSV</t>
  </si>
  <si>
    <t xml:space="preserve">    1 -  Zemní práce</t>
  </si>
  <si>
    <t xml:space="preserve">    4 -  Vodorovné konstrukce</t>
  </si>
  <si>
    <t xml:space="preserve">    5 -  Komunikace</t>
  </si>
  <si>
    <t xml:space="preserve">    8 -  Trubní vedení</t>
  </si>
  <si>
    <t xml:space="preserve">    9 -  Ostatní konstrukce a práce - bourání</t>
  </si>
  <si>
    <t>M - Práce a dodávky M</t>
  </si>
  <si>
    <t xml:space="preserve">    21-M - Elektromontáže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</si>
  <si>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</si>
  <si>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</si>
  <si>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</si>
  <si>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</si>
  <si>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</si>
  <si>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</si>
  <si>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</si>
  <si>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</si>
  <si>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</si>
  <si>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</si>
  <si>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</si>
  <si>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</si>
  <si>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</si>
  <si>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</si>
  <si>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</si>
  <si>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</si>
  <si>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</si>
  <si>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</si>
  <si>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</si>
  <si>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113107223</t>
  </si>
  <si>
    <t>Odstranění podkladů nebo krytů v ploše přes 200 m2 z kameniva drceného o tl. vrstvy do 300 mm</t>
  </si>
  <si>
    <t>m2</t>
  </si>
  <si>
    <t>4</t>
  </si>
  <si>
    <t>287075868</t>
  </si>
  <si>
    <t>113107243</t>
  </si>
  <si>
    <t>Odstranění podkladů nebo krytů v ploše přes 200 m2 živičných o tl. vrstvy do 150 mm</t>
  </si>
  <si>
    <t>-442657138</t>
  </si>
  <si>
    <t>3</t>
  </si>
  <si>
    <t>113154323</t>
  </si>
  <si>
    <t>Frézování živičného krytu plochy do 10000 m2 šířky do 1 m, tl. 50 mm</t>
  </si>
  <si>
    <t>906566107</t>
  </si>
  <si>
    <t>VV</t>
  </si>
  <si>
    <t>4372*0,2*0,2</t>
  </si>
  <si>
    <t>115101201</t>
  </si>
  <si>
    <t>Čerpání vody na výšku do 10 m do 500 l/min</t>
  </si>
  <si>
    <t>hod</t>
  </si>
  <si>
    <t>-51795654</t>
  </si>
  <si>
    <t>5</t>
  </si>
  <si>
    <t>115101301</t>
  </si>
  <si>
    <t>Pohotovost záložní čerpací soupravy pro výšku do 10 m do 500 l/min</t>
  </si>
  <si>
    <t>d</t>
  </si>
  <si>
    <t>124698854</t>
  </si>
  <si>
    <t>6</t>
  </si>
  <si>
    <t>119001401</t>
  </si>
  <si>
    <t>Dočasné zajištění podzemního vedení - potrubí do DN 200</t>
  </si>
  <si>
    <t>m</t>
  </si>
  <si>
    <t>1139204760</t>
  </si>
  <si>
    <t>7</t>
  </si>
  <si>
    <t>119001421</t>
  </si>
  <si>
    <t>Dočasné zajištění podzemního vedení - kabelových tras do 3 kabelů</t>
  </si>
  <si>
    <t>1919654968</t>
  </si>
  <si>
    <t>8</t>
  </si>
  <si>
    <t>121101101</t>
  </si>
  <si>
    <t>Sejmutí ornice s přemístěním do 50 m</t>
  </si>
  <si>
    <t>m3</t>
  </si>
  <si>
    <t>1530084047</t>
  </si>
  <si>
    <t>4372*0,2*0,7</t>
  </si>
  <si>
    <t>9</t>
  </si>
  <si>
    <t>120001101</t>
  </si>
  <si>
    <t>Příplatek za ztížení vykopávky v blízkosti podzemního vedení</t>
  </si>
  <si>
    <t>-2066038975</t>
  </si>
  <si>
    <t>736*0,3</t>
  </si>
  <si>
    <t>131151102</t>
  </si>
  <si>
    <t>Hloubení jam nezapažených v hornině třídy těžitelnosti I, skupiny 1 a 2 objem do 50 m3 strojně</t>
  </si>
  <si>
    <t>-1911389910</t>
  </si>
  <si>
    <t>PP</t>
  </si>
  <si>
    <t>Hloubení nezapažených jam a zářezů strojně s urovnáním dna do předepsaného profilu a spádu v hornině třídy těžitelnosti I skupiny 1 a 2 přes 20 do 50 m3</t>
  </si>
  <si>
    <t>87</t>
  </si>
  <si>
    <t>132254104</t>
  </si>
  <si>
    <t>Hloubení rýh zapažených š do 800 mm v hornině třídy těžitelnosti I, skupiny 3 objem přes 100 m3 strojně</t>
  </si>
  <si>
    <t>1298190623</t>
  </si>
  <si>
    <t>Hloubení zapažených rýh šířky do 800 mm strojně s urovnáním dna do předepsaného profilu a spádu v hornině třídy těžitelnosti I skupiny 3 přes 100 m3</t>
  </si>
  <si>
    <t>4372*0,2*1,4*0,6</t>
  </si>
  <si>
    <t>Předpoklad 20% rýhy, 80 % protlak</t>
  </si>
  <si>
    <t>13</t>
  </si>
  <si>
    <t>141721211</t>
  </si>
  <si>
    <t>Řízený zemní protlak délky do 50 m hloubky do 6 m s protlačením potrubí vnějšího průměru vrtu do 90 mm v hornině třídy těžitelnosti I a II, skupiny 1 až 4</t>
  </si>
  <si>
    <t>-107442566</t>
  </si>
  <si>
    <t>4372*0,8</t>
  </si>
  <si>
    <t>120</t>
  </si>
  <si>
    <t>151101102</t>
  </si>
  <si>
    <t>Zřízení příložného pažení a rozepření stěn rýh hl do 4 m</t>
  </si>
  <si>
    <t>-707228771</t>
  </si>
  <si>
    <t>Zřízení pažení a rozepření stěn rýh pro podzemní vedení příložné pro jakoukoliv mezerovitost, hloubky do 4 m</t>
  </si>
  <si>
    <t>4372*0,2*1,4*2</t>
  </si>
  <si>
    <t>121</t>
  </si>
  <si>
    <t>151101112</t>
  </si>
  <si>
    <t>Odstranění příložného pažení a rozepření stěn rýh hl do 4 m</t>
  </si>
  <si>
    <t>-2012599821</t>
  </si>
  <si>
    <t>Odstranění pažení a rozepření stěn rýh pro podzemní vedení s uložením materiálu na vzdálenost do 3 m od kraje výkopu příložné, hloubky přes 2 do 4 m</t>
  </si>
  <si>
    <t>17</t>
  </si>
  <si>
    <t>R13130310</t>
  </si>
  <si>
    <t>Zřízení a odstranění startovací protlakové jámy, včetně pažení, obsypu a zásypu</t>
  </si>
  <si>
    <t>kus</t>
  </si>
  <si>
    <t>-129042190</t>
  </si>
  <si>
    <t>18</t>
  </si>
  <si>
    <t>R13130311</t>
  </si>
  <si>
    <t>Zřízení a odstranění koncové nebo přípojkové protlakové jámy, včetně pažení, obsypu a zásypu</t>
  </si>
  <si>
    <t>-142756251</t>
  </si>
  <si>
    <t>19</t>
  </si>
  <si>
    <t>151101101</t>
  </si>
  <si>
    <t>Zřízení pažení a rozepření rýh příložné hloubky do 2 m</t>
  </si>
  <si>
    <t>741289247</t>
  </si>
  <si>
    <t>4372*0,2*1,2*2</t>
  </si>
  <si>
    <t>20</t>
  </si>
  <si>
    <t>151101111</t>
  </si>
  <si>
    <t>Odstranění pažení a rozepření rýh příložné hloubky do 2 m</t>
  </si>
  <si>
    <t>-483708816</t>
  </si>
  <si>
    <t>162701105</t>
  </si>
  <si>
    <t>Vodorovné přemístění výkopku po suchu z horn.tř.1-4 do 10000 m</t>
  </si>
  <si>
    <t>781616583</t>
  </si>
  <si>
    <t>4372*0,2*0,4*0,8</t>
  </si>
  <si>
    <t>22</t>
  </si>
  <si>
    <t>162701109</t>
  </si>
  <si>
    <t>Příplatek za každých dalších 1000 m k horn.tř.1-4</t>
  </si>
  <si>
    <t>-1440308876</t>
  </si>
  <si>
    <t>23</t>
  </si>
  <si>
    <t>171201201</t>
  </si>
  <si>
    <t>Uložení sypaniny na skládky</t>
  </si>
  <si>
    <t>-926617376</t>
  </si>
  <si>
    <t>24</t>
  </si>
  <si>
    <t>171201211</t>
  </si>
  <si>
    <t>Poplatek za uložení na skládku</t>
  </si>
  <si>
    <t>t</t>
  </si>
  <si>
    <t>-557897948</t>
  </si>
  <si>
    <t>25</t>
  </si>
  <si>
    <t>174101101</t>
  </si>
  <si>
    <t>Zásyp sypaninou se zhutněním jam, šachet, rýh</t>
  </si>
  <si>
    <t>-1122080222</t>
  </si>
  <si>
    <t>734,496-279,808</t>
  </si>
  <si>
    <t>26</t>
  </si>
  <si>
    <t>175101101</t>
  </si>
  <si>
    <t>Obsyp potrubí bez prohození sypaniny</t>
  </si>
  <si>
    <t>1267846239</t>
  </si>
  <si>
    <t>4372*0,2*0,6*0,4</t>
  </si>
  <si>
    <t>27</t>
  </si>
  <si>
    <t>M</t>
  </si>
  <si>
    <t>SPC1-003</t>
  </si>
  <si>
    <t>Kamenivo těžené f. 0-8 mm</t>
  </si>
  <si>
    <t>-1474718219</t>
  </si>
  <si>
    <t>209,856*1,9</t>
  </si>
  <si>
    <t>28</t>
  </si>
  <si>
    <t>181301103</t>
  </si>
  <si>
    <t>Rozprostření a urovnání ornice v tl. do 200 mm</t>
  </si>
  <si>
    <t>1198346682</t>
  </si>
  <si>
    <t>29</t>
  </si>
  <si>
    <t>181411121</t>
  </si>
  <si>
    <t>Založení lučního trávníku výsevem plochy do 1000 m2 v rovině a ve svahu do 1:5</t>
  </si>
  <si>
    <t>-191599988</t>
  </si>
  <si>
    <t>30</t>
  </si>
  <si>
    <t>SPC1-004</t>
  </si>
  <si>
    <t>osivo směs travní krajinná - rovinná</t>
  </si>
  <si>
    <t>kg</t>
  </si>
  <si>
    <t>-1635105601</t>
  </si>
  <si>
    <t xml:space="preserve"> Vodorovné konstrukce</t>
  </si>
  <si>
    <t>31</t>
  </si>
  <si>
    <t>451572111</t>
  </si>
  <si>
    <t>Lože pod potrubí z kameniva drobného těženého</t>
  </si>
  <si>
    <t>-1219477193</t>
  </si>
  <si>
    <t>4372*0,2*0,6*0,1</t>
  </si>
  <si>
    <t>32</t>
  </si>
  <si>
    <t>452113131</t>
  </si>
  <si>
    <t>Bloky pro potrubí z betonu C12/15</t>
  </si>
  <si>
    <t>522076297</t>
  </si>
  <si>
    <t>33</t>
  </si>
  <si>
    <t>452353101</t>
  </si>
  <si>
    <t>Bednění bloků pro potrubí</t>
  </si>
  <si>
    <t>-938998587</t>
  </si>
  <si>
    <t xml:space="preserve"> Komunikace</t>
  </si>
  <si>
    <t>34</t>
  </si>
  <si>
    <t>564671111</t>
  </si>
  <si>
    <t>Podklad z kameniva hrubého drceného vel. 63-125 mm, tl. po zhutnění 250 mm</t>
  </si>
  <si>
    <t>-889203472</t>
  </si>
  <si>
    <t>35</t>
  </si>
  <si>
    <t>564681111</t>
  </si>
  <si>
    <t>Podklad z kameniva hrubého drceného vel. 63-125 mm, tl. po zhutnění 300 mm</t>
  </si>
  <si>
    <t>-1394537527</t>
  </si>
  <si>
    <t>36</t>
  </si>
  <si>
    <t>564851111</t>
  </si>
  <si>
    <t>Podklad nebo kryt ze štěrkodrti, tl. po zhutnění 150 mm</t>
  </si>
  <si>
    <t>946540292</t>
  </si>
  <si>
    <t>37</t>
  </si>
  <si>
    <t>565135111</t>
  </si>
  <si>
    <t>Asfaltový beton vrstva podkladní ACP 16, š. do 3 m, tl. po zhutnění 50 mm</t>
  </si>
  <si>
    <t>-1032998263</t>
  </si>
  <si>
    <t>38</t>
  </si>
  <si>
    <t>565155111</t>
  </si>
  <si>
    <t>Asfaltový beton vrstva podkladní ACP 16, š. do 3 m, tl. po zhutnění 70 mm</t>
  </si>
  <si>
    <t>1568978946</t>
  </si>
  <si>
    <t>39</t>
  </si>
  <si>
    <t>567133113</t>
  </si>
  <si>
    <t>Podklad ze směsi stmelené cementem SC C 5/6, tl. po zhutnění 180 mm</t>
  </si>
  <si>
    <t>-1539067157</t>
  </si>
  <si>
    <t>40</t>
  </si>
  <si>
    <t>573111112</t>
  </si>
  <si>
    <t>Postřik živičný infiltrační z asfaltu silničního do 1,00 kg/m2</t>
  </si>
  <si>
    <t>724977953</t>
  </si>
  <si>
    <t>41</t>
  </si>
  <si>
    <t>573452112</t>
  </si>
  <si>
    <t>Dvojitý nátěr ze silniční emulze v množství 2,0 kg/m2 s posypem</t>
  </si>
  <si>
    <t>1841025211</t>
  </si>
  <si>
    <t>Dvojitý nátěr DN s posypem kamenivem a se zaválcováním z emulze silniční, v množství 2,0 kg/m2</t>
  </si>
  <si>
    <t>42</t>
  </si>
  <si>
    <t>577134121</t>
  </si>
  <si>
    <t>Asfaltový beton vrstva obrusná ACO 11 (ABS) tř. I tl 40 mm š přes 3 m z nemodifikovaného asfaltu</t>
  </si>
  <si>
    <t>370571778</t>
  </si>
  <si>
    <t xml:space="preserve">Asfaltový beton vrstva obrusná ACO 11 (ABS)  s rozprostřením a se zhutněním z nemodifikovaného asfaltu v pruhu šířky přes 3 m tř. I, po zhutnění tl. 40 mm</t>
  </si>
  <si>
    <t xml:space="preserve"> Trubní vedení</t>
  </si>
  <si>
    <t>115</t>
  </si>
  <si>
    <t>28614028.R</t>
  </si>
  <si>
    <t xml:space="preserve">navrtávací odbočkový ventil DAV KIT  D 63-32mm</t>
  </si>
  <si>
    <t>-1381537287</t>
  </si>
  <si>
    <t>tvarovka T-kus navrtávací bez vrtáku D 63-32mm</t>
  </si>
  <si>
    <t>116</t>
  </si>
  <si>
    <t>42291055.R</t>
  </si>
  <si>
    <t>souprava zemní pro navrtávací oddbočkový ventil DAV teleskopická 1,1-1,8m</t>
  </si>
  <si>
    <t>1153563203</t>
  </si>
  <si>
    <t>souprava zemní pro navrtávací pas s kohoutem Rd 1,0m</t>
  </si>
  <si>
    <t>88</t>
  </si>
  <si>
    <t>857242122</t>
  </si>
  <si>
    <t>Montáž litinových tvarovek jednoosých přírubových otevřený výkop DN 80</t>
  </si>
  <si>
    <t>187800076</t>
  </si>
  <si>
    <t>Montáž litinových tvarovek na potrubí litinovém tlakovém jednoosých na potrubí z trub přírubových v otevřeném výkopu, kanálu nebo v šachtě DN 80</t>
  </si>
  <si>
    <t>89</t>
  </si>
  <si>
    <t>55250642</t>
  </si>
  <si>
    <t>koleno přírubové s patkou PP litinové DN 80</t>
  </si>
  <si>
    <t>-92450109</t>
  </si>
  <si>
    <t>90</t>
  </si>
  <si>
    <t>55254046</t>
  </si>
  <si>
    <t>koleno přírubové z tvárné litiny,práškový epoxid tl 250µm s patkou N-kus DN 65</t>
  </si>
  <si>
    <t>1241597547</t>
  </si>
  <si>
    <t>91</t>
  </si>
  <si>
    <t>55253247</t>
  </si>
  <si>
    <t xml:space="preserve">trouba přírubová litinová vodovodní  PN10/16 DN 80 dl 1000mm</t>
  </si>
  <si>
    <t>1204613446</t>
  </si>
  <si>
    <t>92</t>
  </si>
  <si>
    <t>55253231</t>
  </si>
  <si>
    <t xml:space="preserve">trouba přírubová litinová vodovodní  PN10/16 DN 65 dl 1000mm</t>
  </si>
  <si>
    <t>-1158889668</t>
  </si>
  <si>
    <t>93</t>
  </si>
  <si>
    <t>871211211</t>
  </si>
  <si>
    <t>Montáž vodovodního potrubí z polyetylenu PE 100 svařovaných elektrotvarovkou D 63x5,8 mm</t>
  </si>
  <si>
    <t>679324831</t>
  </si>
  <si>
    <t>94</t>
  </si>
  <si>
    <t>28613528.R</t>
  </si>
  <si>
    <t xml:space="preserve">potrubí třívrstvé SLM 3.0 PE100 RC SDR11 63x5,80  dl 12m</t>
  </si>
  <si>
    <t>-1710280930</t>
  </si>
  <si>
    <t xml:space="preserve">potrubí třívrstvé PE100 RC SDR11 75x6,80  dl 12m</t>
  </si>
  <si>
    <t>95</t>
  </si>
  <si>
    <t>871241211</t>
  </si>
  <si>
    <t>Montáž potrubí z PE100 SDR 11 otevřený výkop svařovaných elektrotvarovkou D 90 x 8,2 mm</t>
  </si>
  <si>
    <t>-433381608</t>
  </si>
  <si>
    <t>Montáž vodovodního potrubí z plastů v otevřeném výkopu z polyetylenu PE 100 svařovaných elektrotvarovkou SDR 11/PN16 D 90 x 8,2 mm</t>
  </si>
  <si>
    <t>96</t>
  </si>
  <si>
    <t>28613510.R</t>
  </si>
  <si>
    <t xml:space="preserve">potrubí třívrstvé SLM 3.0 PE100 RC SDR7,5 90x8,2  dl 100m</t>
  </si>
  <si>
    <t>236628910</t>
  </si>
  <si>
    <t xml:space="preserve">potrubí třívrstvé PE100 RC SDR11 90x8,2  dl 100m</t>
  </si>
  <si>
    <t>2467*1,015 'Přepočtené koeficientem množství</t>
  </si>
  <si>
    <t>97</t>
  </si>
  <si>
    <t>28613511.R</t>
  </si>
  <si>
    <t>potrubí třívrstvé SLM 3.0 PE100 RC SDR11 90x8,2 dl 100m</t>
  </si>
  <si>
    <t>846100002</t>
  </si>
  <si>
    <t>potrubí třívrstvé PE100 RC SDR11 110x10,0 dl 100m</t>
  </si>
  <si>
    <t>388,5*1,015 'Přepočtené koeficientem množství</t>
  </si>
  <si>
    <t>98</t>
  </si>
  <si>
    <t>877211101</t>
  </si>
  <si>
    <t>Montáž elektrospojek na potrubí z PE trub d 63</t>
  </si>
  <si>
    <t>1957439220</t>
  </si>
  <si>
    <t>99</t>
  </si>
  <si>
    <t>28615972</t>
  </si>
  <si>
    <t>elektrospojka SDR11 PE 100 PN16 D 63mm</t>
  </si>
  <si>
    <t>-154529568</t>
  </si>
  <si>
    <t>28653133</t>
  </si>
  <si>
    <t>nákružek lemový PE 100 SDR11 63mm</t>
  </si>
  <si>
    <t>135961990</t>
  </si>
  <si>
    <t>101</t>
  </si>
  <si>
    <t>28654365</t>
  </si>
  <si>
    <t>příruba volná k lemovému nákružku z polypropylénu 63</t>
  </si>
  <si>
    <t>-24502058</t>
  </si>
  <si>
    <t>102</t>
  </si>
  <si>
    <t>877211110</t>
  </si>
  <si>
    <t>Montáž elektrokolen 45° na vodovodním potrubí z PE trub d 63</t>
  </si>
  <si>
    <t>-1145184634</t>
  </si>
  <si>
    <t>Montáž tvarovek na vodovodním plastovém potrubí z polyetylenu PE 100 elektrotvarovek SDR 11/PN16 kolen 45° d 63</t>
  </si>
  <si>
    <t>103</t>
  </si>
  <si>
    <t>28614946</t>
  </si>
  <si>
    <t>elektrokoleno 45° PE 100 PN16 D 63mm</t>
  </si>
  <si>
    <t>-705468592</t>
  </si>
  <si>
    <t>104</t>
  </si>
  <si>
    <t>28614946.R</t>
  </si>
  <si>
    <t>elektrokoleno 30° PE 100 PN16 D 63mm</t>
  </si>
  <si>
    <t>-603221651</t>
  </si>
  <si>
    <t>43</t>
  </si>
  <si>
    <t>877211113</t>
  </si>
  <si>
    <t>Montáž elektro T-kusů na vodovodním potrubí z PE trub d 63</t>
  </si>
  <si>
    <t>-261446944</t>
  </si>
  <si>
    <t>Montáž tvarovek na vodovodním plastovém potrubí z polyetylenu PE 100 elektrotvarovek SDR 11/PN16 T-kusů d 63</t>
  </si>
  <si>
    <t>107</t>
  </si>
  <si>
    <t>28614958</t>
  </si>
  <si>
    <t>elektrotvarovka T-kus rovnoramenný PE 100 PN16 D 63mm</t>
  </si>
  <si>
    <t>1176638086</t>
  </si>
  <si>
    <t>105</t>
  </si>
  <si>
    <t>877241101</t>
  </si>
  <si>
    <t>Montáž elektrospojek na potrubí z PE trub d 90</t>
  </si>
  <si>
    <t>1037208274</t>
  </si>
  <si>
    <t>106</t>
  </si>
  <si>
    <t>28615974</t>
  </si>
  <si>
    <t>elektrospojka SDR11 PE 100 PN16 D 90mm</t>
  </si>
  <si>
    <t>-255794792</t>
  </si>
  <si>
    <t>108</t>
  </si>
  <si>
    <t>28653135</t>
  </si>
  <si>
    <t>nákružek lemový PE 100 SDR11 90mm</t>
  </si>
  <si>
    <t>-359036500</t>
  </si>
  <si>
    <t>109</t>
  </si>
  <si>
    <t>28654368</t>
  </si>
  <si>
    <t>příruba volná k lemovému nákružku z polypropylénu 90</t>
  </si>
  <si>
    <t>1587637992</t>
  </si>
  <si>
    <t>110</t>
  </si>
  <si>
    <t>877241110</t>
  </si>
  <si>
    <t>Montáž elektrokolen 45° na vodovodním potrubí z PE trub d 90</t>
  </si>
  <si>
    <t>929651611</t>
  </si>
  <si>
    <t>Montáž tvarovek na vodovodním plastovém potrubí z polyetylenu PE 100 elektrotvarovek SDR 11/PN16 kolen 45° d 90</t>
  </si>
  <si>
    <t>111</t>
  </si>
  <si>
    <t>28614948</t>
  </si>
  <si>
    <t>elektrokoleno 45° PE 100 PN16 D 90mm</t>
  </si>
  <si>
    <t>-400607602</t>
  </si>
  <si>
    <t>112</t>
  </si>
  <si>
    <t>28614948.R</t>
  </si>
  <si>
    <t>elektrokoleno 22° PE 100 PN16 D 90mm</t>
  </si>
  <si>
    <t>518241360</t>
  </si>
  <si>
    <t>113</t>
  </si>
  <si>
    <t>877241112</t>
  </si>
  <si>
    <t>Montáž elektrokolen 90° na vodovodním potrubí z PE trub d 90</t>
  </si>
  <si>
    <t>-7315978</t>
  </si>
  <si>
    <t>Montáž tvarovek na vodovodním plastovém potrubí z polyetylenu PE 100 elektrotvarovek SDR 11/PN16 kolen 90° d 90</t>
  </si>
  <si>
    <t>114</t>
  </si>
  <si>
    <t>28653060</t>
  </si>
  <si>
    <t>elektrokoleno 90° PE 100 D 90mm</t>
  </si>
  <si>
    <t>2101963170</t>
  </si>
  <si>
    <t>45</t>
  </si>
  <si>
    <t>879221111</t>
  </si>
  <si>
    <t>Montáž vodovodní přípojky na potrubí DN 63</t>
  </si>
  <si>
    <t>2008903133</t>
  </si>
  <si>
    <t>Montáž napojení vodovodní přípojky v otevřeném výkopu ve sklonu přes 20 % DN 63</t>
  </si>
  <si>
    <t>46</t>
  </si>
  <si>
    <t>891173111</t>
  </si>
  <si>
    <t>Montáž vodovodních ventilů DN 63</t>
  </si>
  <si>
    <t>ks</t>
  </si>
  <si>
    <t>132034315</t>
  </si>
  <si>
    <t>47</t>
  </si>
  <si>
    <t>SPC8-018</t>
  </si>
  <si>
    <t>Šoupátko 2600 DN 63</t>
  </si>
  <si>
    <t>149563694</t>
  </si>
  <si>
    <t>48</t>
  </si>
  <si>
    <t>SPC8-019</t>
  </si>
  <si>
    <t>Zemní souprava teleskopická 9601 na šoupě DN 63</t>
  </si>
  <si>
    <t>734105127</t>
  </si>
  <si>
    <t>49</t>
  </si>
  <si>
    <t>891239111</t>
  </si>
  <si>
    <t>Montáž navrtávacích pasů na potrubí z jakýchkoli trub DN 63</t>
  </si>
  <si>
    <t>-1486330873</t>
  </si>
  <si>
    <t>Montáž vodovodních armatur na potrubí navrtávacích pasů s ventilem Jt 1 MPa, na potrubí z trub litinových, ocelových nebo plastických hmot DN 65</t>
  </si>
  <si>
    <t>50</t>
  </si>
  <si>
    <t>891211111</t>
  </si>
  <si>
    <t>Montáž vodovodních šoupátek v otevřeném výkopu DN 63</t>
  </si>
  <si>
    <t>1455597914</t>
  </si>
  <si>
    <t>52</t>
  </si>
  <si>
    <t>SPC8-019.1</t>
  </si>
  <si>
    <t>Šoupátko 4000 DN 63</t>
  </si>
  <si>
    <t>-702893318</t>
  </si>
  <si>
    <t>53</t>
  </si>
  <si>
    <t>SPC8-020</t>
  </si>
  <si>
    <t>Zemní souprava teleskopická 9500 na šoupě DN 63</t>
  </si>
  <si>
    <t>2136441612</t>
  </si>
  <si>
    <t>54</t>
  </si>
  <si>
    <t>196330.0</t>
  </si>
  <si>
    <t>tvarovka přírubová</t>
  </si>
  <si>
    <t>-1682877660</t>
  </si>
  <si>
    <t>tvarovka Cu koleno 90° vnitřní a vnější pájení 54mm</t>
  </si>
  <si>
    <t>117</t>
  </si>
  <si>
    <t>891241112</t>
  </si>
  <si>
    <t>Montáž vodovodních šoupátek otevřený výkop DN 80</t>
  </si>
  <si>
    <t>1507558169</t>
  </si>
  <si>
    <t>Montáž vodovodních armatur na potrubí šoupátek nebo klapek uzavíracích v otevřeném výkopu nebo v šachtách s osazením zemní soupravy (bez poklopů) DN 80</t>
  </si>
  <si>
    <t>118</t>
  </si>
  <si>
    <t>42221116</t>
  </si>
  <si>
    <t>šoupátko s přírubami voda DN 80 PN16</t>
  </si>
  <si>
    <t>1038866981</t>
  </si>
  <si>
    <t>119</t>
  </si>
  <si>
    <t>42291073.R</t>
  </si>
  <si>
    <t>souprava zemní teleskopická pro šoupátka DN 65-80mm Rd 1,1-1,8m</t>
  </si>
  <si>
    <t>1189994602</t>
  </si>
  <si>
    <t>souprava zemní pro šoupátka DN 65-80mm Rd 1,5m</t>
  </si>
  <si>
    <t>55</t>
  </si>
  <si>
    <t>891245321</t>
  </si>
  <si>
    <t>Montáž zpětných klapek DN 80 na výtlačném potrubí</t>
  </si>
  <si>
    <t>-1601640928</t>
  </si>
  <si>
    <t>56</t>
  </si>
  <si>
    <t>42284403</t>
  </si>
  <si>
    <t>klapka zpětná č.9831 DN80 mm</t>
  </si>
  <si>
    <t>748329943</t>
  </si>
  <si>
    <t xml:space="preserve">klapka zpětná samočinná uhlíková ocel L10 117 516 T 400°C  DN 65</t>
  </si>
  <si>
    <t>57</t>
  </si>
  <si>
    <t>891247211</t>
  </si>
  <si>
    <t>Montáž hydrantů podzemních DN 80</t>
  </si>
  <si>
    <t>240831957</t>
  </si>
  <si>
    <t>58</t>
  </si>
  <si>
    <t>SPC8-024</t>
  </si>
  <si>
    <t>Odběrová souprava s odvodněním 0508</t>
  </si>
  <si>
    <t>-1402053913</t>
  </si>
  <si>
    <t>59</t>
  </si>
  <si>
    <t>892241111</t>
  </si>
  <si>
    <t>Tlakové zkoušky vodou na potrubí do DN 80</t>
  </si>
  <si>
    <t>-951878474</t>
  </si>
  <si>
    <t>60</t>
  </si>
  <si>
    <t>892372111</t>
  </si>
  <si>
    <t>Zabezpečení konců potrubí při tlakových zkouškách</t>
  </si>
  <si>
    <t>-1544950982</t>
  </si>
  <si>
    <t>61</t>
  </si>
  <si>
    <t>892273122</t>
  </si>
  <si>
    <t>Proplach a desinfekce vodovodního potrubí DN do 125</t>
  </si>
  <si>
    <t>692842657</t>
  </si>
  <si>
    <t>62</t>
  </si>
  <si>
    <t>894.</t>
  </si>
  <si>
    <t>Dodávka a montáž Redukční šachty</t>
  </si>
  <si>
    <t>-845374679</t>
  </si>
  <si>
    <t>UW 1250/36 vč. vystrojení</t>
  </si>
  <si>
    <t>Uvedeno v PD výkresová část a TZ</t>
  </si>
  <si>
    <t>63</t>
  </si>
  <si>
    <t>8944.1</t>
  </si>
  <si>
    <t>Redukční ventil D65</t>
  </si>
  <si>
    <t>-1036858673</t>
  </si>
  <si>
    <t>67</t>
  </si>
  <si>
    <t>899401112</t>
  </si>
  <si>
    <t>Osazení poklopů litinových šoupátkových</t>
  </si>
  <si>
    <t>1528860197</t>
  </si>
  <si>
    <t>68</t>
  </si>
  <si>
    <t>SPC8-027</t>
  </si>
  <si>
    <t>Poklop šoupátkový z tvárné litiny 1750</t>
  </si>
  <si>
    <t>1688733658</t>
  </si>
  <si>
    <t>69</t>
  </si>
  <si>
    <t>SPC8-028</t>
  </si>
  <si>
    <t>Podkladová deska k šoupátkovému poklopu</t>
  </si>
  <si>
    <t>-338123426</t>
  </si>
  <si>
    <t>70</t>
  </si>
  <si>
    <t>8994011113,00000</t>
  </si>
  <si>
    <t>Osazení poklopů litinových hydrantových</t>
  </si>
  <si>
    <t>-2098546378</t>
  </si>
  <si>
    <t>71</t>
  </si>
  <si>
    <t>SPC8-029</t>
  </si>
  <si>
    <t>Poklop hydrantový z tvárné litiny 1950</t>
  </si>
  <si>
    <t>-825478406</t>
  </si>
  <si>
    <t>72</t>
  </si>
  <si>
    <t>SPC8-030</t>
  </si>
  <si>
    <t>Podkladová deska k hydrantovému poklopu</t>
  </si>
  <si>
    <t>2133816568</t>
  </si>
  <si>
    <t>73</t>
  </si>
  <si>
    <t>899712111</t>
  </si>
  <si>
    <t>Orientační tabulky na vodovodních řadech na zdivu</t>
  </si>
  <si>
    <t>2118813569</t>
  </si>
  <si>
    <t>74</t>
  </si>
  <si>
    <t>899721111</t>
  </si>
  <si>
    <t>Signalizační vodič na plastovém potrubí</t>
  </si>
  <si>
    <t>280968706</t>
  </si>
  <si>
    <t>75</t>
  </si>
  <si>
    <t>899722112</t>
  </si>
  <si>
    <t>Krytí potrubí z plastů výstražnou fólií z PVC š. 25 cm</t>
  </si>
  <si>
    <t>2044430547</t>
  </si>
  <si>
    <t xml:space="preserve"> Ostatní konstrukce a práce - bourání</t>
  </si>
  <si>
    <t>76</t>
  </si>
  <si>
    <t>919735113</t>
  </si>
  <si>
    <t>Řezání stávajícího živičného krytu hloubky do 150 mm</t>
  </si>
  <si>
    <t>-1218237769</t>
  </si>
  <si>
    <t>4372*0,2</t>
  </si>
  <si>
    <t>77</t>
  </si>
  <si>
    <t>997221611</t>
  </si>
  <si>
    <t>Nakládání suti na dopravní prostředky pro vodorovnou dopravu</t>
  </si>
  <si>
    <t>-1112150795</t>
  </si>
  <si>
    <t>78</t>
  </si>
  <si>
    <t>997221551</t>
  </si>
  <si>
    <t>Vodorovná doprava suti po suchu do 1 km</t>
  </si>
  <si>
    <t>308381621</t>
  </si>
  <si>
    <t>79</t>
  </si>
  <si>
    <t>997221559</t>
  </si>
  <si>
    <t>Příplatek za každý další 1 km</t>
  </si>
  <si>
    <t>-84351569</t>
  </si>
  <si>
    <t>80</t>
  </si>
  <si>
    <t>997221845</t>
  </si>
  <si>
    <t>Poplatek za uložení stavebního odpadu z asfaltových povrchů</t>
  </si>
  <si>
    <t>-2137742703</t>
  </si>
  <si>
    <t>81</t>
  </si>
  <si>
    <t>997221855</t>
  </si>
  <si>
    <t>Poplatek za uložení stavebního odpadu z kameniva</t>
  </si>
  <si>
    <t>1558618034</t>
  </si>
  <si>
    <t>82</t>
  </si>
  <si>
    <t>998276101</t>
  </si>
  <si>
    <t>Přesun hmot pro trubní vedení hloubené z trub plastických</t>
  </si>
  <si>
    <t>-1644072661</t>
  </si>
  <si>
    <t>Práce a dodávky M</t>
  </si>
  <si>
    <t>21-M</t>
  </si>
  <si>
    <t>Elektromontáže</t>
  </si>
  <si>
    <t>83</t>
  </si>
  <si>
    <t>210812031</t>
  </si>
  <si>
    <t>Montáž kabel Cu plný kulatý do 1 kV 4x1,5 až 4 mm2 uložený volně nebo v liště (např. CYKY)</t>
  </si>
  <si>
    <t>64</t>
  </si>
  <si>
    <t>-1739866935</t>
  </si>
  <si>
    <t>Montáž izolovaných kabelů měděných do 1 kV bez ukončení plných a kulatých (např. CYKY, CHKE-R) uložených volně nebo v liště počtu a průřezu žil 4x1,5 až 4 mm2</t>
  </si>
  <si>
    <t>84</t>
  </si>
  <si>
    <t>34111064</t>
  </si>
  <si>
    <t>kabel instalační jádro Cu plné izolace PVC plášť PVC 450/750V (CYKY) 4x2,5mm2</t>
  </si>
  <si>
    <t>256</t>
  </si>
  <si>
    <t>2054193976</t>
  </si>
  <si>
    <t>P</t>
  </si>
  <si>
    <t>Poznámka k položce:_x000d_
CYKY</t>
  </si>
  <si>
    <t>2320*1,15 'Přepočtené koeficientem množství</t>
  </si>
  <si>
    <t>85</t>
  </si>
  <si>
    <t>34571350</t>
  </si>
  <si>
    <t>trubka elektroinstalační ohebná dvouplášťová korugovaná (chránička) D 32/40mm, HDPE+LDPE</t>
  </si>
  <si>
    <t>337174036</t>
  </si>
  <si>
    <t>46-M</t>
  </si>
  <si>
    <t>Zemní práce při extr.mont.pracích</t>
  </si>
  <si>
    <t>86</t>
  </si>
  <si>
    <t>460171182</t>
  </si>
  <si>
    <t>Hloubení kabelových nezapažených rýh strojně š 35 cm hl 90 cm v hornině tř I skupiny 3</t>
  </si>
  <si>
    <t>22030479</t>
  </si>
  <si>
    <t xml:space="preserve">IO 02 - Vodojem 2 ks </t>
  </si>
  <si>
    <t xml:space="preserve">    2 - 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</si>
  <si>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</si>
  <si>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</si>
  <si>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</si>
  <si>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</si>
  <si>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</si>
  <si>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PSV -  Práce a dodávky PSV</t>
  </si>
  <si>
    <t xml:space="preserve">    741 -  Elektroinstalace - silnoproud</t>
  </si>
  <si>
    <t xml:space="preserve">OST -  Ostatní - vodojem a technologie</t>
  </si>
  <si>
    <t>111201101</t>
  </si>
  <si>
    <t>Odstranění křovin a stromů průměru kmene do 100 mm i s kořeny z celkové plochy do 1000 m2</t>
  </si>
  <si>
    <t>766366617</t>
  </si>
  <si>
    <t>112101101</t>
  </si>
  <si>
    <t>Kácení stromů listnatých D kmene do 300 mm</t>
  </si>
  <si>
    <t>2025665181</t>
  </si>
  <si>
    <t>112201101</t>
  </si>
  <si>
    <t>Odstranění pařezů D do 300 mm</t>
  </si>
  <si>
    <t>-37746131</t>
  </si>
  <si>
    <t>Čerpání vody na dopravní výšku do 10 m průměrný přítok do 500 l/min</t>
  </si>
  <si>
    <t>-298169801</t>
  </si>
  <si>
    <t>Pohotovost čerpací soupravy pro dopravní výšku do 10 m přítok do 500 l/min</t>
  </si>
  <si>
    <t>den</t>
  </si>
  <si>
    <t>320482281</t>
  </si>
  <si>
    <t>121101102</t>
  </si>
  <si>
    <t>Sejmutí ornice s přemístěním na vzdálenost do 100 m</t>
  </si>
  <si>
    <t>639210108</t>
  </si>
  <si>
    <t>(5,56+3)*(3,16+3)</t>
  </si>
  <si>
    <t>131301202</t>
  </si>
  <si>
    <t>Hloubení jam zapažených v hornině tř. 4 objemu do 1000 m3</t>
  </si>
  <si>
    <t>222847020</t>
  </si>
  <si>
    <t>(5,56+2)*(3,16*2)*3,5*2</t>
  </si>
  <si>
    <t>131301209</t>
  </si>
  <si>
    <t>Příplatek za lepivost u hloubení jam zapažených v hornině tř. 4</t>
  </si>
  <si>
    <t>65598882</t>
  </si>
  <si>
    <t>131351104</t>
  </si>
  <si>
    <t>Hloubení jam nezapažených v hornině třídy těžitelnosti II, skupiny 4 objem do 500 m3 strojně</t>
  </si>
  <si>
    <t>1692754369</t>
  </si>
  <si>
    <t>Hloubení nezapažených jam a zářezů strojně s urovnáním dna do předepsaného profilu a spádu v hornině třídy těžitelnosti II skupiny 4 přes 100 do 500 m3</t>
  </si>
  <si>
    <t>(3*6*8)*2</t>
  </si>
  <si>
    <t>131351791</t>
  </si>
  <si>
    <t>Příplatek za hloubení jam v tekoucí vodě pro LTM v hornině třídy těžitelnosti II, skupiny 4</t>
  </si>
  <si>
    <t>-1503975413</t>
  </si>
  <si>
    <t>Hloubení jam a zářezů pro lesnicko-technické meliorace strojně zapažených i nezapažených s urovnáním dna do předepsaného profilu a spádu Příplatek k cenám za hloubení jam v tekoucí vodě při lesnicko-technických melioracích (LTM) pro jakékoliv množství vykopávky v hornině třídy těžitelnosti II skupiny 4</t>
  </si>
  <si>
    <t>11</t>
  </si>
  <si>
    <t>132151103</t>
  </si>
  <si>
    <t xml:space="preserve">Hloubení rýh nezapažených  š do 800 mm v hornině třídy těžitelnosti I, skupiny 1 a 2 objem do 100 m3 strojně</t>
  </si>
  <si>
    <t>-1935826589</t>
  </si>
  <si>
    <t>Hloubení nezapažených rýh šířky do 800 mm strojně s urovnáním dna do předepsaného profilu a spádu v hornině třídy těžitelnosti I skupiny 1 a 2 přes 50 do 100 m3</t>
  </si>
  <si>
    <t>12</t>
  </si>
  <si>
    <t>161101101</t>
  </si>
  <si>
    <t>Svislé přemístění výkopku z horniny tř. 1 až 4 hl výkopu do 2,5 m</t>
  </si>
  <si>
    <t>580219990</t>
  </si>
  <si>
    <t>334/3,5*2,5</t>
  </si>
  <si>
    <t>162301101</t>
  </si>
  <si>
    <t>Vodorovné přemístění do 500 m výkopku/sypaniny z horniny tř. 1 až 4</t>
  </si>
  <si>
    <t>-731895438</t>
  </si>
  <si>
    <t>14</t>
  </si>
  <si>
    <t>Vodorovné přemístění do 10000 m výkopku/sypaniny z horniny tř. 1 až 4</t>
  </si>
  <si>
    <t>666263221</t>
  </si>
  <si>
    <t>334,454-(5,56*2+3,16*2)*0,8*2+ 622,33</t>
  </si>
  <si>
    <t>Příplatek k vodorovnému přemístění výkopku/sypaniny z horniny tř. 1 až 4 ZKD 1000 m přes 10000 m</t>
  </si>
  <si>
    <t>1685680359</t>
  </si>
  <si>
    <t>16</t>
  </si>
  <si>
    <t>167101102</t>
  </si>
  <si>
    <t>Nakládání výkopku z hornin tř. 1 až 4 přes 100 m3</t>
  </si>
  <si>
    <t>-827723013</t>
  </si>
  <si>
    <t>-1210743285</t>
  </si>
  <si>
    <t>Poplatek za uložení odpadu ze sypaniny na skládce (skládkovné)</t>
  </si>
  <si>
    <t>2072890989</t>
  </si>
  <si>
    <t>928,88*1,6</t>
  </si>
  <si>
    <t>Zásyp jam, šachet rýh nebo kolem objektů sypaninou se zhutněním</t>
  </si>
  <si>
    <t>-339129993</t>
  </si>
  <si>
    <t>334,454-306,55</t>
  </si>
  <si>
    <t>175101201</t>
  </si>
  <si>
    <t>Obsypání objektu nad přilehlým původním terénem sypaninou bez prohození, uloženou do 3 m</t>
  </si>
  <si>
    <t>105322936</t>
  </si>
  <si>
    <t>175101209</t>
  </si>
  <si>
    <t>Příplatek k obsypání objektu za ruční prohození sypaniny, uložené do 3 m</t>
  </si>
  <si>
    <t>-971820139</t>
  </si>
  <si>
    <t>Rozprostření ornice tl vrstvy do 200 mm pl do 500 m2 v rovině nebo ve svahu do 1:5</t>
  </si>
  <si>
    <t>-468644200</t>
  </si>
  <si>
    <t>(5,56*2+3,16*2)*2*2</t>
  </si>
  <si>
    <t>181351105</t>
  </si>
  <si>
    <t>Rozprostření ornice tl vrstvy do 300 mm pl do 500 m2 v rovině nebo ve svahu do 1:5 strojně</t>
  </si>
  <si>
    <t>1970312438</t>
  </si>
  <si>
    <t>Rozprostření a urovnání ornice v rovině nebo ve svahu sklonu do 1:5 strojně při souvislé ploše přes 100 do 500 m2, tl. vrstvy přes 250 do 300 mm</t>
  </si>
  <si>
    <t xml:space="preserve"> Zakládání</t>
  </si>
  <si>
    <t>211971110</t>
  </si>
  <si>
    <t>Zřízení opláštění žeber nebo trativodů geotextilií v rýze nebo zářezu sklonu do 1:2</t>
  </si>
  <si>
    <t>-614461029</t>
  </si>
  <si>
    <t>693111460</t>
  </si>
  <si>
    <t>textilie 300 g/m2 do š 8,8 m</t>
  </si>
  <si>
    <t>204444345</t>
  </si>
  <si>
    <t>212752312</t>
  </si>
  <si>
    <t>Trativod z drenážních trubek plastových tuhých DN 150 mm včetně lože otevřený výkop</t>
  </si>
  <si>
    <t>-267700474</t>
  </si>
  <si>
    <t>215901101</t>
  </si>
  <si>
    <t>Zhutnění podloží z hornin soudržných do 92% PS nebo nesoudržných sypkých I(d) do 0,8</t>
  </si>
  <si>
    <t>113950339</t>
  </si>
  <si>
    <t>271562211</t>
  </si>
  <si>
    <t>Podsyp pod základové konstrukce se zhutněním z drobného kameniva frakce 0 až 4 mm</t>
  </si>
  <si>
    <t>568354192</t>
  </si>
  <si>
    <t>Svislé a kompletní konstrukce</t>
  </si>
  <si>
    <t>338171113</t>
  </si>
  <si>
    <t>Osazování sloupků a vzpěr plotových ocelových v 2,00 m se zabetonováním</t>
  </si>
  <si>
    <t>-311666143</t>
  </si>
  <si>
    <t xml:space="preserve">Osazování sloupků a vzpěr plotových ocelových  trubkových nebo profilovaných výšky do 2,00 m se zabetonováním (tř. C 25/30) do 0,08 m3 do připravených jamek</t>
  </si>
  <si>
    <t>55342255</t>
  </si>
  <si>
    <t>sloupek plotový průběžný Pz a komaxitový 2500/38x1,5mm</t>
  </si>
  <si>
    <t>-1008641389</t>
  </si>
  <si>
    <t>348101240</t>
  </si>
  <si>
    <t>Osazení vrat a vrátek k oplocení na ocelové sloupky do 8 m2</t>
  </si>
  <si>
    <t>1074657537</t>
  </si>
  <si>
    <t>Osazení vrat a vrátek k oplocení na sloupky ocelové, plochy jednotlivě přes 6 do 8 m2</t>
  </si>
  <si>
    <t>OST 04</t>
  </si>
  <si>
    <t xml:space="preserve">D+M brána vjezdová 1/3  š.4m výška 1800mm</t>
  </si>
  <si>
    <t>907044756</t>
  </si>
  <si>
    <t>OST 05</t>
  </si>
  <si>
    <t>D+M branka obslužná 1x1,8 m</t>
  </si>
  <si>
    <t>-1704052499</t>
  </si>
  <si>
    <t>348401130</t>
  </si>
  <si>
    <t>Osazení oplocení ze strojového pletiva s napínacími dráty výšky do 2,0 m do 15° sklonu svahu</t>
  </si>
  <si>
    <t>-169323640</t>
  </si>
  <si>
    <t>Osazení oplocení ze strojového pletiva s napínacími dráty do 15° sklonu svahu, výšky přes 1,6 do 2,0 m</t>
  </si>
  <si>
    <t>Vodorovné konstrukce</t>
  </si>
  <si>
    <t>430321515</t>
  </si>
  <si>
    <t>Schodišťová konstrukce a rampa ze ŽB tř. C 20/25</t>
  </si>
  <si>
    <t>1123215594</t>
  </si>
  <si>
    <t xml:space="preserve">Schodišťové konstrukce a rampy z betonu železového (bez výztuže)  stupně, schodnice, ramena, podesty s nosníky tř. C 20/25</t>
  </si>
  <si>
    <t>430361821</t>
  </si>
  <si>
    <t>Výztuž schodišťové konstrukce a rampy betonářskou ocelí 10 505</t>
  </si>
  <si>
    <t>-1172360938</t>
  </si>
  <si>
    <t xml:space="preserve">Výztuž schodišťových konstrukcí a ramp  stupňů, schodnic, ramen, podest s nosníky z betonářské oceli 10 505 (R) nebo BSt 500</t>
  </si>
  <si>
    <t>431351121</t>
  </si>
  <si>
    <t>Zřízení bednění podest schodišť a ramp přímočarých v do 4 m</t>
  </si>
  <si>
    <t>-852386786</t>
  </si>
  <si>
    <t xml:space="preserve">Bednění podest, podstupňových desek a ramp včetně podpěrné konstrukce  výšky do 4 m půdorysně přímočarých zřízení</t>
  </si>
  <si>
    <t>431351122</t>
  </si>
  <si>
    <t>Odstranění bednění podest schodišť a ramp přímočarých v do 4 m</t>
  </si>
  <si>
    <t>-1001282235</t>
  </si>
  <si>
    <t xml:space="preserve">Bednění podest, podstupňových desek a ramp včetně podpěrné konstrukce  výšky do 4 m půdorysně přímočarých odstranění</t>
  </si>
  <si>
    <t>Komunikace pozemní</t>
  </si>
  <si>
    <t>564261111</t>
  </si>
  <si>
    <t>Podklad nebo podsyp ze štěrkopísku ŠP tl 200 mm</t>
  </si>
  <si>
    <t>-988809807</t>
  </si>
  <si>
    <t xml:space="preserve">Podklad nebo podsyp ze štěrkopísku ŠP  s rozprostřením, vlhčením a zhutněním, po zhutnění tl. 200 mm</t>
  </si>
  <si>
    <t>575191113</t>
  </si>
  <si>
    <t>Vsypný makadam VM tl 120 mm</t>
  </si>
  <si>
    <t>-84056695</t>
  </si>
  <si>
    <t xml:space="preserve">Vsypný makadam VM z kameniva hrubého drceného  s rozprostřením, se vsypem z kameniva drceného obaleného asfaltem, po zhutnění tl. 120 mm</t>
  </si>
  <si>
    <t>596811120</t>
  </si>
  <si>
    <t>Kladení betonové dlažby komunikací pro pěší do lože z kameniva vel do 0,09 m2 plochy do 50 m2</t>
  </si>
  <si>
    <t>455378248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</si>
  <si>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</si>
  <si>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59248005</t>
  </si>
  <si>
    <t>dlažba plošná betonová chodníková 300x300x50mm přírodní</t>
  </si>
  <si>
    <t>-518830564</t>
  </si>
  <si>
    <t>42,88*1,03 'Přepočtené koeficientem množství</t>
  </si>
  <si>
    <t>916133112</t>
  </si>
  <si>
    <t>Osazení silničního obrubníku betonového ke kruhovým objezdům do lože z betonu prostého s boční opěrou</t>
  </si>
  <si>
    <t>-1055704594</t>
  </si>
  <si>
    <t>Osazení silničního obrubníku ke kruhovým objezdům se zřízením lože tl. do 150 mm, s vyplněním a zatřením spár cementovou maltou betonového, do lože z betonu prostého s boční opěrou</t>
  </si>
  <si>
    <t>44</t>
  </si>
  <si>
    <t>59217034</t>
  </si>
  <si>
    <t>obrubník betonový silniční 1000x150x300mm</t>
  </si>
  <si>
    <t>-123873989</t>
  </si>
  <si>
    <t>50*1,02 'Přepočtené koeficientem množství</t>
  </si>
  <si>
    <t>Trubní vedení</t>
  </si>
  <si>
    <t>871143202</t>
  </si>
  <si>
    <t>Položení geotextílie pod kapkovou závlahu</t>
  </si>
  <si>
    <t>2136162805</t>
  </si>
  <si>
    <t>Kapková závlaha osazená pod povrchem položení geotextílie</t>
  </si>
  <si>
    <t>MTM.69366058</t>
  </si>
  <si>
    <t>textilie 500g/m2 do š 8,8m</t>
  </si>
  <si>
    <t>-1082635185</t>
  </si>
  <si>
    <t>textilie GEOFILTEX 63 63/50 500g/m2 do š 8,8m</t>
  </si>
  <si>
    <t>40*1,2 'Přepočtené koeficientem množství</t>
  </si>
  <si>
    <t>871161141</t>
  </si>
  <si>
    <t>Montáž potrubí z PE100 SDR 11 otevřený výkop svařovaných na tupo D 32 x 3,0 mm</t>
  </si>
  <si>
    <t>1791088863</t>
  </si>
  <si>
    <t>Montáž vodovodního potrubí z plastů v otevřeném výkopu z polyetylenu PE 100 svařovaných na tupo SDR 11/PN16 D 32 x 3,0 mm</t>
  </si>
  <si>
    <t>28613170</t>
  </si>
  <si>
    <t>trubka vodovodní PE100 SDR11 se signalizační vrstvou 32x3,0mm</t>
  </si>
  <si>
    <t>189671791</t>
  </si>
  <si>
    <t>1095*1,015 'Přepočtené koeficientem množství</t>
  </si>
  <si>
    <t>871310330</t>
  </si>
  <si>
    <t>Montáž kanalizačního potrubí hladkého plnostěnného SN 16 z polypropylenu DN 150</t>
  </si>
  <si>
    <t>1123510504</t>
  </si>
  <si>
    <t>Montáž kanalizačního potrubí z plastů z polypropylenu PP hladkého plnostěnného SN 16 DN 150</t>
  </si>
  <si>
    <t>28617094</t>
  </si>
  <si>
    <t>trubka kanalizační PP plnostěnná třívrstvá DN 150x6000mm SN16</t>
  </si>
  <si>
    <t>1720783775</t>
  </si>
  <si>
    <t>100*1,015 'Přepočtené koeficientem množství</t>
  </si>
  <si>
    <t>897171112</t>
  </si>
  <si>
    <t>Vsakovací objekt AS Krecht 2 m3 - včetně bezoečnostního přepadu KG DN 150 celkem 15m a zemních pracích</t>
  </si>
  <si>
    <t>kpl</t>
  </si>
  <si>
    <t>1506483202</t>
  </si>
  <si>
    <t>Akumulační boxy z polypropylenu PP pro vsakování dešťových vod pod plochy zatížené osobními automobily o celkovém akumulačním objemu přes 10 do 30 m3</t>
  </si>
  <si>
    <t>Ostatní konstrukce a práce, bourání</t>
  </si>
  <si>
    <t>PSV</t>
  </si>
  <si>
    <t xml:space="preserve"> Práce a dodávky PSV</t>
  </si>
  <si>
    <t>741</t>
  </si>
  <si>
    <t xml:space="preserve"> Elektroinstalace - silnoproud</t>
  </si>
  <si>
    <t>741210.004</t>
  </si>
  <si>
    <t>Montáž a dodávka rozvodnice vč. vystrojení</t>
  </si>
  <si>
    <t>-1827106072</t>
  </si>
  <si>
    <t>Montáž rozvodnic oceloplechových nebo plastových bez zapojení vodičů běžných, hmotnosti do 150 kg</t>
  </si>
  <si>
    <t>741410022</t>
  </si>
  <si>
    <t>Montáž vodič uzemňovací pásek průřezu do 120 mm2 v průmyslové výstavbě v zemi</t>
  </si>
  <si>
    <t>1996694279</t>
  </si>
  <si>
    <t>354419860</t>
  </si>
  <si>
    <t xml:space="preserve">svorka odbočovací a spojovací SR 2a pro pásek 30x4 mm    FeZn</t>
  </si>
  <si>
    <t>-1452493933</t>
  </si>
  <si>
    <t>354420620</t>
  </si>
  <si>
    <t>pás zemnící 30 x 4 mm FeZn</t>
  </si>
  <si>
    <t>-1239205273</t>
  </si>
  <si>
    <t>354421100</t>
  </si>
  <si>
    <t xml:space="preserve">štítek plastový č. 31 -  čísla svodů</t>
  </si>
  <si>
    <t>-2136950843</t>
  </si>
  <si>
    <t>354420900</t>
  </si>
  <si>
    <t xml:space="preserve">tyč zemnící ZT 2,0  2m, FeZn</t>
  </si>
  <si>
    <t>907238006</t>
  </si>
  <si>
    <t>354418950</t>
  </si>
  <si>
    <t>svorka připojovací SP1 k připojení kovových částí</t>
  </si>
  <si>
    <t>-288622622</t>
  </si>
  <si>
    <t>354419250</t>
  </si>
  <si>
    <t xml:space="preserve">svorka zkušební SZ pro lano D6-12 mm   FeZn</t>
  </si>
  <si>
    <t>-533363593</t>
  </si>
  <si>
    <t>OST 06</t>
  </si>
  <si>
    <t>zajištění ČEZ</t>
  </si>
  <si>
    <t>447915637</t>
  </si>
  <si>
    <t xml:space="preserve">Montáž kabel Cu  1 kV 4x1,5 až 4 mm2 uložený volně nebo v liště (např. CYKY)</t>
  </si>
  <si>
    <t>-1496441200</t>
  </si>
  <si>
    <t>375+980</t>
  </si>
  <si>
    <t>kabel instalační jádro Cu(CYKY) 4x2,5mm2</t>
  </si>
  <si>
    <t>-65450972</t>
  </si>
  <si>
    <t>1178,261*1,15 'Přepočtené koeficientem množství</t>
  </si>
  <si>
    <t>65</t>
  </si>
  <si>
    <t>396773207</t>
  </si>
  <si>
    <t>66</t>
  </si>
  <si>
    <t>210280002</t>
  </si>
  <si>
    <t>Zkoušky a prohlídky el rozvodů a zařízení celková prohlídka pro objem mtž prací do 500 000 Kč</t>
  </si>
  <si>
    <t>-970530445</t>
  </si>
  <si>
    <t xml:space="preserve">Zkoušky a prohlídky elektrických rozvodů a zařízení  celková prohlídka, zkoušení, měření a vyhotovení revizní zprávy pro objem montážních prací přes 100 do 500 tisíc Kč</t>
  </si>
  <si>
    <t>OST</t>
  </si>
  <si>
    <t xml:space="preserve"> Ostatní - vodojem a technologie</t>
  </si>
  <si>
    <t>OST 01.1</t>
  </si>
  <si>
    <t xml:space="preserve">Dodávka a montáž vodojemu 2 x 10 m3 včetně technologie, napojení, komplexních zkoušek a předání do provozu - Hliněná_x000d_
</t>
  </si>
  <si>
    <t>1749653308</t>
  </si>
  <si>
    <t xml:space="preserve">"Vodojem 2x 20 m3 s kompletním trubním, 
zámečnickým a elektro
vystrojením dle výše uvedené technické zprávy
vč. vstupních plast. jednokřídl. zatepl. dveř
í
vč. zateplené fasády horního domku tl. 100 mm
vč. komplet sedlové střechy s krytinou a okapy
vč. dvou zásobních řadů
Doprava prefa na staveniště
Montáž na staveništi
Montážní jeřáb na staveništi  do nosnosti 160 t"
viz Technická zpráva
1
</t>
  </si>
  <si>
    <t>viz Technická zpráva</t>
  </si>
  <si>
    <t>OST 01.2</t>
  </si>
  <si>
    <t>Dodávka a montáž čerpací stanice s akumulací 1x15m3 včetně ATS, technologie, napojení, komplexních zkoušek a předání do provozu - Borek</t>
  </si>
  <si>
    <t>-1256331911</t>
  </si>
  <si>
    <t xml:space="preserve">Čerpací stanice 1x 15 m3 s kompletním trubním,
zámečnickým a elektro vystrojením dle výše uvedené technické zprávy,
vč. vstupních plast. jednokřídl. zatepl. dveří
vč. zateplené fasády horního domku tl. 100 mm
vč. komplet sedlové střechy s krytinou a okapy
vč. posilovací AT stanice
Doprava prefa na staveniště
Montážní jeřáb na staveništi  do nosnosti 160 t"
viz Technická zpráva
1
</t>
  </si>
  <si>
    <t>ON - Ostatní náklady</t>
  </si>
  <si>
    <t>Stará Oleška</t>
  </si>
  <si>
    <t xml:space="preserve"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</si>
  <si>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</si>
  <si>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</si>
  <si>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</si>
  <si>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 xml:space="preserve">    VRN9 -  Ostatní náklady</t>
  </si>
  <si>
    <t>VRN</t>
  </si>
  <si>
    <t xml:space="preserve"> Vedlejší rozpočtové náklady</t>
  </si>
  <si>
    <t>VRN1</t>
  </si>
  <si>
    <t xml:space="preserve"> Průzkumné, geodetické a projektové práce</t>
  </si>
  <si>
    <t>010001000</t>
  </si>
  <si>
    <t>Průzkumné, geodetické a projektové práce</t>
  </si>
  <si>
    <t>…</t>
  </si>
  <si>
    <t>1024</t>
  </si>
  <si>
    <t>-2089667118</t>
  </si>
  <si>
    <t>012103000</t>
  </si>
  <si>
    <t>Geodetické práce před výstavbou</t>
  </si>
  <si>
    <t>-1364969395</t>
  </si>
  <si>
    <t>012203000</t>
  </si>
  <si>
    <t>Geodetické práce při provádění stavby</t>
  </si>
  <si>
    <t>-2001510866</t>
  </si>
  <si>
    <t>012303000</t>
  </si>
  <si>
    <t>Geodetické práce po výstavbě</t>
  </si>
  <si>
    <t>-1366039306</t>
  </si>
  <si>
    <t>012403000</t>
  </si>
  <si>
    <t>Kartografické práce</t>
  </si>
  <si>
    <t>-107886039</t>
  </si>
  <si>
    <t>01325400.1</t>
  </si>
  <si>
    <t>Vypracování Realizační (dodavatelské) projektové dokumentace</t>
  </si>
  <si>
    <t>-1302124533</t>
  </si>
  <si>
    <t>013254000</t>
  </si>
  <si>
    <t>Dokumentace skutečného provedení stavby</t>
  </si>
  <si>
    <t>-450266100</t>
  </si>
  <si>
    <t>VRN3</t>
  </si>
  <si>
    <t xml:space="preserve"> Zařízení staveniště</t>
  </si>
  <si>
    <t>030001000</t>
  </si>
  <si>
    <t>Zařízení staveniště</t>
  </si>
  <si>
    <t>1880160409</t>
  </si>
  <si>
    <t>03430300.1</t>
  </si>
  <si>
    <t>Vypracování projektové dokumentace dopravně inženýrských opatření</t>
  </si>
  <si>
    <t>1875649268</t>
  </si>
  <si>
    <t>034303000</t>
  </si>
  <si>
    <t>Dopravní značení na staveništi</t>
  </si>
  <si>
    <t>-1469136318</t>
  </si>
  <si>
    <t>035103001</t>
  </si>
  <si>
    <t>Pronájem ploch</t>
  </si>
  <si>
    <t>-1600764663</t>
  </si>
  <si>
    <t>VRN4</t>
  </si>
  <si>
    <t xml:space="preserve"> Inženýrská činnost</t>
  </si>
  <si>
    <t>043134000</t>
  </si>
  <si>
    <t>Zkoušky zatěžovací</t>
  </si>
  <si>
    <t>461915338</t>
  </si>
  <si>
    <t>VRN9</t>
  </si>
  <si>
    <t xml:space="preserve"> Ostatní náklady</t>
  </si>
  <si>
    <t>092103001</t>
  </si>
  <si>
    <t>Náklady na zkušební provoz</t>
  </si>
  <si>
    <t>-1311330122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</si>
</sst>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30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31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33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31</v>
      </c>
      <c r="AL14" s="21"/>
      <c r="AM14" s="21"/>
      <c r="AN14" s="33" t="s">
        <v>33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35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31</v>
      </c>
      <c r="AL17" s="21"/>
      <c r="AM17" s="21"/>
      <c r="AN17" s="26" t="s">
        <v>37</v>
      </c>
      <c r="AO17" s="21"/>
      <c r="AP17" s="21"/>
      <c r="AQ17" s="21"/>
      <c r="AR17" s="19"/>
      <c r="BE17" s="30"/>
      <c r="BS17" s="16" t="s">
        <v>38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40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31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38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41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43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44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45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46</v>
      </c>
      <c r="E29" s="46"/>
      <c r="F29" s="31" t="s">
        <v>47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48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49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50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51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53</v>
      </c>
      <c r="U35" s="53"/>
      <c r="V35" s="53"/>
      <c r="W35" s="53"/>
      <c r="X35" s="55" t="s">
        <v>54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55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56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57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58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57</v>
      </c>
      <c r="AI60" s="41"/>
      <c r="AJ60" s="41"/>
      <c r="AK60" s="41"/>
      <c r="AL60" s="41"/>
      <c r="AM60" s="63" t="s">
        <v>58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60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57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58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57</v>
      </c>
      <c r="AI75" s="41"/>
      <c r="AJ75" s="41"/>
      <c r="AK75" s="41"/>
      <c r="AL75" s="41"/>
      <c r="AM75" s="63" t="s">
        <v>58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61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000-2021-01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REV Malšovice _ Vodovod Borek/Hliněná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Borek/Hliněná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18. 10. 2021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34</v>
      </c>
      <c r="AJ89" s="39"/>
      <c r="AK89" s="39"/>
      <c r="AL89" s="39"/>
      <c r="AM89" s="79" t="str">
        <f>IF(E17="","",E17)</f>
        <v>Ingreal Děčín s.r.o.</v>
      </c>
      <c r="AN89" s="70"/>
      <c r="AO89" s="70"/>
      <c r="AP89" s="70"/>
      <c r="AQ89" s="39"/>
      <c r="AR89" s="43"/>
      <c r="AS89" s="80" t="s">
        <v>62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32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39</v>
      </c>
      <c r="AJ90" s="39"/>
      <c r="AK90" s="39"/>
      <c r="AL90" s="39"/>
      <c r="AM90" s="79" t="str">
        <f>IF(E20="","",E20)</f>
        <v>Ing. Jiří Pacovský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63</v>
      </c>
      <c r="D92" s="93"/>
      <c r="E92" s="93"/>
      <c r="F92" s="93"/>
      <c r="G92" s="93"/>
      <c r="H92" s="94"/>
      <c r="I92" s="95" t="s">
        <v>64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65</v>
      </c>
      <c r="AH92" s="93"/>
      <c r="AI92" s="93"/>
      <c r="AJ92" s="93"/>
      <c r="AK92" s="93"/>
      <c r="AL92" s="93"/>
      <c r="AM92" s="93"/>
      <c r="AN92" s="95" t="s">
        <v>66</v>
      </c>
      <c r="AO92" s="93"/>
      <c r="AP92" s="97"/>
      <c r="AQ92" s="98" t="s">
        <v>67</v>
      </c>
      <c r="AR92" s="43"/>
      <c r="AS92" s="99" t="s">
        <v>68</v>
      </c>
      <c r="AT92" s="100" t="s">
        <v>69</v>
      </c>
      <c r="AU92" s="100" t="s">
        <v>70</v>
      </c>
      <c r="AV92" s="100" t="s">
        <v>71</v>
      </c>
      <c r="AW92" s="100" t="s">
        <v>72</v>
      </c>
      <c r="AX92" s="100" t="s">
        <v>73</v>
      </c>
      <c r="AY92" s="100" t="s">
        <v>74</v>
      </c>
      <c r="AZ92" s="100" t="s">
        <v>75</v>
      </c>
      <c r="BA92" s="100" t="s">
        <v>76</v>
      </c>
      <c r="BB92" s="100" t="s">
        <v>77</v>
      </c>
      <c r="BC92" s="100" t="s">
        <v>78</v>
      </c>
      <c r="BD92" s="101" t="s">
        <v>79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80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81</v>
      </c>
      <c r="BT94" s="116" t="s">
        <v>82</v>
      </c>
      <c r="BU94" s="117" t="s">
        <v>83</v>
      </c>
      <c r="BV94" s="116" t="s">
        <v>84</v>
      </c>
      <c r="BW94" s="116" t="s">
        <v>5</v>
      </c>
      <c r="BX94" s="116" t="s">
        <v>85</v>
      </c>
      <c r="CL94" s="116" t="s">
        <v>1</v>
      </c>
    </row>
    <row r="95" s="7" customFormat="1" ht="16.5" customHeight="1">
      <c r="A95" s="118" t="s">
        <v>86</v>
      </c>
      <c r="B95" s="119"/>
      <c r="C95" s="120"/>
      <c r="D95" s="121" t="s">
        <v>87</v>
      </c>
      <c r="E95" s="121"/>
      <c r="F95" s="121"/>
      <c r="G95" s="121"/>
      <c r="H95" s="121"/>
      <c r="I95" s="122"/>
      <c r="J95" s="121" t="s">
        <v>88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'IO 01 - Vodovodní řad'!J30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89</v>
      </c>
      <c r="AR95" s="125"/>
      <c r="AS95" s="126">
        <v>0</v>
      </c>
      <c r="AT95" s="127">
        <f>ROUND(SUM(AV95:AW95),2)</f>
        <v>0</v>
      </c>
      <c r="AU95" s="128">
        <f>'IO 01 - Vodovodní řad'!P125</f>
        <v>0</v>
      </c>
      <c r="AV95" s="127">
        <f>'IO 01 - Vodovodní řad'!J33</f>
        <v>0</v>
      </c>
      <c r="AW95" s="127">
        <f>'IO 01 - Vodovodní řad'!J34</f>
        <v>0</v>
      </c>
      <c r="AX95" s="127">
        <f>'IO 01 - Vodovodní řad'!J35</f>
        <v>0</v>
      </c>
      <c r="AY95" s="127">
        <f>'IO 01 - Vodovodní řad'!J36</f>
        <v>0</v>
      </c>
      <c r="AZ95" s="127">
        <f>'IO 01 - Vodovodní řad'!F33</f>
        <v>0</v>
      </c>
      <c r="BA95" s="127">
        <f>'IO 01 - Vodovodní řad'!F34</f>
        <v>0</v>
      </c>
      <c r="BB95" s="127">
        <f>'IO 01 - Vodovodní řad'!F35</f>
        <v>0</v>
      </c>
      <c r="BC95" s="127">
        <f>'IO 01 - Vodovodní řad'!F36</f>
        <v>0</v>
      </c>
      <c r="BD95" s="129">
        <f>'IO 01 - Vodovodní řad'!F37</f>
        <v>0</v>
      </c>
      <c r="BE95" s="7"/>
      <c r="BT95" s="130" t="s">
        <v>21</v>
      </c>
      <c r="BV95" s="130" t="s">
        <v>84</v>
      </c>
      <c r="BW95" s="130" t="s">
        <v>90</v>
      </c>
      <c r="BX95" s="130" t="s">
        <v>5</v>
      </c>
      <c r="CL95" s="130" t="s">
        <v>1</v>
      </c>
      <c r="CM95" s="130" t="s">
        <v>91</v>
      </c>
    </row>
    <row r="96" s="7" customFormat="1" ht="16.5" customHeight="1">
      <c r="A96" s="118" t="s">
        <v>86</v>
      </c>
      <c r="B96" s="119"/>
      <c r="C96" s="120"/>
      <c r="D96" s="121" t="s">
        <v>92</v>
      </c>
      <c r="E96" s="121"/>
      <c r="F96" s="121"/>
      <c r="G96" s="121"/>
      <c r="H96" s="121"/>
      <c r="I96" s="122"/>
      <c r="J96" s="121" t="s">
        <v>93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'IO 02 - Vodojem 2 ks 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89</v>
      </c>
      <c r="AR96" s="125"/>
      <c r="AS96" s="126">
        <v>0</v>
      </c>
      <c r="AT96" s="127">
        <f>ROUND(SUM(AV96:AW96),2)</f>
        <v>0</v>
      </c>
      <c r="AU96" s="128">
        <f>'IO 02 - Vodojem 2 ks '!P127</f>
        <v>0</v>
      </c>
      <c r="AV96" s="127">
        <f>'IO 02 - Vodojem 2 ks '!J33</f>
        <v>0</v>
      </c>
      <c r="AW96" s="127">
        <f>'IO 02 - Vodojem 2 ks '!J34</f>
        <v>0</v>
      </c>
      <c r="AX96" s="127">
        <f>'IO 02 - Vodojem 2 ks '!J35</f>
        <v>0</v>
      </c>
      <c r="AY96" s="127">
        <f>'IO 02 - Vodojem 2 ks '!J36</f>
        <v>0</v>
      </c>
      <c r="AZ96" s="127">
        <f>'IO 02 - Vodojem 2 ks '!F33</f>
        <v>0</v>
      </c>
      <c r="BA96" s="127">
        <f>'IO 02 - Vodojem 2 ks '!F34</f>
        <v>0</v>
      </c>
      <c r="BB96" s="127">
        <f>'IO 02 - Vodojem 2 ks '!F35</f>
        <v>0</v>
      </c>
      <c r="BC96" s="127">
        <f>'IO 02 - Vodojem 2 ks '!F36</f>
        <v>0</v>
      </c>
      <c r="BD96" s="129">
        <f>'IO 02 - Vodojem 2 ks '!F37</f>
        <v>0</v>
      </c>
      <c r="BE96" s="7"/>
      <c r="BT96" s="130" t="s">
        <v>21</v>
      </c>
      <c r="BV96" s="130" t="s">
        <v>84</v>
      </c>
      <c r="BW96" s="130" t="s">
        <v>94</v>
      </c>
      <c r="BX96" s="130" t="s">
        <v>5</v>
      </c>
      <c r="CL96" s="130" t="s">
        <v>1</v>
      </c>
      <c r="CM96" s="130" t="s">
        <v>91</v>
      </c>
    </row>
    <row r="97" s="7" customFormat="1" ht="16.5" customHeight="1">
      <c r="A97" s="118" t="s">
        <v>86</v>
      </c>
      <c r="B97" s="119"/>
      <c r="C97" s="120"/>
      <c r="D97" s="121" t="s">
        <v>95</v>
      </c>
      <c r="E97" s="121"/>
      <c r="F97" s="121"/>
      <c r="G97" s="121"/>
      <c r="H97" s="121"/>
      <c r="I97" s="122"/>
      <c r="J97" s="121" t="s">
        <v>96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'ON - Ostatní náklady'!J30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89</v>
      </c>
      <c r="AR97" s="125"/>
      <c r="AS97" s="131">
        <v>0</v>
      </c>
      <c r="AT97" s="132">
        <f>ROUND(SUM(AV97:AW97),2)</f>
        <v>0</v>
      </c>
      <c r="AU97" s="133">
        <f>'ON - Ostatní náklady'!P121</f>
        <v>0</v>
      </c>
      <c r="AV97" s="132">
        <f>'ON - Ostatní náklady'!J33</f>
        <v>0</v>
      </c>
      <c r="AW97" s="132">
        <f>'ON - Ostatní náklady'!J34</f>
        <v>0</v>
      </c>
      <c r="AX97" s="132">
        <f>'ON - Ostatní náklady'!J35</f>
        <v>0</v>
      </c>
      <c r="AY97" s="132">
        <f>'ON - Ostatní náklady'!J36</f>
        <v>0</v>
      </c>
      <c r="AZ97" s="132">
        <f>'ON - Ostatní náklady'!F33</f>
        <v>0</v>
      </c>
      <c r="BA97" s="132">
        <f>'ON - Ostatní náklady'!F34</f>
        <v>0</v>
      </c>
      <c r="BB97" s="132">
        <f>'ON - Ostatní náklady'!F35</f>
        <v>0</v>
      </c>
      <c r="BC97" s="132">
        <f>'ON - Ostatní náklady'!F36</f>
        <v>0</v>
      </c>
      <c r="BD97" s="134">
        <f>'ON - Ostatní náklady'!F37</f>
        <v>0</v>
      </c>
      <c r="BE97" s="7"/>
      <c r="BT97" s="130" t="s">
        <v>21</v>
      </c>
      <c r="BV97" s="130" t="s">
        <v>84</v>
      </c>
      <c r="BW97" s="130" t="s">
        <v>97</v>
      </c>
      <c r="BX97" s="130" t="s">
        <v>5</v>
      </c>
      <c r="CL97" s="130" t="s">
        <v>1</v>
      </c>
      <c r="CM97" s="130" t="s">
        <v>91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R4QknFUq0wF56+1r85HCE+Y9QN+hiO5r4doPS+zAzY8kwDVtVPhCxsJBSQvk7TLmjqpo/D3XkLEmsG4r1TnL8w==" hashValue="lGDsUaNhC9Od8Oll/OVOvDdfi5UKh3wjOW4aowzlli3J0ImxkqRjaHDYKRqXEe9JZBlRFLxP2JD7dMFCQCDDKA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IO 01 - Vodovodní řad'!C2" display="/"/>
    <hyperlink ref="A96" location="'IO 02 - Vodojem 2 ks '!C2" display="/"/>
    <hyperlink ref="A97" location="'ON - Ostatn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 Malšovice _ Vodovod Borek/Hliněná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30</v>
      </c>
      <c r="G12" s="37"/>
      <c r="H12" s="37"/>
      <c r="I12" s="139" t="s">
        <v>24</v>
      </c>
      <c r="J12" s="143" t="str">
        <f>'Rekapitulace stavby'!AN8</f>
        <v>18. 10. 2021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28</v>
      </c>
      <c r="E14" s="37"/>
      <c r="F14" s="37"/>
      <c r="G14" s="37"/>
      <c r="H14" s="37"/>
      <c r="I14" s="139" t="s">
        <v>29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31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32</v>
      </c>
      <c r="E17" s="37"/>
      <c r="F17" s="37"/>
      <c r="G17" s="37"/>
      <c r="H17" s="37"/>
      <c r="I17" s="139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34</v>
      </c>
      <c r="E20" s="37"/>
      <c r="F20" s="37"/>
      <c r="G20" s="37"/>
      <c r="H20" s="37"/>
      <c r="I20" s="139" t="s">
        <v>29</v>
      </c>
      <c r="J20" s="142" t="s">
        <v>35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31</v>
      </c>
      <c r="J21" s="142" t="s">
        <v>37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39</v>
      </c>
      <c r="E23" s="37"/>
      <c r="F23" s="37"/>
      <c r="G23" s="37"/>
      <c r="H23" s="37"/>
      <c r="I23" s="139" t="s">
        <v>29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40</v>
      </c>
      <c r="F24" s="37"/>
      <c r="G24" s="37"/>
      <c r="H24" s="37"/>
      <c r="I24" s="139" t="s">
        <v>31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42</v>
      </c>
      <c r="E30" s="37"/>
      <c r="F30" s="37"/>
      <c r="G30" s="37"/>
      <c r="H30" s="37"/>
      <c r="I30" s="37"/>
      <c r="J30" s="150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44</v>
      </c>
      <c r="G32" s="37"/>
      <c r="H32" s="37"/>
      <c r="I32" s="151" t="s">
        <v>43</v>
      </c>
      <c r="J32" s="151" t="s">
        <v>45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46</v>
      </c>
      <c r="E33" s="139" t="s">
        <v>47</v>
      </c>
      <c r="F33" s="153">
        <f>ROUND((SUM(BE125:BE310)),  2)</f>
        <v>0</v>
      </c>
      <c r="G33" s="37"/>
      <c r="H33" s="37"/>
      <c r="I33" s="154">
        <v>0.20999999999999999</v>
      </c>
      <c r="J33" s="153">
        <f>ROUND(((SUM(BE125:BE310))*I33),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48</v>
      </c>
      <c r="F34" s="153">
        <f>ROUND((SUM(BF125:BF310)),  2)</f>
        <v>0</v>
      </c>
      <c r="G34" s="37"/>
      <c r="H34" s="37"/>
      <c r="I34" s="154">
        <v>0.14999999999999999</v>
      </c>
      <c r="J34" s="153">
        <f>ROUND(((SUM(BF125:BF310))*I34),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49</v>
      </c>
      <c r="F35" s="153">
        <f>ROUND((SUM(BG125:BG310)),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50</v>
      </c>
      <c r="F36" s="153">
        <f>ROUND((SUM(BH125:BH310)),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51</v>
      </c>
      <c r="F37" s="153">
        <f>ROUND((SUM(BI125:BI310)),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52</v>
      </c>
      <c r="E39" s="157"/>
      <c r="F39" s="157"/>
      <c r="G39" s="158" t="s">
        <v>53</v>
      </c>
      <c r="H39" s="159" t="s">
        <v>54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55</v>
      </c>
      <c r="E50" s="163"/>
      <c r="F50" s="163"/>
      <c r="G50" s="162" t="s">
        <v>56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57</v>
      </c>
      <c r="E61" s="165"/>
      <c r="F61" s="166" t="s">
        <v>58</v>
      </c>
      <c r="G61" s="164" t="s">
        <v>57</v>
      </c>
      <c r="H61" s="165"/>
      <c r="I61" s="165"/>
      <c r="J61" s="167" t="s">
        <v>58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59</v>
      </c>
      <c r="E65" s="168"/>
      <c r="F65" s="168"/>
      <c r="G65" s="162" t="s">
        <v>60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57</v>
      </c>
      <c r="E76" s="165"/>
      <c r="F76" s="166" t="s">
        <v>58</v>
      </c>
      <c r="G76" s="164" t="s">
        <v>57</v>
      </c>
      <c r="H76" s="165"/>
      <c r="I76" s="165"/>
      <c r="J76" s="167" t="s">
        <v>58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REV Malšovice _ Vodovod Borek/Hliněná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IO 01 - Vodovodní řad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 xml:space="preserve"> </v>
      </c>
      <c r="G89" s="39"/>
      <c r="H89" s="39"/>
      <c r="I89" s="31" t="s">
        <v>24</v>
      </c>
      <c r="J89" s="78" t="str">
        <f>IF(J12="","",J12)</f>
        <v>18. 10. 2021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34</v>
      </c>
      <c r="J91" s="35" t="str">
        <f>E21</f>
        <v>Ingreal Děčín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39</v>
      </c>
      <c r="J92" s="35" t="str">
        <f>E24</f>
        <v>Ing. Jiří Pacovský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J126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J127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108</v>
      </c>
      <c r="E99" s="187"/>
      <c r="F99" s="187"/>
      <c r="G99" s="187"/>
      <c r="H99" s="187"/>
      <c r="I99" s="187"/>
      <c r="J99" s="188">
        <f>J172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109</v>
      </c>
      <c r="E100" s="187"/>
      <c r="F100" s="187"/>
      <c r="G100" s="187"/>
      <c r="H100" s="187"/>
      <c r="I100" s="187"/>
      <c r="J100" s="188">
        <f>J177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110</v>
      </c>
      <c r="E101" s="187"/>
      <c r="F101" s="187"/>
      <c r="G101" s="187"/>
      <c r="H101" s="187"/>
      <c r="I101" s="187"/>
      <c r="J101" s="188">
        <f>J189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111</v>
      </c>
      <c r="E102" s="187"/>
      <c r="F102" s="187"/>
      <c r="G102" s="187"/>
      <c r="H102" s="187"/>
      <c r="I102" s="187"/>
      <c r="J102" s="188">
        <f>J289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112</v>
      </c>
      <c r="E103" s="181"/>
      <c r="F103" s="181"/>
      <c r="G103" s="181"/>
      <c r="H103" s="181"/>
      <c r="I103" s="181"/>
      <c r="J103" s="182">
        <f>J298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113</v>
      </c>
      <c r="E104" s="187"/>
      <c r="F104" s="187"/>
      <c r="G104" s="187"/>
      <c r="H104" s="187"/>
      <c r="I104" s="187"/>
      <c r="J104" s="188">
        <f>J299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114</v>
      </c>
      <c r="E105" s="187"/>
      <c r="F105" s="187"/>
      <c r="G105" s="187"/>
      <c r="H105" s="187"/>
      <c r="I105" s="187"/>
      <c r="J105" s="188">
        <f>J309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115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73" t="str">
        <f>E7</f>
        <v>REV Malšovice _ Vodovod Borek/Hliněná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99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IO 01 - Vodovodní řad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22</v>
      </c>
      <c r="D119" s="39"/>
      <c r="E119" s="39"/>
      <c r="F119" s="26" t="str">
        <f>F12</f>
        <v xml:space="preserve"> </v>
      </c>
      <c r="G119" s="39"/>
      <c r="H119" s="39"/>
      <c r="I119" s="31" t="s">
        <v>24</v>
      </c>
      <c r="J119" s="78" t="str">
        <f>IF(J12="","",J12)</f>
        <v>18. 10. 2021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9"/>
      <c r="E121" s="39"/>
      <c r="F121" s="26" t="str">
        <f>E15</f>
        <v xml:space="preserve"> </v>
      </c>
      <c r="G121" s="39"/>
      <c r="H121" s="39"/>
      <c r="I121" s="31" t="s">
        <v>34</v>
      </c>
      <c r="J121" s="35" t="str">
        <f>E21</f>
        <v>Ingreal Děčín s.r.o.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32</v>
      </c>
      <c r="D122" s="39"/>
      <c r="E122" s="39"/>
      <c r="F122" s="26" t="str">
        <f>IF(E18="","",E18)</f>
        <v>Vyplň údaj</v>
      </c>
      <c r="G122" s="39"/>
      <c r="H122" s="39"/>
      <c r="I122" s="31" t="s">
        <v>39</v>
      </c>
      <c r="J122" s="35" t="str">
        <f>E24</f>
        <v>Ing. Jiří Pacovský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0"/>
      <c r="B124" s="191"/>
      <c r="C124" s="192" t="s">
        <v>116</v>
      </c>
      <c r="D124" s="193" t="s">
        <v>67</v>
      </c>
      <c r="E124" s="193" t="s">
        <v>63</v>
      </c>
      <c r="F124" s="193" t="s">
        <v>64</v>
      </c>
      <c r="G124" s="193" t="s">
        <v>117</v>
      </c>
      <c r="H124" s="193" t="s">
        <v>118</v>
      </c>
      <c r="I124" s="193" t="s">
        <v>119</v>
      </c>
      <c r="J124" s="194" t="s">
        <v>103</v>
      </c>
      <c r="K124" s="195" t="s">
        <v>120</v>
      </c>
      <c r="L124" s="196"/>
      <c r="M124" s="99" t="s">
        <v>1</v>
      </c>
      <c r="N124" s="100" t="s">
        <v>46</v>
      </c>
      <c r="O124" s="100" t="s">
        <v>121</v>
      </c>
      <c r="P124" s="100" t="s">
        <v>122</v>
      </c>
      <c r="Q124" s="100" t="s">
        <v>123</v>
      </c>
      <c r="R124" s="100" t="s">
        <v>124</v>
      </c>
      <c r="S124" s="100" t="s">
        <v>125</v>
      </c>
      <c r="T124" s="101" t="s">
        <v>126</v>
      </c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</row>
    <row r="125" s="2" customFormat="1" ht="22.8" customHeight="1">
      <c r="A125" s="37"/>
      <c r="B125" s="38"/>
      <c r="C125" s="106" t="s">
        <v>127</v>
      </c>
      <c r="D125" s="39"/>
      <c r="E125" s="39"/>
      <c r="F125" s="39"/>
      <c r="G125" s="39"/>
      <c r="H125" s="39"/>
      <c r="I125" s="39"/>
      <c r="J125" s="197">
        <f>BK125</f>
        <v>0</v>
      </c>
      <c r="K125" s="39"/>
      <c r="L125" s="43"/>
      <c r="M125" s="102"/>
      <c r="N125" s="198"/>
      <c r="O125" s="103"/>
      <c r="P125" s="199">
        <f>P126+P298</f>
        <v>0</v>
      </c>
      <c r="Q125" s="103"/>
      <c r="R125" s="199">
        <f>R126+R298</f>
        <v>487.60140344000001</v>
      </c>
      <c r="S125" s="103"/>
      <c r="T125" s="200">
        <f>T126+T298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81</v>
      </c>
      <c r="AU125" s="16" t="s">
        <v>105</v>
      </c>
      <c r="BK125" s="201">
        <f>BK126+BK298</f>
        <v>0</v>
      </c>
    </row>
    <row r="126" s="12" customFormat="1" ht="25.92" customHeight="1">
      <c r="A126" s="12"/>
      <c r="B126" s="202"/>
      <c r="C126" s="203"/>
      <c r="D126" s="204" t="s">
        <v>81</v>
      </c>
      <c r="E126" s="205" t="s">
        <v>128</v>
      </c>
      <c r="F126" s="205" t="s">
        <v>129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P127+P172+P177+P189+P289</f>
        <v>0</v>
      </c>
      <c r="Q126" s="210"/>
      <c r="R126" s="211">
        <f>R127+R172+R177+R189+R289</f>
        <v>486.56088344</v>
      </c>
      <c r="S126" s="210"/>
      <c r="T126" s="212">
        <f>T127+T172+T177+T189+T289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21</v>
      </c>
      <c r="AT126" s="214" t="s">
        <v>81</v>
      </c>
      <c r="AU126" s="214" t="s">
        <v>82</v>
      </c>
      <c r="AY126" s="213" t="s">
        <v>130</v>
      </c>
      <c r="BK126" s="215">
        <f>BK127+BK172+BK177+BK189+BK289</f>
        <v>0</v>
      </c>
    </row>
    <row r="127" s="12" customFormat="1" ht="22.8" customHeight="1">
      <c r="A127" s="12"/>
      <c r="B127" s="202"/>
      <c r="C127" s="203"/>
      <c r="D127" s="204" t="s">
        <v>81</v>
      </c>
      <c r="E127" s="216" t="s">
        <v>21</v>
      </c>
      <c r="F127" s="216" t="s">
        <v>131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SUM(P128:P171)</f>
        <v>0</v>
      </c>
      <c r="Q127" s="210"/>
      <c r="R127" s="211">
        <f>SUM(R128:R171)</f>
        <v>13.5908073</v>
      </c>
      <c r="S127" s="210"/>
      <c r="T127" s="212">
        <f>SUM(T128:T171)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21</v>
      </c>
      <c r="AT127" s="214" t="s">
        <v>81</v>
      </c>
      <c r="AU127" s="214" t="s">
        <v>21</v>
      </c>
      <c r="AY127" s="213" t="s">
        <v>130</v>
      </c>
      <c r="BK127" s="215">
        <f>SUM(BK128:BK171)</f>
        <v>0</v>
      </c>
    </row>
    <row r="128" s="2" customFormat="1" ht="33" customHeight="1">
      <c r="A128" s="37"/>
      <c r="B128" s="38"/>
      <c r="C128" s="218" t="s">
        <v>21</v>
      </c>
      <c r="D128" s="218" t="s">
        <v>132</v>
      </c>
      <c r="E128" s="219" t="s">
        <v>133</v>
      </c>
      <c r="F128" s="220" t="s">
        <v>134</v>
      </c>
      <c r="G128" s="221" t="s">
        <v>135</v>
      </c>
      <c r="H128" s="222">
        <v>174.88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136</v>
      </c>
      <c r="AT128" s="230" t="s">
        <v>132</v>
      </c>
      <c r="AU128" s="230" t="s">
        <v>91</v>
      </c>
      <c r="AY128" s="16" t="s">
        <v>130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21</v>
      </c>
      <c r="BK128" s="231">
        <f>ROUND(I128*H128,2)</f>
        <v>0</v>
      </c>
      <c r="BL128" s="16" t="s">
        <v>136</v>
      </c>
      <c r="BM128" s="230" t="s">
        <v>137</v>
      </c>
    </row>
    <row r="129" s="2" customFormat="1" ht="24.15" customHeight="1">
      <c r="A129" s="37"/>
      <c r="B129" s="38"/>
      <c r="C129" s="218" t="s">
        <v>91</v>
      </c>
      <c r="D129" s="218" t="s">
        <v>132</v>
      </c>
      <c r="E129" s="219" t="s">
        <v>138</v>
      </c>
      <c r="F129" s="220" t="s">
        <v>139</v>
      </c>
      <c r="G129" s="221" t="s">
        <v>135</v>
      </c>
      <c r="H129" s="222">
        <v>174.88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136</v>
      </c>
      <c r="AT129" s="230" t="s">
        <v>132</v>
      </c>
      <c r="AU129" s="230" t="s">
        <v>91</v>
      </c>
      <c r="AY129" s="16" t="s">
        <v>130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21</v>
      </c>
      <c r="BK129" s="231">
        <f>ROUND(I129*H129,2)</f>
        <v>0</v>
      </c>
      <c r="BL129" s="16" t="s">
        <v>136</v>
      </c>
      <c r="BM129" s="230" t="s">
        <v>140</v>
      </c>
    </row>
    <row r="130" s="2" customFormat="1" ht="24.15" customHeight="1">
      <c r="A130" s="37"/>
      <c r="B130" s="38"/>
      <c r="C130" s="218" t="s">
        <v>141</v>
      </c>
      <c r="D130" s="218" t="s">
        <v>132</v>
      </c>
      <c r="E130" s="219" t="s">
        <v>142</v>
      </c>
      <c r="F130" s="220" t="s">
        <v>143</v>
      </c>
      <c r="G130" s="221" t="s">
        <v>135</v>
      </c>
      <c r="H130" s="222">
        <v>174.88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47</v>
      </c>
      <c r="O130" s="90"/>
      <c r="P130" s="228">
        <f>O130*H130</f>
        <v>0</v>
      </c>
      <c r="Q130" s="228">
        <v>5.0000000000000002E-05</v>
      </c>
      <c r="R130" s="228">
        <f>Q130*H130</f>
        <v>0.008744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132</v>
      </c>
      <c r="AU130" s="230" t="s">
        <v>91</v>
      </c>
      <c r="AY130" s="16" t="s">
        <v>130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21</v>
      </c>
      <c r="BK130" s="231">
        <f>ROUND(I130*H130,2)</f>
        <v>0</v>
      </c>
      <c r="BL130" s="16" t="s">
        <v>136</v>
      </c>
      <c r="BM130" s="230" t="s">
        <v>144</v>
      </c>
    </row>
    <row r="131" s="13" customFormat="1">
      <c r="A131" s="13"/>
      <c r="B131" s="232"/>
      <c r="C131" s="233"/>
      <c r="D131" s="234" t="s">
        <v>145</v>
      </c>
      <c r="E131" s="235" t="s">
        <v>1</v>
      </c>
      <c r="F131" s="236" t="s">
        <v>146</v>
      </c>
      <c r="G131" s="233"/>
      <c r="H131" s="237">
        <v>174.88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145</v>
      </c>
      <c r="AU131" s="243" t="s">
        <v>91</v>
      </c>
      <c r="AV131" s="13" t="s">
        <v>91</v>
      </c>
      <c r="AW131" s="13" t="s">
        <v>38</v>
      </c>
      <c r="AX131" s="13" t="s">
        <v>21</v>
      </c>
      <c r="AY131" s="243" t="s">
        <v>130</v>
      </c>
    </row>
    <row r="132" s="2" customFormat="1" ht="16.5" customHeight="1">
      <c r="A132" s="37"/>
      <c r="B132" s="38"/>
      <c r="C132" s="218" t="s">
        <v>136</v>
      </c>
      <c r="D132" s="218" t="s">
        <v>132</v>
      </c>
      <c r="E132" s="219" t="s">
        <v>147</v>
      </c>
      <c r="F132" s="220" t="s">
        <v>148</v>
      </c>
      <c r="G132" s="221" t="s">
        <v>149</v>
      </c>
      <c r="H132" s="222">
        <v>480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136</v>
      </c>
      <c r="AT132" s="230" t="s">
        <v>132</v>
      </c>
      <c r="AU132" s="230" t="s">
        <v>91</v>
      </c>
      <c r="AY132" s="16" t="s">
        <v>130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21</v>
      </c>
      <c r="BK132" s="231">
        <f>ROUND(I132*H132,2)</f>
        <v>0</v>
      </c>
      <c r="BL132" s="16" t="s">
        <v>136</v>
      </c>
      <c r="BM132" s="230" t="s">
        <v>150</v>
      </c>
    </row>
    <row r="133" s="2" customFormat="1" ht="24.15" customHeight="1">
      <c r="A133" s="37"/>
      <c r="B133" s="38"/>
      <c r="C133" s="218" t="s">
        <v>151</v>
      </c>
      <c r="D133" s="218" t="s">
        <v>132</v>
      </c>
      <c r="E133" s="219" t="s">
        <v>152</v>
      </c>
      <c r="F133" s="220" t="s">
        <v>153</v>
      </c>
      <c r="G133" s="221" t="s">
        <v>154</v>
      </c>
      <c r="H133" s="222">
        <v>60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132</v>
      </c>
      <c r="AU133" s="230" t="s">
        <v>91</v>
      </c>
      <c r="AY133" s="16" t="s">
        <v>130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21</v>
      </c>
      <c r="BK133" s="231">
        <f>ROUND(I133*H133,2)</f>
        <v>0</v>
      </c>
      <c r="BL133" s="16" t="s">
        <v>136</v>
      </c>
      <c r="BM133" s="230" t="s">
        <v>155</v>
      </c>
    </row>
    <row r="134" s="2" customFormat="1" ht="24.15" customHeight="1">
      <c r="A134" s="37"/>
      <c r="B134" s="38"/>
      <c r="C134" s="218" t="s">
        <v>156</v>
      </c>
      <c r="D134" s="218" t="s">
        <v>132</v>
      </c>
      <c r="E134" s="219" t="s">
        <v>157</v>
      </c>
      <c r="F134" s="220" t="s">
        <v>158</v>
      </c>
      <c r="G134" s="221" t="s">
        <v>159</v>
      </c>
      <c r="H134" s="222">
        <v>65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47</v>
      </c>
      <c r="O134" s="90"/>
      <c r="P134" s="228">
        <f>O134*H134</f>
        <v>0</v>
      </c>
      <c r="Q134" s="228">
        <v>0.0086767000000000007</v>
      </c>
      <c r="R134" s="228">
        <f>Q134*H134</f>
        <v>0.56398550000000003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136</v>
      </c>
      <c r="AT134" s="230" t="s">
        <v>132</v>
      </c>
      <c r="AU134" s="230" t="s">
        <v>91</v>
      </c>
      <c r="AY134" s="16" t="s">
        <v>130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21</v>
      </c>
      <c r="BK134" s="231">
        <f>ROUND(I134*H134,2)</f>
        <v>0</v>
      </c>
      <c r="BL134" s="16" t="s">
        <v>136</v>
      </c>
      <c r="BM134" s="230" t="s">
        <v>160</v>
      </c>
    </row>
    <row r="135" s="2" customFormat="1" ht="24.15" customHeight="1">
      <c r="A135" s="37"/>
      <c r="B135" s="38"/>
      <c r="C135" s="218" t="s">
        <v>161</v>
      </c>
      <c r="D135" s="218" t="s">
        <v>132</v>
      </c>
      <c r="E135" s="219" t="s">
        <v>162</v>
      </c>
      <c r="F135" s="220" t="s">
        <v>163</v>
      </c>
      <c r="G135" s="221" t="s">
        <v>159</v>
      </c>
      <c r="H135" s="222">
        <v>78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47</v>
      </c>
      <c r="O135" s="90"/>
      <c r="P135" s="228">
        <f>O135*H135</f>
        <v>0</v>
      </c>
      <c r="Q135" s="228">
        <v>0.036904300000000001</v>
      </c>
      <c r="R135" s="228">
        <f>Q135*H135</f>
        <v>2.8785354000000001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136</v>
      </c>
      <c r="AT135" s="230" t="s">
        <v>132</v>
      </c>
      <c r="AU135" s="230" t="s">
        <v>91</v>
      </c>
      <c r="AY135" s="16" t="s">
        <v>130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21</v>
      </c>
      <c r="BK135" s="231">
        <f>ROUND(I135*H135,2)</f>
        <v>0</v>
      </c>
      <c r="BL135" s="16" t="s">
        <v>136</v>
      </c>
      <c r="BM135" s="230" t="s">
        <v>164</v>
      </c>
    </row>
    <row r="136" s="2" customFormat="1" ht="16.5" customHeight="1">
      <c r="A136" s="37"/>
      <c r="B136" s="38"/>
      <c r="C136" s="218" t="s">
        <v>165</v>
      </c>
      <c r="D136" s="218" t="s">
        <v>132</v>
      </c>
      <c r="E136" s="219" t="s">
        <v>166</v>
      </c>
      <c r="F136" s="220" t="s">
        <v>167</v>
      </c>
      <c r="G136" s="221" t="s">
        <v>168</v>
      </c>
      <c r="H136" s="222">
        <v>612.08000000000004</v>
      </c>
      <c r="I136" s="223"/>
      <c r="J136" s="224">
        <f>ROUND(I136*H136,2)</f>
        <v>0</v>
      </c>
      <c r="K136" s="225"/>
      <c r="L136" s="43"/>
      <c r="M136" s="226" t="s">
        <v>1</v>
      </c>
      <c r="N136" s="227" t="s">
        <v>47</v>
      </c>
      <c r="O136" s="90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0" t="s">
        <v>136</v>
      </c>
      <c r="AT136" s="230" t="s">
        <v>132</v>
      </c>
      <c r="AU136" s="230" t="s">
        <v>91</v>
      </c>
      <c r="AY136" s="16" t="s">
        <v>130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6" t="s">
        <v>21</v>
      </c>
      <c r="BK136" s="231">
        <f>ROUND(I136*H136,2)</f>
        <v>0</v>
      </c>
      <c r="BL136" s="16" t="s">
        <v>136</v>
      </c>
      <c r="BM136" s="230" t="s">
        <v>169</v>
      </c>
    </row>
    <row r="137" s="13" customFormat="1">
      <c r="A137" s="13"/>
      <c r="B137" s="232"/>
      <c r="C137" s="233"/>
      <c r="D137" s="234" t="s">
        <v>145</v>
      </c>
      <c r="E137" s="235" t="s">
        <v>1</v>
      </c>
      <c r="F137" s="236" t="s">
        <v>170</v>
      </c>
      <c r="G137" s="233"/>
      <c r="H137" s="237">
        <v>612.08000000000004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145</v>
      </c>
      <c r="AU137" s="243" t="s">
        <v>91</v>
      </c>
      <c r="AV137" s="13" t="s">
        <v>91</v>
      </c>
      <c r="AW137" s="13" t="s">
        <v>38</v>
      </c>
      <c r="AX137" s="13" t="s">
        <v>21</v>
      </c>
      <c r="AY137" s="243" t="s">
        <v>130</v>
      </c>
    </row>
    <row r="138" s="2" customFormat="1" ht="24.15" customHeight="1">
      <c r="A138" s="37"/>
      <c r="B138" s="38"/>
      <c r="C138" s="218" t="s">
        <v>171</v>
      </c>
      <c r="D138" s="218" t="s">
        <v>132</v>
      </c>
      <c r="E138" s="219" t="s">
        <v>172</v>
      </c>
      <c r="F138" s="220" t="s">
        <v>173</v>
      </c>
      <c r="G138" s="221" t="s">
        <v>168</v>
      </c>
      <c r="H138" s="222">
        <v>220.80000000000001</v>
      </c>
      <c r="I138" s="223"/>
      <c r="J138" s="224">
        <f>ROUND(I138*H138,2)</f>
        <v>0</v>
      </c>
      <c r="K138" s="225"/>
      <c r="L138" s="43"/>
      <c r="M138" s="226" t="s">
        <v>1</v>
      </c>
      <c r="N138" s="227" t="s">
        <v>47</v>
      </c>
      <c r="O138" s="90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0" t="s">
        <v>136</v>
      </c>
      <c r="AT138" s="230" t="s">
        <v>132</v>
      </c>
      <c r="AU138" s="230" t="s">
        <v>91</v>
      </c>
      <c r="AY138" s="16" t="s">
        <v>130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6" t="s">
        <v>21</v>
      </c>
      <c r="BK138" s="231">
        <f>ROUND(I138*H138,2)</f>
        <v>0</v>
      </c>
      <c r="BL138" s="16" t="s">
        <v>136</v>
      </c>
      <c r="BM138" s="230" t="s">
        <v>174</v>
      </c>
    </row>
    <row r="139" s="13" customFormat="1">
      <c r="A139" s="13"/>
      <c r="B139" s="232"/>
      <c r="C139" s="233"/>
      <c r="D139" s="234" t="s">
        <v>145</v>
      </c>
      <c r="E139" s="235" t="s">
        <v>1</v>
      </c>
      <c r="F139" s="236" t="s">
        <v>175</v>
      </c>
      <c r="G139" s="233"/>
      <c r="H139" s="237">
        <v>220.80000000000001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145</v>
      </c>
      <c r="AU139" s="243" t="s">
        <v>91</v>
      </c>
      <c r="AV139" s="13" t="s">
        <v>91</v>
      </c>
      <c r="AW139" s="13" t="s">
        <v>38</v>
      </c>
      <c r="AX139" s="13" t="s">
        <v>21</v>
      </c>
      <c r="AY139" s="243" t="s">
        <v>130</v>
      </c>
    </row>
    <row r="140" s="2" customFormat="1" ht="33" customHeight="1">
      <c r="A140" s="37"/>
      <c r="B140" s="38"/>
      <c r="C140" s="218" t="s">
        <v>26</v>
      </c>
      <c r="D140" s="218" t="s">
        <v>132</v>
      </c>
      <c r="E140" s="219" t="s">
        <v>176</v>
      </c>
      <c r="F140" s="220" t="s">
        <v>177</v>
      </c>
      <c r="G140" s="221" t="s">
        <v>168</v>
      </c>
      <c r="H140" s="222">
        <v>10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136</v>
      </c>
      <c r="AT140" s="230" t="s">
        <v>132</v>
      </c>
      <c r="AU140" s="230" t="s">
        <v>91</v>
      </c>
      <c r="AY140" s="16" t="s">
        <v>130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21</v>
      </c>
      <c r="BK140" s="231">
        <f>ROUND(I140*H140,2)</f>
        <v>0</v>
      </c>
      <c r="BL140" s="16" t="s">
        <v>136</v>
      </c>
      <c r="BM140" s="230" t="s">
        <v>178</v>
      </c>
    </row>
    <row r="141" s="2" customFormat="1">
      <c r="A141" s="37"/>
      <c r="B141" s="38"/>
      <c r="C141" s="39"/>
      <c r="D141" s="234" t="s">
        <v>179</v>
      </c>
      <c r="E141" s="39"/>
      <c r="F141" s="244" t="s">
        <v>180</v>
      </c>
      <c r="G141" s="39"/>
      <c r="H141" s="39"/>
      <c r="I141" s="245"/>
      <c r="J141" s="39"/>
      <c r="K141" s="39"/>
      <c r="L141" s="43"/>
      <c r="M141" s="246"/>
      <c r="N141" s="24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179</v>
      </c>
      <c r="AU141" s="16" t="s">
        <v>91</v>
      </c>
    </row>
    <row r="142" s="2" customFormat="1" ht="33" customHeight="1">
      <c r="A142" s="37"/>
      <c r="B142" s="38"/>
      <c r="C142" s="218" t="s">
        <v>181</v>
      </c>
      <c r="D142" s="218" t="s">
        <v>132</v>
      </c>
      <c r="E142" s="219" t="s">
        <v>182</v>
      </c>
      <c r="F142" s="220" t="s">
        <v>183</v>
      </c>
      <c r="G142" s="221" t="s">
        <v>168</v>
      </c>
      <c r="H142" s="222">
        <v>734.49599999999998</v>
      </c>
      <c r="I142" s="223"/>
      <c r="J142" s="224">
        <f>ROUND(I142*H142,2)</f>
        <v>0</v>
      </c>
      <c r="K142" s="225"/>
      <c r="L142" s="43"/>
      <c r="M142" s="226" t="s">
        <v>1</v>
      </c>
      <c r="N142" s="227" t="s">
        <v>47</v>
      </c>
      <c r="O142" s="90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0" t="s">
        <v>136</v>
      </c>
      <c r="AT142" s="230" t="s">
        <v>132</v>
      </c>
      <c r="AU142" s="230" t="s">
        <v>91</v>
      </c>
      <c r="AY142" s="16" t="s">
        <v>130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6" t="s">
        <v>21</v>
      </c>
      <c r="BK142" s="231">
        <f>ROUND(I142*H142,2)</f>
        <v>0</v>
      </c>
      <c r="BL142" s="16" t="s">
        <v>136</v>
      </c>
      <c r="BM142" s="230" t="s">
        <v>184</v>
      </c>
    </row>
    <row r="143" s="2" customFormat="1">
      <c r="A143" s="37"/>
      <c r="B143" s="38"/>
      <c r="C143" s="39"/>
      <c r="D143" s="234" t="s">
        <v>179</v>
      </c>
      <c r="E143" s="39"/>
      <c r="F143" s="244" t="s">
        <v>185</v>
      </c>
      <c r="G143" s="39"/>
      <c r="H143" s="39"/>
      <c r="I143" s="245"/>
      <c r="J143" s="39"/>
      <c r="K143" s="39"/>
      <c r="L143" s="43"/>
      <c r="M143" s="246"/>
      <c r="N143" s="24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179</v>
      </c>
      <c r="AU143" s="16" t="s">
        <v>91</v>
      </c>
    </row>
    <row r="144" s="13" customFormat="1">
      <c r="A144" s="13"/>
      <c r="B144" s="232"/>
      <c r="C144" s="233"/>
      <c r="D144" s="234" t="s">
        <v>145</v>
      </c>
      <c r="E144" s="235" t="s">
        <v>1</v>
      </c>
      <c r="F144" s="236" t="s">
        <v>186</v>
      </c>
      <c r="G144" s="233"/>
      <c r="H144" s="237">
        <v>734.49599999999998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145</v>
      </c>
      <c r="AU144" s="243" t="s">
        <v>91</v>
      </c>
      <c r="AV144" s="13" t="s">
        <v>91</v>
      </c>
      <c r="AW144" s="13" t="s">
        <v>38</v>
      </c>
      <c r="AX144" s="13" t="s">
        <v>21</v>
      </c>
      <c r="AY144" s="243" t="s">
        <v>130</v>
      </c>
    </row>
    <row r="145" s="14" customFormat="1">
      <c r="A145" s="14"/>
      <c r="B145" s="248"/>
      <c r="C145" s="249"/>
      <c r="D145" s="234" t="s">
        <v>145</v>
      </c>
      <c r="E145" s="250" t="s">
        <v>1</v>
      </c>
      <c r="F145" s="251" t="s">
        <v>187</v>
      </c>
      <c r="G145" s="249"/>
      <c r="H145" s="250" t="s">
        <v>1</v>
      </c>
      <c r="I145" s="252"/>
      <c r="J145" s="249"/>
      <c r="K145" s="249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145</v>
      </c>
      <c r="AU145" s="257" t="s">
        <v>91</v>
      </c>
      <c r="AV145" s="14" t="s">
        <v>21</v>
      </c>
      <c r="AW145" s="14" t="s">
        <v>38</v>
      </c>
      <c r="AX145" s="14" t="s">
        <v>82</v>
      </c>
      <c r="AY145" s="257" t="s">
        <v>130</v>
      </c>
    </row>
    <row r="146" s="2" customFormat="1" ht="44.25" customHeight="1">
      <c r="A146" s="37"/>
      <c r="B146" s="38"/>
      <c r="C146" s="218" t="s">
        <v>188</v>
      </c>
      <c r="D146" s="218" t="s">
        <v>132</v>
      </c>
      <c r="E146" s="219" t="s">
        <v>189</v>
      </c>
      <c r="F146" s="220" t="s">
        <v>190</v>
      </c>
      <c r="G146" s="221" t="s">
        <v>159</v>
      </c>
      <c r="H146" s="222">
        <v>3497.5999999999999</v>
      </c>
      <c r="I146" s="223"/>
      <c r="J146" s="224">
        <f>ROUND(I146*H146,2)</f>
        <v>0</v>
      </c>
      <c r="K146" s="225"/>
      <c r="L146" s="43"/>
      <c r="M146" s="226" t="s">
        <v>1</v>
      </c>
      <c r="N146" s="227" t="s">
        <v>47</v>
      </c>
      <c r="O146" s="90"/>
      <c r="P146" s="228">
        <f>O146*H146</f>
        <v>0</v>
      </c>
      <c r="Q146" s="228">
        <v>0.0018</v>
      </c>
      <c r="R146" s="228">
        <f>Q146*H146</f>
        <v>6.2956799999999999</v>
      </c>
      <c r="S146" s="228">
        <v>0</v>
      </c>
      <c r="T146" s="229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0" t="s">
        <v>136</v>
      </c>
      <c r="AT146" s="230" t="s">
        <v>132</v>
      </c>
      <c r="AU146" s="230" t="s">
        <v>91</v>
      </c>
      <c r="AY146" s="16" t="s">
        <v>130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6" t="s">
        <v>21</v>
      </c>
      <c r="BK146" s="231">
        <f>ROUND(I146*H146,2)</f>
        <v>0</v>
      </c>
      <c r="BL146" s="16" t="s">
        <v>136</v>
      </c>
      <c r="BM146" s="230" t="s">
        <v>191</v>
      </c>
    </row>
    <row r="147" s="13" customFormat="1">
      <c r="A147" s="13"/>
      <c r="B147" s="232"/>
      <c r="C147" s="233"/>
      <c r="D147" s="234" t="s">
        <v>145</v>
      </c>
      <c r="E147" s="235" t="s">
        <v>1</v>
      </c>
      <c r="F147" s="236" t="s">
        <v>192</v>
      </c>
      <c r="G147" s="233"/>
      <c r="H147" s="237">
        <v>3497.5999999999999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145</v>
      </c>
      <c r="AU147" s="243" t="s">
        <v>91</v>
      </c>
      <c r="AV147" s="13" t="s">
        <v>91</v>
      </c>
      <c r="AW147" s="13" t="s">
        <v>38</v>
      </c>
      <c r="AX147" s="13" t="s">
        <v>21</v>
      </c>
      <c r="AY147" s="243" t="s">
        <v>130</v>
      </c>
    </row>
    <row r="148" s="2" customFormat="1" ht="21.75" customHeight="1">
      <c r="A148" s="37"/>
      <c r="B148" s="38"/>
      <c r="C148" s="218" t="s">
        <v>193</v>
      </c>
      <c r="D148" s="218" t="s">
        <v>132</v>
      </c>
      <c r="E148" s="219" t="s">
        <v>194</v>
      </c>
      <c r="F148" s="220" t="s">
        <v>195</v>
      </c>
      <c r="G148" s="221" t="s">
        <v>135</v>
      </c>
      <c r="H148" s="222">
        <v>2448.3200000000002</v>
      </c>
      <c r="I148" s="223"/>
      <c r="J148" s="224">
        <f>ROUND(I148*H148,2)</f>
        <v>0</v>
      </c>
      <c r="K148" s="225"/>
      <c r="L148" s="43"/>
      <c r="M148" s="226" t="s">
        <v>1</v>
      </c>
      <c r="N148" s="227" t="s">
        <v>47</v>
      </c>
      <c r="O148" s="90"/>
      <c r="P148" s="228">
        <f>O148*H148</f>
        <v>0</v>
      </c>
      <c r="Q148" s="228">
        <v>0.00084999999999999995</v>
      </c>
      <c r="R148" s="228">
        <f>Q148*H148</f>
        <v>2.0810719999999998</v>
      </c>
      <c r="S148" s="228">
        <v>0</v>
      </c>
      <c r="T148" s="22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0" t="s">
        <v>136</v>
      </c>
      <c r="AT148" s="230" t="s">
        <v>132</v>
      </c>
      <c r="AU148" s="230" t="s">
        <v>91</v>
      </c>
      <c r="AY148" s="16" t="s">
        <v>130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6" t="s">
        <v>21</v>
      </c>
      <c r="BK148" s="231">
        <f>ROUND(I148*H148,2)</f>
        <v>0</v>
      </c>
      <c r="BL148" s="16" t="s">
        <v>136</v>
      </c>
      <c r="BM148" s="230" t="s">
        <v>196</v>
      </c>
    </row>
    <row r="149" s="2" customFormat="1">
      <c r="A149" s="37"/>
      <c r="B149" s="38"/>
      <c r="C149" s="39"/>
      <c r="D149" s="234" t="s">
        <v>179</v>
      </c>
      <c r="E149" s="39"/>
      <c r="F149" s="244" t="s">
        <v>197</v>
      </c>
      <c r="G149" s="39"/>
      <c r="H149" s="39"/>
      <c r="I149" s="245"/>
      <c r="J149" s="39"/>
      <c r="K149" s="39"/>
      <c r="L149" s="43"/>
      <c r="M149" s="246"/>
      <c r="N149" s="24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179</v>
      </c>
      <c r="AU149" s="16" t="s">
        <v>91</v>
      </c>
    </row>
    <row r="150" s="13" customFormat="1">
      <c r="A150" s="13"/>
      <c r="B150" s="232"/>
      <c r="C150" s="233"/>
      <c r="D150" s="234" t="s">
        <v>145</v>
      </c>
      <c r="E150" s="235" t="s">
        <v>1</v>
      </c>
      <c r="F150" s="236" t="s">
        <v>198</v>
      </c>
      <c r="G150" s="233"/>
      <c r="H150" s="237">
        <v>2448.3200000000002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145</v>
      </c>
      <c r="AU150" s="243" t="s">
        <v>91</v>
      </c>
      <c r="AV150" s="13" t="s">
        <v>91</v>
      </c>
      <c r="AW150" s="13" t="s">
        <v>38</v>
      </c>
      <c r="AX150" s="13" t="s">
        <v>21</v>
      </c>
      <c r="AY150" s="243" t="s">
        <v>130</v>
      </c>
    </row>
    <row r="151" s="2" customFormat="1" ht="24.15" customHeight="1">
      <c r="A151" s="37"/>
      <c r="B151" s="38"/>
      <c r="C151" s="218" t="s">
        <v>199</v>
      </c>
      <c r="D151" s="218" t="s">
        <v>132</v>
      </c>
      <c r="E151" s="219" t="s">
        <v>200</v>
      </c>
      <c r="F151" s="220" t="s">
        <v>201</v>
      </c>
      <c r="G151" s="221" t="s">
        <v>135</v>
      </c>
      <c r="H151" s="222">
        <v>2448.3200000000002</v>
      </c>
      <c r="I151" s="223"/>
      <c r="J151" s="224">
        <f>ROUND(I151*H151,2)</f>
        <v>0</v>
      </c>
      <c r="K151" s="225"/>
      <c r="L151" s="43"/>
      <c r="M151" s="226" t="s">
        <v>1</v>
      </c>
      <c r="N151" s="227" t="s">
        <v>47</v>
      </c>
      <c r="O151" s="90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0" t="s">
        <v>136</v>
      </c>
      <c r="AT151" s="230" t="s">
        <v>132</v>
      </c>
      <c r="AU151" s="230" t="s">
        <v>91</v>
      </c>
      <c r="AY151" s="16" t="s">
        <v>130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6" t="s">
        <v>21</v>
      </c>
      <c r="BK151" s="231">
        <f>ROUND(I151*H151,2)</f>
        <v>0</v>
      </c>
      <c r="BL151" s="16" t="s">
        <v>136</v>
      </c>
      <c r="BM151" s="230" t="s">
        <v>202</v>
      </c>
    </row>
    <row r="152" s="2" customFormat="1">
      <c r="A152" s="37"/>
      <c r="B152" s="38"/>
      <c r="C152" s="39"/>
      <c r="D152" s="234" t="s">
        <v>179</v>
      </c>
      <c r="E152" s="39"/>
      <c r="F152" s="244" t="s">
        <v>203</v>
      </c>
      <c r="G152" s="39"/>
      <c r="H152" s="39"/>
      <c r="I152" s="245"/>
      <c r="J152" s="39"/>
      <c r="K152" s="39"/>
      <c r="L152" s="43"/>
      <c r="M152" s="246"/>
      <c r="N152" s="247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179</v>
      </c>
      <c r="AU152" s="16" t="s">
        <v>91</v>
      </c>
    </row>
    <row r="153" s="2" customFormat="1" ht="24.15" customHeight="1">
      <c r="A153" s="37"/>
      <c r="B153" s="38"/>
      <c r="C153" s="218" t="s">
        <v>204</v>
      </c>
      <c r="D153" s="218" t="s">
        <v>132</v>
      </c>
      <c r="E153" s="219" t="s">
        <v>205</v>
      </c>
      <c r="F153" s="220" t="s">
        <v>206</v>
      </c>
      <c r="G153" s="221" t="s">
        <v>207</v>
      </c>
      <c r="H153" s="222">
        <v>70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136</v>
      </c>
      <c r="AT153" s="230" t="s">
        <v>132</v>
      </c>
      <c r="AU153" s="230" t="s">
        <v>91</v>
      </c>
      <c r="AY153" s="16" t="s">
        <v>130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21</v>
      </c>
      <c r="BK153" s="231">
        <f>ROUND(I153*H153,2)</f>
        <v>0</v>
      </c>
      <c r="BL153" s="16" t="s">
        <v>136</v>
      </c>
      <c r="BM153" s="230" t="s">
        <v>208</v>
      </c>
    </row>
    <row r="154" s="2" customFormat="1" ht="24.15" customHeight="1">
      <c r="A154" s="37"/>
      <c r="B154" s="38"/>
      <c r="C154" s="218" t="s">
        <v>209</v>
      </c>
      <c r="D154" s="218" t="s">
        <v>132</v>
      </c>
      <c r="E154" s="219" t="s">
        <v>210</v>
      </c>
      <c r="F154" s="220" t="s">
        <v>211</v>
      </c>
      <c r="G154" s="221" t="s">
        <v>207</v>
      </c>
      <c r="H154" s="222">
        <v>54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136</v>
      </c>
      <c r="AT154" s="230" t="s">
        <v>132</v>
      </c>
      <c r="AU154" s="230" t="s">
        <v>91</v>
      </c>
      <c r="AY154" s="16" t="s">
        <v>130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21</v>
      </c>
      <c r="BK154" s="231">
        <f>ROUND(I154*H154,2)</f>
        <v>0</v>
      </c>
      <c r="BL154" s="16" t="s">
        <v>136</v>
      </c>
      <c r="BM154" s="230" t="s">
        <v>212</v>
      </c>
    </row>
    <row r="155" s="2" customFormat="1" ht="21.75" customHeight="1">
      <c r="A155" s="37"/>
      <c r="B155" s="38"/>
      <c r="C155" s="218" t="s">
        <v>213</v>
      </c>
      <c r="D155" s="218" t="s">
        <v>132</v>
      </c>
      <c r="E155" s="219" t="s">
        <v>214</v>
      </c>
      <c r="F155" s="220" t="s">
        <v>215</v>
      </c>
      <c r="G155" s="221" t="s">
        <v>135</v>
      </c>
      <c r="H155" s="222">
        <v>2098.5599999999999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47</v>
      </c>
      <c r="O155" s="90"/>
      <c r="P155" s="228">
        <f>O155*H155</f>
        <v>0</v>
      </c>
      <c r="Q155" s="228">
        <v>0.00084000000000000003</v>
      </c>
      <c r="R155" s="228">
        <f>Q155*H155</f>
        <v>1.7627904000000001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136</v>
      </c>
      <c r="AT155" s="230" t="s">
        <v>132</v>
      </c>
      <c r="AU155" s="230" t="s">
        <v>91</v>
      </c>
      <c r="AY155" s="16" t="s">
        <v>130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21</v>
      </c>
      <c r="BK155" s="231">
        <f>ROUND(I155*H155,2)</f>
        <v>0</v>
      </c>
      <c r="BL155" s="16" t="s">
        <v>136</v>
      </c>
      <c r="BM155" s="230" t="s">
        <v>216</v>
      </c>
    </row>
    <row r="156" s="13" customFormat="1">
      <c r="A156" s="13"/>
      <c r="B156" s="232"/>
      <c r="C156" s="233"/>
      <c r="D156" s="234" t="s">
        <v>145</v>
      </c>
      <c r="E156" s="235" t="s">
        <v>1</v>
      </c>
      <c r="F156" s="236" t="s">
        <v>217</v>
      </c>
      <c r="G156" s="233"/>
      <c r="H156" s="237">
        <v>2098.5599999999999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145</v>
      </c>
      <c r="AU156" s="243" t="s">
        <v>91</v>
      </c>
      <c r="AV156" s="13" t="s">
        <v>91</v>
      </c>
      <c r="AW156" s="13" t="s">
        <v>38</v>
      </c>
      <c r="AX156" s="13" t="s">
        <v>21</v>
      </c>
      <c r="AY156" s="243" t="s">
        <v>130</v>
      </c>
    </row>
    <row r="157" s="2" customFormat="1" ht="24.15" customHeight="1">
      <c r="A157" s="37"/>
      <c r="B157" s="38"/>
      <c r="C157" s="218" t="s">
        <v>218</v>
      </c>
      <c r="D157" s="218" t="s">
        <v>132</v>
      </c>
      <c r="E157" s="219" t="s">
        <v>219</v>
      </c>
      <c r="F157" s="220" t="s">
        <v>220</v>
      </c>
      <c r="G157" s="221" t="s">
        <v>135</v>
      </c>
      <c r="H157" s="222">
        <v>2098.5599999999999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47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136</v>
      </c>
      <c r="AT157" s="230" t="s">
        <v>132</v>
      </c>
      <c r="AU157" s="230" t="s">
        <v>91</v>
      </c>
      <c r="AY157" s="16" t="s">
        <v>130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21</v>
      </c>
      <c r="BK157" s="231">
        <f>ROUND(I157*H157,2)</f>
        <v>0</v>
      </c>
      <c r="BL157" s="16" t="s">
        <v>136</v>
      </c>
      <c r="BM157" s="230" t="s">
        <v>221</v>
      </c>
    </row>
    <row r="158" s="2" customFormat="1" ht="24.15" customHeight="1">
      <c r="A158" s="37"/>
      <c r="B158" s="38"/>
      <c r="C158" s="218" t="s">
        <v>7</v>
      </c>
      <c r="D158" s="218" t="s">
        <v>132</v>
      </c>
      <c r="E158" s="219" t="s">
        <v>222</v>
      </c>
      <c r="F158" s="220" t="s">
        <v>223</v>
      </c>
      <c r="G158" s="221" t="s">
        <v>168</v>
      </c>
      <c r="H158" s="222">
        <v>279.80799999999999</v>
      </c>
      <c r="I158" s="223"/>
      <c r="J158" s="224">
        <f>ROUND(I158*H158,2)</f>
        <v>0</v>
      </c>
      <c r="K158" s="225"/>
      <c r="L158" s="43"/>
      <c r="M158" s="226" t="s">
        <v>1</v>
      </c>
      <c r="N158" s="227" t="s">
        <v>47</v>
      </c>
      <c r="O158" s="90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0" t="s">
        <v>136</v>
      </c>
      <c r="AT158" s="230" t="s">
        <v>132</v>
      </c>
      <c r="AU158" s="230" t="s">
        <v>91</v>
      </c>
      <c r="AY158" s="16" t="s">
        <v>130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6" t="s">
        <v>21</v>
      </c>
      <c r="BK158" s="231">
        <f>ROUND(I158*H158,2)</f>
        <v>0</v>
      </c>
      <c r="BL158" s="16" t="s">
        <v>136</v>
      </c>
      <c r="BM158" s="230" t="s">
        <v>224</v>
      </c>
    </row>
    <row r="159" s="13" customFormat="1">
      <c r="A159" s="13"/>
      <c r="B159" s="232"/>
      <c r="C159" s="233"/>
      <c r="D159" s="234" t="s">
        <v>145</v>
      </c>
      <c r="E159" s="235" t="s">
        <v>1</v>
      </c>
      <c r="F159" s="236" t="s">
        <v>225</v>
      </c>
      <c r="G159" s="233"/>
      <c r="H159" s="237">
        <v>279.80799999999999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145</v>
      </c>
      <c r="AU159" s="243" t="s">
        <v>91</v>
      </c>
      <c r="AV159" s="13" t="s">
        <v>91</v>
      </c>
      <c r="AW159" s="13" t="s">
        <v>38</v>
      </c>
      <c r="AX159" s="13" t="s">
        <v>21</v>
      </c>
      <c r="AY159" s="243" t="s">
        <v>130</v>
      </c>
    </row>
    <row r="160" s="2" customFormat="1" ht="21.75" customHeight="1">
      <c r="A160" s="37"/>
      <c r="B160" s="38"/>
      <c r="C160" s="218" t="s">
        <v>226</v>
      </c>
      <c r="D160" s="218" t="s">
        <v>132</v>
      </c>
      <c r="E160" s="219" t="s">
        <v>227</v>
      </c>
      <c r="F160" s="220" t="s">
        <v>228</v>
      </c>
      <c r="G160" s="221" t="s">
        <v>168</v>
      </c>
      <c r="H160" s="222">
        <v>2798.8000000000002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136</v>
      </c>
      <c r="AT160" s="230" t="s">
        <v>132</v>
      </c>
      <c r="AU160" s="230" t="s">
        <v>91</v>
      </c>
      <c r="AY160" s="16" t="s">
        <v>130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21</v>
      </c>
      <c r="BK160" s="231">
        <f>ROUND(I160*H160,2)</f>
        <v>0</v>
      </c>
      <c r="BL160" s="16" t="s">
        <v>136</v>
      </c>
      <c r="BM160" s="230" t="s">
        <v>229</v>
      </c>
    </row>
    <row r="161" s="2" customFormat="1" ht="16.5" customHeight="1">
      <c r="A161" s="37"/>
      <c r="B161" s="38"/>
      <c r="C161" s="218" t="s">
        <v>230</v>
      </c>
      <c r="D161" s="218" t="s">
        <v>132</v>
      </c>
      <c r="E161" s="219" t="s">
        <v>231</v>
      </c>
      <c r="F161" s="220" t="s">
        <v>232</v>
      </c>
      <c r="G161" s="221" t="s">
        <v>168</v>
      </c>
      <c r="H161" s="222">
        <v>279.80799999999999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136</v>
      </c>
      <c r="AT161" s="230" t="s">
        <v>132</v>
      </c>
      <c r="AU161" s="230" t="s">
        <v>91</v>
      </c>
      <c r="AY161" s="16" t="s">
        <v>130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21</v>
      </c>
      <c r="BK161" s="231">
        <f>ROUND(I161*H161,2)</f>
        <v>0</v>
      </c>
      <c r="BL161" s="16" t="s">
        <v>136</v>
      </c>
      <c r="BM161" s="230" t="s">
        <v>233</v>
      </c>
    </row>
    <row r="162" s="2" customFormat="1" ht="16.5" customHeight="1">
      <c r="A162" s="37"/>
      <c r="B162" s="38"/>
      <c r="C162" s="218" t="s">
        <v>234</v>
      </c>
      <c r="D162" s="218" t="s">
        <v>132</v>
      </c>
      <c r="E162" s="219" t="s">
        <v>235</v>
      </c>
      <c r="F162" s="220" t="s">
        <v>236</v>
      </c>
      <c r="G162" s="221" t="s">
        <v>237</v>
      </c>
      <c r="H162" s="222">
        <v>279.80799999999999</v>
      </c>
      <c r="I162" s="223"/>
      <c r="J162" s="224">
        <f>ROUND(I162*H162,2)</f>
        <v>0</v>
      </c>
      <c r="K162" s="225"/>
      <c r="L162" s="43"/>
      <c r="M162" s="226" t="s">
        <v>1</v>
      </c>
      <c r="N162" s="227" t="s">
        <v>47</v>
      </c>
      <c r="O162" s="90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0" t="s">
        <v>136</v>
      </c>
      <c r="AT162" s="230" t="s">
        <v>132</v>
      </c>
      <c r="AU162" s="230" t="s">
        <v>91</v>
      </c>
      <c r="AY162" s="16" t="s">
        <v>130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6" t="s">
        <v>21</v>
      </c>
      <c r="BK162" s="231">
        <f>ROUND(I162*H162,2)</f>
        <v>0</v>
      </c>
      <c r="BL162" s="16" t="s">
        <v>136</v>
      </c>
      <c r="BM162" s="230" t="s">
        <v>238</v>
      </c>
    </row>
    <row r="163" s="2" customFormat="1" ht="16.5" customHeight="1">
      <c r="A163" s="37"/>
      <c r="B163" s="38"/>
      <c r="C163" s="218" t="s">
        <v>239</v>
      </c>
      <c r="D163" s="218" t="s">
        <v>132</v>
      </c>
      <c r="E163" s="219" t="s">
        <v>240</v>
      </c>
      <c r="F163" s="220" t="s">
        <v>241</v>
      </c>
      <c r="G163" s="221" t="s">
        <v>168</v>
      </c>
      <c r="H163" s="222">
        <v>454.68799999999999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136</v>
      </c>
      <c r="AT163" s="230" t="s">
        <v>132</v>
      </c>
      <c r="AU163" s="230" t="s">
        <v>91</v>
      </c>
      <c r="AY163" s="16" t="s">
        <v>130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21</v>
      </c>
      <c r="BK163" s="231">
        <f>ROUND(I163*H163,2)</f>
        <v>0</v>
      </c>
      <c r="BL163" s="16" t="s">
        <v>136</v>
      </c>
      <c r="BM163" s="230" t="s">
        <v>242</v>
      </c>
    </row>
    <row r="164" s="13" customFormat="1">
      <c r="A164" s="13"/>
      <c r="B164" s="232"/>
      <c r="C164" s="233"/>
      <c r="D164" s="234" t="s">
        <v>145</v>
      </c>
      <c r="E164" s="235" t="s">
        <v>1</v>
      </c>
      <c r="F164" s="236" t="s">
        <v>243</v>
      </c>
      <c r="G164" s="233"/>
      <c r="H164" s="237">
        <v>454.68799999999999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145</v>
      </c>
      <c r="AU164" s="243" t="s">
        <v>91</v>
      </c>
      <c r="AV164" s="13" t="s">
        <v>91</v>
      </c>
      <c r="AW164" s="13" t="s">
        <v>38</v>
      </c>
      <c r="AX164" s="13" t="s">
        <v>21</v>
      </c>
      <c r="AY164" s="243" t="s">
        <v>130</v>
      </c>
    </row>
    <row r="165" s="2" customFormat="1" ht="16.5" customHeight="1">
      <c r="A165" s="37"/>
      <c r="B165" s="38"/>
      <c r="C165" s="218" t="s">
        <v>244</v>
      </c>
      <c r="D165" s="218" t="s">
        <v>132</v>
      </c>
      <c r="E165" s="219" t="s">
        <v>245</v>
      </c>
      <c r="F165" s="220" t="s">
        <v>246</v>
      </c>
      <c r="G165" s="221" t="s">
        <v>168</v>
      </c>
      <c r="H165" s="222">
        <v>209.856</v>
      </c>
      <c r="I165" s="223"/>
      <c r="J165" s="224">
        <f>ROUND(I165*H165,2)</f>
        <v>0</v>
      </c>
      <c r="K165" s="225"/>
      <c r="L165" s="43"/>
      <c r="M165" s="226" t="s">
        <v>1</v>
      </c>
      <c r="N165" s="227" t="s">
        <v>47</v>
      </c>
      <c r="O165" s="90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0" t="s">
        <v>136</v>
      </c>
      <c r="AT165" s="230" t="s">
        <v>132</v>
      </c>
      <c r="AU165" s="230" t="s">
        <v>91</v>
      </c>
      <c r="AY165" s="16" t="s">
        <v>130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6" t="s">
        <v>21</v>
      </c>
      <c r="BK165" s="231">
        <f>ROUND(I165*H165,2)</f>
        <v>0</v>
      </c>
      <c r="BL165" s="16" t="s">
        <v>136</v>
      </c>
      <c r="BM165" s="230" t="s">
        <v>247</v>
      </c>
    </row>
    <row r="166" s="13" customFormat="1">
      <c r="A166" s="13"/>
      <c r="B166" s="232"/>
      <c r="C166" s="233"/>
      <c r="D166" s="234" t="s">
        <v>145</v>
      </c>
      <c r="E166" s="235" t="s">
        <v>1</v>
      </c>
      <c r="F166" s="236" t="s">
        <v>248</v>
      </c>
      <c r="G166" s="233"/>
      <c r="H166" s="237">
        <v>209.856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145</v>
      </c>
      <c r="AU166" s="243" t="s">
        <v>91</v>
      </c>
      <c r="AV166" s="13" t="s">
        <v>91</v>
      </c>
      <c r="AW166" s="13" t="s">
        <v>38</v>
      </c>
      <c r="AX166" s="13" t="s">
        <v>21</v>
      </c>
      <c r="AY166" s="243" t="s">
        <v>130</v>
      </c>
    </row>
    <row r="167" s="2" customFormat="1" ht="16.5" customHeight="1">
      <c r="A167" s="37"/>
      <c r="B167" s="38"/>
      <c r="C167" s="258" t="s">
        <v>249</v>
      </c>
      <c r="D167" s="258" t="s">
        <v>250</v>
      </c>
      <c r="E167" s="259" t="s">
        <v>251</v>
      </c>
      <c r="F167" s="260" t="s">
        <v>252</v>
      </c>
      <c r="G167" s="261" t="s">
        <v>237</v>
      </c>
      <c r="H167" s="262">
        <v>398.726</v>
      </c>
      <c r="I167" s="263"/>
      <c r="J167" s="264">
        <f>ROUND(I167*H167,2)</f>
        <v>0</v>
      </c>
      <c r="K167" s="265"/>
      <c r="L167" s="266"/>
      <c r="M167" s="267" t="s">
        <v>1</v>
      </c>
      <c r="N167" s="268" t="s">
        <v>47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165</v>
      </c>
      <c r="AT167" s="230" t="s">
        <v>250</v>
      </c>
      <c r="AU167" s="230" t="s">
        <v>91</v>
      </c>
      <c r="AY167" s="16" t="s">
        <v>130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21</v>
      </c>
      <c r="BK167" s="231">
        <f>ROUND(I167*H167,2)</f>
        <v>0</v>
      </c>
      <c r="BL167" s="16" t="s">
        <v>136</v>
      </c>
      <c r="BM167" s="230" t="s">
        <v>253</v>
      </c>
    </row>
    <row r="168" s="13" customFormat="1">
      <c r="A168" s="13"/>
      <c r="B168" s="232"/>
      <c r="C168" s="233"/>
      <c r="D168" s="234" t="s">
        <v>145</v>
      </c>
      <c r="E168" s="235" t="s">
        <v>1</v>
      </c>
      <c r="F168" s="236" t="s">
        <v>254</v>
      </c>
      <c r="G168" s="233"/>
      <c r="H168" s="237">
        <v>398.726</v>
      </c>
      <c r="I168" s="238"/>
      <c r="J168" s="233"/>
      <c r="K168" s="233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145</v>
      </c>
      <c r="AU168" s="243" t="s">
        <v>91</v>
      </c>
      <c r="AV168" s="13" t="s">
        <v>91</v>
      </c>
      <c r="AW168" s="13" t="s">
        <v>38</v>
      </c>
      <c r="AX168" s="13" t="s">
        <v>21</v>
      </c>
      <c r="AY168" s="243" t="s">
        <v>130</v>
      </c>
    </row>
    <row r="169" s="2" customFormat="1" ht="21.75" customHeight="1">
      <c r="A169" s="37"/>
      <c r="B169" s="38"/>
      <c r="C169" s="218" t="s">
        <v>255</v>
      </c>
      <c r="D169" s="218" t="s">
        <v>132</v>
      </c>
      <c r="E169" s="219" t="s">
        <v>256</v>
      </c>
      <c r="F169" s="220" t="s">
        <v>257</v>
      </c>
      <c r="G169" s="221" t="s">
        <v>135</v>
      </c>
      <c r="H169" s="222">
        <v>692.63999999999999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47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136</v>
      </c>
      <c r="AT169" s="230" t="s">
        <v>132</v>
      </c>
      <c r="AU169" s="230" t="s">
        <v>91</v>
      </c>
      <c r="AY169" s="16" t="s">
        <v>130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21</v>
      </c>
      <c r="BK169" s="231">
        <f>ROUND(I169*H169,2)</f>
        <v>0</v>
      </c>
      <c r="BL169" s="16" t="s">
        <v>136</v>
      </c>
      <c r="BM169" s="230" t="s">
        <v>258</v>
      </c>
    </row>
    <row r="170" s="2" customFormat="1" ht="24.15" customHeight="1">
      <c r="A170" s="37"/>
      <c r="B170" s="38"/>
      <c r="C170" s="218" t="s">
        <v>259</v>
      </c>
      <c r="D170" s="218" t="s">
        <v>132</v>
      </c>
      <c r="E170" s="219" t="s">
        <v>260</v>
      </c>
      <c r="F170" s="220" t="s">
        <v>261</v>
      </c>
      <c r="G170" s="221" t="s">
        <v>135</v>
      </c>
      <c r="H170" s="222">
        <v>692.63999999999999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47</v>
      </c>
      <c r="O170" s="90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136</v>
      </c>
      <c r="AT170" s="230" t="s">
        <v>132</v>
      </c>
      <c r="AU170" s="230" t="s">
        <v>91</v>
      </c>
      <c r="AY170" s="16" t="s">
        <v>130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21</v>
      </c>
      <c r="BK170" s="231">
        <f>ROUND(I170*H170,2)</f>
        <v>0</v>
      </c>
      <c r="BL170" s="16" t="s">
        <v>136</v>
      </c>
      <c r="BM170" s="230" t="s">
        <v>262</v>
      </c>
    </row>
    <row r="171" s="2" customFormat="1" ht="16.5" customHeight="1">
      <c r="A171" s="37"/>
      <c r="B171" s="38"/>
      <c r="C171" s="258" t="s">
        <v>263</v>
      </c>
      <c r="D171" s="258" t="s">
        <v>250</v>
      </c>
      <c r="E171" s="259" t="s">
        <v>264</v>
      </c>
      <c r="F171" s="260" t="s">
        <v>265</v>
      </c>
      <c r="G171" s="261" t="s">
        <v>266</v>
      </c>
      <c r="H171" s="262">
        <v>26</v>
      </c>
      <c r="I171" s="263"/>
      <c r="J171" s="264">
        <f>ROUND(I171*H171,2)</f>
        <v>0</v>
      </c>
      <c r="K171" s="265"/>
      <c r="L171" s="266"/>
      <c r="M171" s="267" t="s">
        <v>1</v>
      </c>
      <c r="N171" s="268" t="s">
        <v>47</v>
      </c>
      <c r="O171" s="90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0" t="s">
        <v>165</v>
      </c>
      <c r="AT171" s="230" t="s">
        <v>250</v>
      </c>
      <c r="AU171" s="230" t="s">
        <v>91</v>
      </c>
      <c r="AY171" s="16" t="s">
        <v>130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6" t="s">
        <v>21</v>
      </c>
      <c r="BK171" s="231">
        <f>ROUND(I171*H171,2)</f>
        <v>0</v>
      </c>
      <c r="BL171" s="16" t="s">
        <v>136</v>
      </c>
      <c r="BM171" s="230" t="s">
        <v>267</v>
      </c>
    </row>
    <row r="172" s="12" customFormat="1" ht="22.8" customHeight="1">
      <c r="A172" s="12"/>
      <c r="B172" s="202"/>
      <c r="C172" s="203"/>
      <c r="D172" s="204" t="s">
        <v>81</v>
      </c>
      <c r="E172" s="216" t="s">
        <v>136</v>
      </c>
      <c r="F172" s="216" t="s">
        <v>268</v>
      </c>
      <c r="G172" s="203"/>
      <c r="H172" s="203"/>
      <c r="I172" s="206"/>
      <c r="J172" s="217">
        <f>BK172</f>
        <v>0</v>
      </c>
      <c r="K172" s="203"/>
      <c r="L172" s="208"/>
      <c r="M172" s="209"/>
      <c r="N172" s="210"/>
      <c r="O172" s="210"/>
      <c r="P172" s="211">
        <f>SUM(P173:P176)</f>
        <v>0</v>
      </c>
      <c r="Q172" s="210"/>
      <c r="R172" s="211">
        <f>SUM(R173:R176)</f>
        <v>99.41470704000001</v>
      </c>
      <c r="S172" s="210"/>
      <c r="T172" s="212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21</v>
      </c>
      <c r="AT172" s="214" t="s">
        <v>81</v>
      </c>
      <c r="AU172" s="214" t="s">
        <v>21</v>
      </c>
      <c r="AY172" s="213" t="s">
        <v>130</v>
      </c>
      <c r="BK172" s="215">
        <f>SUM(BK173:BK176)</f>
        <v>0</v>
      </c>
    </row>
    <row r="173" s="2" customFormat="1" ht="21.75" customHeight="1">
      <c r="A173" s="37"/>
      <c r="B173" s="38"/>
      <c r="C173" s="218" t="s">
        <v>269</v>
      </c>
      <c r="D173" s="218" t="s">
        <v>132</v>
      </c>
      <c r="E173" s="219" t="s">
        <v>270</v>
      </c>
      <c r="F173" s="220" t="s">
        <v>271</v>
      </c>
      <c r="G173" s="221" t="s">
        <v>168</v>
      </c>
      <c r="H173" s="222">
        <v>52.463999999999999</v>
      </c>
      <c r="I173" s="223"/>
      <c r="J173" s="224">
        <f>ROUND(I173*H173,2)</f>
        <v>0</v>
      </c>
      <c r="K173" s="225"/>
      <c r="L173" s="43"/>
      <c r="M173" s="226" t="s">
        <v>1</v>
      </c>
      <c r="N173" s="227" t="s">
        <v>47</v>
      </c>
      <c r="O173" s="90"/>
      <c r="P173" s="228">
        <f>O173*H173</f>
        <v>0</v>
      </c>
      <c r="Q173" s="228">
        <v>1.8907700000000001</v>
      </c>
      <c r="R173" s="228">
        <f>Q173*H173</f>
        <v>99.197357280000006</v>
      </c>
      <c r="S173" s="228">
        <v>0</v>
      </c>
      <c r="T173" s="229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0" t="s">
        <v>136</v>
      </c>
      <c r="AT173" s="230" t="s">
        <v>132</v>
      </c>
      <c r="AU173" s="230" t="s">
        <v>91</v>
      </c>
      <c r="AY173" s="16" t="s">
        <v>130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6" t="s">
        <v>21</v>
      </c>
      <c r="BK173" s="231">
        <f>ROUND(I173*H173,2)</f>
        <v>0</v>
      </c>
      <c r="BL173" s="16" t="s">
        <v>136</v>
      </c>
      <c r="BM173" s="230" t="s">
        <v>272</v>
      </c>
    </row>
    <row r="174" s="13" customFormat="1">
      <c r="A174" s="13"/>
      <c r="B174" s="232"/>
      <c r="C174" s="233"/>
      <c r="D174" s="234" t="s">
        <v>145</v>
      </c>
      <c r="E174" s="235" t="s">
        <v>1</v>
      </c>
      <c r="F174" s="236" t="s">
        <v>273</v>
      </c>
      <c r="G174" s="233"/>
      <c r="H174" s="237">
        <v>52.463999999999999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145</v>
      </c>
      <c r="AU174" s="243" t="s">
        <v>91</v>
      </c>
      <c r="AV174" s="13" t="s">
        <v>91</v>
      </c>
      <c r="AW174" s="13" t="s">
        <v>38</v>
      </c>
      <c r="AX174" s="13" t="s">
        <v>21</v>
      </c>
      <c r="AY174" s="243" t="s">
        <v>130</v>
      </c>
    </row>
    <row r="175" s="2" customFormat="1" ht="16.5" customHeight="1">
      <c r="A175" s="37"/>
      <c r="B175" s="38"/>
      <c r="C175" s="218" t="s">
        <v>274</v>
      </c>
      <c r="D175" s="218" t="s">
        <v>132</v>
      </c>
      <c r="E175" s="219" t="s">
        <v>275</v>
      </c>
      <c r="F175" s="220" t="s">
        <v>276</v>
      </c>
      <c r="G175" s="221" t="s">
        <v>168</v>
      </c>
      <c r="H175" s="222">
        <v>18</v>
      </c>
      <c r="I175" s="223"/>
      <c r="J175" s="224">
        <f>ROUND(I175*H175,2)</f>
        <v>0</v>
      </c>
      <c r="K175" s="225"/>
      <c r="L175" s="43"/>
      <c r="M175" s="226" t="s">
        <v>1</v>
      </c>
      <c r="N175" s="227" t="s">
        <v>47</v>
      </c>
      <c r="O175" s="90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0" t="s">
        <v>136</v>
      </c>
      <c r="AT175" s="230" t="s">
        <v>132</v>
      </c>
      <c r="AU175" s="230" t="s">
        <v>91</v>
      </c>
      <c r="AY175" s="16" t="s">
        <v>130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6" t="s">
        <v>21</v>
      </c>
      <c r="BK175" s="231">
        <f>ROUND(I175*H175,2)</f>
        <v>0</v>
      </c>
      <c r="BL175" s="16" t="s">
        <v>136</v>
      </c>
      <c r="BM175" s="230" t="s">
        <v>277</v>
      </c>
    </row>
    <row r="176" s="2" customFormat="1" ht="16.5" customHeight="1">
      <c r="A176" s="37"/>
      <c r="B176" s="38"/>
      <c r="C176" s="218" t="s">
        <v>278</v>
      </c>
      <c r="D176" s="218" t="s">
        <v>132</v>
      </c>
      <c r="E176" s="219" t="s">
        <v>279</v>
      </c>
      <c r="F176" s="220" t="s">
        <v>280</v>
      </c>
      <c r="G176" s="221" t="s">
        <v>135</v>
      </c>
      <c r="H176" s="222">
        <v>34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47</v>
      </c>
      <c r="O176" s="90"/>
      <c r="P176" s="228">
        <f>O176*H176</f>
        <v>0</v>
      </c>
      <c r="Q176" s="228">
        <v>0.0063926399999999998</v>
      </c>
      <c r="R176" s="228">
        <f>Q176*H176</f>
        <v>0.21734976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136</v>
      </c>
      <c r="AT176" s="230" t="s">
        <v>132</v>
      </c>
      <c r="AU176" s="230" t="s">
        <v>91</v>
      </c>
      <c r="AY176" s="16" t="s">
        <v>130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21</v>
      </c>
      <c r="BK176" s="231">
        <f>ROUND(I176*H176,2)</f>
        <v>0</v>
      </c>
      <c r="BL176" s="16" t="s">
        <v>136</v>
      </c>
      <c r="BM176" s="230" t="s">
        <v>281</v>
      </c>
    </row>
    <row r="177" s="12" customFormat="1" ht="22.8" customHeight="1">
      <c r="A177" s="12"/>
      <c r="B177" s="202"/>
      <c r="C177" s="203"/>
      <c r="D177" s="204" t="s">
        <v>81</v>
      </c>
      <c r="E177" s="216" t="s">
        <v>151</v>
      </c>
      <c r="F177" s="216" t="s">
        <v>282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SUM(P178:P188)</f>
        <v>0</v>
      </c>
      <c r="Q177" s="210"/>
      <c r="R177" s="211">
        <f>SUM(R178:R188)</f>
        <v>368.82926495999999</v>
      </c>
      <c r="S177" s="210"/>
      <c r="T177" s="212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21</v>
      </c>
      <c r="AT177" s="214" t="s">
        <v>81</v>
      </c>
      <c r="AU177" s="214" t="s">
        <v>21</v>
      </c>
      <c r="AY177" s="213" t="s">
        <v>130</v>
      </c>
      <c r="BK177" s="215">
        <f>SUM(BK178:BK188)</f>
        <v>0</v>
      </c>
    </row>
    <row r="178" s="2" customFormat="1" ht="24.15" customHeight="1">
      <c r="A178" s="37"/>
      <c r="B178" s="38"/>
      <c r="C178" s="218" t="s">
        <v>283</v>
      </c>
      <c r="D178" s="218" t="s">
        <v>132</v>
      </c>
      <c r="E178" s="219" t="s">
        <v>284</v>
      </c>
      <c r="F178" s="220" t="s">
        <v>285</v>
      </c>
      <c r="G178" s="221" t="s">
        <v>135</v>
      </c>
      <c r="H178" s="222">
        <v>174.88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47</v>
      </c>
      <c r="O178" s="90"/>
      <c r="P178" s="228">
        <f>O178*H178</f>
        <v>0</v>
      </c>
      <c r="Q178" s="228">
        <v>0.48089999999999999</v>
      </c>
      <c r="R178" s="228">
        <f>Q178*H178</f>
        <v>84.099791999999994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136</v>
      </c>
      <c r="AT178" s="230" t="s">
        <v>132</v>
      </c>
      <c r="AU178" s="230" t="s">
        <v>91</v>
      </c>
      <c r="AY178" s="16" t="s">
        <v>130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21</v>
      </c>
      <c r="BK178" s="231">
        <f>ROUND(I178*H178,2)</f>
        <v>0</v>
      </c>
      <c r="BL178" s="16" t="s">
        <v>136</v>
      </c>
      <c r="BM178" s="230" t="s">
        <v>286</v>
      </c>
    </row>
    <row r="179" s="2" customFormat="1" ht="24.15" customHeight="1">
      <c r="A179" s="37"/>
      <c r="B179" s="38"/>
      <c r="C179" s="218" t="s">
        <v>287</v>
      </c>
      <c r="D179" s="218" t="s">
        <v>132</v>
      </c>
      <c r="E179" s="219" t="s">
        <v>288</v>
      </c>
      <c r="F179" s="220" t="s">
        <v>289</v>
      </c>
      <c r="G179" s="221" t="s">
        <v>135</v>
      </c>
      <c r="H179" s="222">
        <v>174.88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47</v>
      </c>
      <c r="O179" s="90"/>
      <c r="P179" s="228">
        <f>O179*H179</f>
        <v>0</v>
      </c>
      <c r="Q179" s="228">
        <v>0.57299999999999995</v>
      </c>
      <c r="R179" s="228">
        <f>Q179*H179</f>
        <v>100.20623999999999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136</v>
      </c>
      <c r="AT179" s="230" t="s">
        <v>132</v>
      </c>
      <c r="AU179" s="230" t="s">
        <v>91</v>
      </c>
      <c r="AY179" s="16" t="s">
        <v>130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21</v>
      </c>
      <c r="BK179" s="231">
        <f>ROUND(I179*H179,2)</f>
        <v>0</v>
      </c>
      <c r="BL179" s="16" t="s">
        <v>136</v>
      </c>
      <c r="BM179" s="230" t="s">
        <v>290</v>
      </c>
    </row>
    <row r="180" s="2" customFormat="1" ht="21.75" customHeight="1">
      <c r="A180" s="37"/>
      <c r="B180" s="38"/>
      <c r="C180" s="218" t="s">
        <v>291</v>
      </c>
      <c r="D180" s="218" t="s">
        <v>132</v>
      </c>
      <c r="E180" s="219" t="s">
        <v>292</v>
      </c>
      <c r="F180" s="220" t="s">
        <v>293</v>
      </c>
      <c r="G180" s="221" t="s">
        <v>135</v>
      </c>
      <c r="H180" s="222">
        <v>174.88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47</v>
      </c>
      <c r="O180" s="90"/>
      <c r="P180" s="228">
        <f>O180*H180</f>
        <v>0</v>
      </c>
      <c r="Q180" s="228">
        <v>0.27994000000000002</v>
      </c>
      <c r="R180" s="228">
        <f>Q180*H180</f>
        <v>48.955907200000006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136</v>
      </c>
      <c r="AT180" s="230" t="s">
        <v>132</v>
      </c>
      <c r="AU180" s="230" t="s">
        <v>91</v>
      </c>
      <c r="AY180" s="16" t="s">
        <v>130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21</v>
      </c>
      <c r="BK180" s="231">
        <f>ROUND(I180*H180,2)</f>
        <v>0</v>
      </c>
      <c r="BL180" s="16" t="s">
        <v>136</v>
      </c>
      <c r="BM180" s="230" t="s">
        <v>294</v>
      </c>
    </row>
    <row r="181" s="2" customFormat="1" ht="24.15" customHeight="1">
      <c r="A181" s="37"/>
      <c r="B181" s="38"/>
      <c r="C181" s="218" t="s">
        <v>295</v>
      </c>
      <c r="D181" s="218" t="s">
        <v>132</v>
      </c>
      <c r="E181" s="219" t="s">
        <v>296</v>
      </c>
      <c r="F181" s="220" t="s">
        <v>297</v>
      </c>
      <c r="G181" s="221" t="s">
        <v>135</v>
      </c>
      <c r="H181" s="222">
        <v>174.88</v>
      </c>
      <c r="I181" s="223"/>
      <c r="J181" s="224">
        <f>ROUND(I181*H181,2)</f>
        <v>0</v>
      </c>
      <c r="K181" s="225"/>
      <c r="L181" s="43"/>
      <c r="M181" s="226" t="s">
        <v>1</v>
      </c>
      <c r="N181" s="227" t="s">
        <v>47</v>
      </c>
      <c r="O181" s="90"/>
      <c r="P181" s="228">
        <f>O181*H181</f>
        <v>0</v>
      </c>
      <c r="Q181" s="228">
        <v>0.13188</v>
      </c>
      <c r="R181" s="228">
        <f>Q181*H181</f>
        <v>23.063174399999998</v>
      </c>
      <c r="S181" s="228">
        <v>0</v>
      </c>
      <c r="T181" s="229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0" t="s">
        <v>136</v>
      </c>
      <c r="AT181" s="230" t="s">
        <v>132</v>
      </c>
      <c r="AU181" s="230" t="s">
        <v>91</v>
      </c>
      <c r="AY181" s="16" t="s">
        <v>130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6" t="s">
        <v>21</v>
      </c>
      <c r="BK181" s="231">
        <f>ROUND(I181*H181,2)</f>
        <v>0</v>
      </c>
      <c r="BL181" s="16" t="s">
        <v>136</v>
      </c>
      <c r="BM181" s="230" t="s">
        <v>298</v>
      </c>
    </row>
    <row r="182" s="2" customFormat="1" ht="24.15" customHeight="1">
      <c r="A182" s="37"/>
      <c r="B182" s="38"/>
      <c r="C182" s="218" t="s">
        <v>299</v>
      </c>
      <c r="D182" s="218" t="s">
        <v>132</v>
      </c>
      <c r="E182" s="219" t="s">
        <v>300</v>
      </c>
      <c r="F182" s="220" t="s">
        <v>301</v>
      </c>
      <c r="G182" s="221" t="s">
        <v>135</v>
      </c>
      <c r="H182" s="222">
        <v>174.88</v>
      </c>
      <c r="I182" s="223"/>
      <c r="J182" s="224">
        <f>ROUND(I182*H182,2)</f>
        <v>0</v>
      </c>
      <c r="K182" s="225"/>
      <c r="L182" s="43"/>
      <c r="M182" s="226" t="s">
        <v>1</v>
      </c>
      <c r="N182" s="227" t="s">
        <v>47</v>
      </c>
      <c r="O182" s="90"/>
      <c r="P182" s="228">
        <f>O182*H182</f>
        <v>0</v>
      </c>
      <c r="Q182" s="228">
        <v>0.18462999999999999</v>
      </c>
      <c r="R182" s="228">
        <f>Q182*H182</f>
        <v>32.288094399999999</v>
      </c>
      <c r="S182" s="228">
        <v>0</v>
      </c>
      <c r="T182" s="22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0" t="s">
        <v>136</v>
      </c>
      <c r="AT182" s="230" t="s">
        <v>132</v>
      </c>
      <c r="AU182" s="230" t="s">
        <v>91</v>
      </c>
      <c r="AY182" s="16" t="s">
        <v>130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6" t="s">
        <v>21</v>
      </c>
      <c r="BK182" s="231">
        <f>ROUND(I182*H182,2)</f>
        <v>0</v>
      </c>
      <c r="BL182" s="16" t="s">
        <v>136</v>
      </c>
      <c r="BM182" s="230" t="s">
        <v>302</v>
      </c>
    </row>
    <row r="183" s="2" customFormat="1" ht="24.15" customHeight="1">
      <c r="A183" s="37"/>
      <c r="B183" s="38"/>
      <c r="C183" s="218" t="s">
        <v>303</v>
      </c>
      <c r="D183" s="218" t="s">
        <v>132</v>
      </c>
      <c r="E183" s="219" t="s">
        <v>304</v>
      </c>
      <c r="F183" s="220" t="s">
        <v>305</v>
      </c>
      <c r="G183" s="221" t="s">
        <v>135</v>
      </c>
      <c r="H183" s="222">
        <v>174.88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47</v>
      </c>
      <c r="O183" s="90"/>
      <c r="P183" s="228">
        <f>O183*H183</f>
        <v>0</v>
      </c>
      <c r="Q183" s="228">
        <v>0.45268199999999997</v>
      </c>
      <c r="R183" s="228">
        <f>Q183*H183</f>
        <v>79.165028159999991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136</v>
      </c>
      <c r="AT183" s="230" t="s">
        <v>132</v>
      </c>
      <c r="AU183" s="230" t="s">
        <v>91</v>
      </c>
      <c r="AY183" s="16" t="s">
        <v>130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21</v>
      </c>
      <c r="BK183" s="231">
        <f>ROUND(I183*H183,2)</f>
        <v>0</v>
      </c>
      <c r="BL183" s="16" t="s">
        <v>136</v>
      </c>
      <c r="BM183" s="230" t="s">
        <v>306</v>
      </c>
    </row>
    <row r="184" s="2" customFormat="1" ht="24.15" customHeight="1">
      <c r="A184" s="37"/>
      <c r="B184" s="38"/>
      <c r="C184" s="218" t="s">
        <v>307</v>
      </c>
      <c r="D184" s="218" t="s">
        <v>132</v>
      </c>
      <c r="E184" s="219" t="s">
        <v>308</v>
      </c>
      <c r="F184" s="220" t="s">
        <v>309</v>
      </c>
      <c r="G184" s="221" t="s">
        <v>135</v>
      </c>
      <c r="H184" s="222">
        <v>174.88</v>
      </c>
      <c r="I184" s="223"/>
      <c r="J184" s="224">
        <f>ROUND(I184*H184,2)</f>
        <v>0</v>
      </c>
      <c r="K184" s="225"/>
      <c r="L184" s="43"/>
      <c r="M184" s="226" t="s">
        <v>1</v>
      </c>
      <c r="N184" s="227" t="s">
        <v>47</v>
      </c>
      <c r="O184" s="90"/>
      <c r="P184" s="228">
        <f>O184*H184</f>
        <v>0</v>
      </c>
      <c r="Q184" s="228">
        <v>0.0060099999999999997</v>
      </c>
      <c r="R184" s="228">
        <f>Q184*H184</f>
        <v>1.0510287999999999</v>
      </c>
      <c r="S184" s="228">
        <v>0</v>
      </c>
      <c r="T184" s="22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0" t="s">
        <v>136</v>
      </c>
      <c r="AT184" s="230" t="s">
        <v>132</v>
      </c>
      <c r="AU184" s="230" t="s">
        <v>91</v>
      </c>
      <c r="AY184" s="16" t="s">
        <v>130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6" t="s">
        <v>21</v>
      </c>
      <c r="BK184" s="231">
        <f>ROUND(I184*H184,2)</f>
        <v>0</v>
      </c>
      <c r="BL184" s="16" t="s">
        <v>136</v>
      </c>
      <c r="BM184" s="230" t="s">
        <v>310</v>
      </c>
    </row>
    <row r="185" s="2" customFormat="1" ht="24.15" customHeight="1">
      <c r="A185" s="37"/>
      <c r="B185" s="38"/>
      <c r="C185" s="218" t="s">
        <v>311</v>
      </c>
      <c r="D185" s="218" t="s">
        <v>132</v>
      </c>
      <c r="E185" s="219" t="s">
        <v>312</v>
      </c>
      <c r="F185" s="220" t="s">
        <v>313</v>
      </c>
      <c r="G185" s="221" t="s">
        <v>135</v>
      </c>
      <c r="H185" s="222">
        <v>174.88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47</v>
      </c>
      <c r="O185" s="90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136</v>
      </c>
      <c r="AT185" s="230" t="s">
        <v>132</v>
      </c>
      <c r="AU185" s="230" t="s">
        <v>91</v>
      </c>
      <c r="AY185" s="16" t="s">
        <v>130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21</v>
      </c>
      <c r="BK185" s="231">
        <f>ROUND(I185*H185,2)</f>
        <v>0</v>
      </c>
      <c r="BL185" s="16" t="s">
        <v>136</v>
      </c>
      <c r="BM185" s="230" t="s">
        <v>314</v>
      </c>
    </row>
    <row r="186" s="2" customFormat="1">
      <c r="A186" s="37"/>
      <c r="B186" s="38"/>
      <c r="C186" s="39"/>
      <c r="D186" s="234" t="s">
        <v>179</v>
      </c>
      <c r="E186" s="39"/>
      <c r="F186" s="244" t="s">
        <v>315</v>
      </c>
      <c r="G186" s="39"/>
      <c r="H186" s="39"/>
      <c r="I186" s="245"/>
      <c r="J186" s="39"/>
      <c r="K186" s="39"/>
      <c r="L186" s="43"/>
      <c r="M186" s="246"/>
      <c r="N186" s="24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179</v>
      </c>
      <c r="AU186" s="16" t="s">
        <v>91</v>
      </c>
    </row>
    <row r="187" s="2" customFormat="1" ht="33" customHeight="1">
      <c r="A187" s="37"/>
      <c r="B187" s="38"/>
      <c r="C187" s="218" t="s">
        <v>316</v>
      </c>
      <c r="D187" s="218" t="s">
        <v>132</v>
      </c>
      <c r="E187" s="219" t="s">
        <v>317</v>
      </c>
      <c r="F187" s="220" t="s">
        <v>318</v>
      </c>
      <c r="G187" s="221" t="s">
        <v>135</v>
      </c>
      <c r="H187" s="222">
        <v>174.88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47</v>
      </c>
      <c r="O187" s="90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136</v>
      </c>
      <c r="AT187" s="230" t="s">
        <v>132</v>
      </c>
      <c r="AU187" s="230" t="s">
        <v>91</v>
      </c>
      <c r="AY187" s="16" t="s">
        <v>130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21</v>
      </c>
      <c r="BK187" s="231">
        <f>ROUND(I187*H187,2)</f>
        <v>0</v>
      </c>
      <c r="BL187" s="16" t="s">
        <v>136</v>
      </c>
      <c r="BM187" s="230" t="s">
        <v>319</v>
      </c>
    </row>
    <row r="188" s="2" customFormat="1">
      <c r="A188" s="37"/>
      <c r="B188" s="38"/>
      <c r="C188" s="39"/>
      <c r="D188" s="234" t="s">
        <v>179</v>
      </c>
      <c r="E188" s="39"/>
      <c r="F188" s="244" t="s">
        <v>320</v>
      </c>
      <c r="G188" s="39"/>
      <c r="H188" s="39"/>
      <c r="I188" s="245"/>
      <c r="J188" s="39"/>
      <c r="K188" s="39"/>
      <c r="L188" s="43"/>
      <c r="M188" s="246"/>
      <c r="N188" s="24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179</v>
      </c>
      <c r="AU188" s="16" t="s">
        <v>91</v>
      </c>
    </row>
    <row r="189" s="12" customFormat="1" ht="22.8" customHeight="1">
      <c r="A189" s="12"/>
      <c r="B189" s="202"/>
      <c r="C189" s="203"/>
      <c r="D189" s="204" t="s">
        <v>81</v>
      </c>
      <c r="E189" s="216" t="s">
        <v>165</v>
      </c>
      <c r="F189" s="216" t="s">
        <v>321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SUM(P190:P288)</f>
        <v>0</v>
      </c>
      <c r="Q189" s="210"/>
      <c r="R189" s="211">
        <f>SUM(R190:R288)</f>
        <v>4.7261041399999995</v>
      </c>
      <c r="S189" s="210"/>
      <c r="T189" s="212">
        <f>SUM(T190:T288)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21</v>
      </c>
      <c r="AT189" s="214" t="s">
        <v>81</v>
      </c>
      <c r="AU189" s="214" t="s">
        <v>21</v>
      </c>
      <c r="AY189" s="213" t="s">
        <v>130</v>
      </c>
      <c r="BK189" s="215">
        <f>SUM(BK190:BK288)</f>
        <v>0</v>
      </c>
    </row>
    <row r="190" s="2" customFormat="1" ht="21.75" customHeight="1">
      <c r="A190" s="37"/>
      <c r="B190" s="38"/>
      <c r="C190" s="258" t="s">
        <v>322</v>
      </c>
      <c r="D190" s="258" t="s">
        <v>250</v>
      </c>
      <c r="E190" s="259" t="s">
        <v>323</v>
      </c>
      <c r="F190" s="260" t="s">
        <v>324</v>
      </c>
      <c r="G190" s="261" t="s">
        <v>207</v>
      </c>
      <c r="H190" s="262">
        <v>36</v>
      </c>
      <c r="I190" s="263"/>
      <c r="J190" s="264">
        <f>ROUND(I190*H190,2)</f>
        <v>0</v>
      </c>
      <c r="K190" s="265"/>
      <c r="L190" s="266"/>
      <c r="M190" s="267" t="s">
        <v>1</v>
      </c>
      <c r="N190" s="268" t="s">
        <v>47</v>
      </c>
      <c r="O190" s="90"/>
      <c r="P190" s="228">
        <f>O190*H190</f>
        <v>0</v>
      </c>
      <c r="Q190" s="228">
        <v>0.00044000000000000002</v>
      </c>
      <c r="R190" s="228">
        <f>Q190*H190</f>
        <v>0.01584</v>
      </c>
      <c r="S190" s="228">
        <v>0</v>
      </c>
      <c r="T190" s="22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0" t="s">
        <v>165</v>
      </c>
      <c r="AT190" s="230" t="s">
        <v>250</v>
      </c>
      <c r="AU190" s="230" t="s">
        <v>91</v>
      </c>
      <c r="AY190" s="16" t="s">
        <v>130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6" t="s">
        <v>21</v>
      </c>
      <c r="BK190" s="231">
        <f>ROUND(I190*H190,2)</f>
        <v>0</v>
      </c>
      <c r="BL190" s="16" t="s">
        <v>136</v>
      </c>
      <c r="BM190" s="230" t="s">
        <v>325</v>
      </c>
    </row>
    <row r="191" s="2" customFormat="1">
      <c r="A191" s="37"/>
      <c r="B191" s="38"/>
      <c r="C191" s="39"/>
      <c r="D191" s="234" t="s">
        <v>179</v>
      </c>
      <c r="E191" s="39"/>
      <c r="F191" s="244" t="s">
        <v>326</v>
      </c>
      <c r="G191" s="39"/>
      <c r="H191" s="39"/>
      <c r="I191" s="245"/>
      <c r="J191" s="39"/>
      <c r="K191" s="39"/>
      <c r="L191" s="43"/>
      <c r="M191" s="246"/>
      <c r="N191" s="247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179</v>
      </c>
      <c r="AU191" s="16" t="s">
        <v>91</v>
      </c>
    </row>
    <row r="192" s="2" customFormat="1" ht="24.15" customHeight="1">
      <c r="A192" s="37"/>
      <c r="B192" s="38"/>
      <c r="C192" s="258" t="s">
        <v>327</v>
      </c>
      <c r="D192" s="258" t="s">
        <v>250</v>
      </c>
      <c r="E192" s="259" t="s">
        <v>328</v>
      </c>
      <c r="F192" s="260" t="s">
        <v>329</v>
      </c>
      <c r="G192" s="261" t="s">
        <v>207</v>
      </c>
      <c r="H192" s="262">
        <v>36</v>
      </c>
      <c r="I192" s="263"/>
      <c r="J192" s="264">
        <f>ROUND(I192*H192,2)</f>
        <v>0</v>
      </c>
      <c r="K192" s="265"/>
      <c r="L192" s="266"/>
      <c r="M192" s="267" t="s">
        <v>1</v>
      </c>
      <c r="N192" s="268" t="s">
        <v>47</v>
      </c>
      <c r="O192" s="90"/>
      <c r="P192" s="228">
        <f>O192*H192</f>
        <v>0</v>
      </c>
      <c r="Q192" s="228">
        <v>0.0035000000000000001</v>
      </c>
      <c r="R192" s="228">
        <f>Q192*H192</f>
        <v>0.126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165</v>
      </c>
      <c r="AT192" s="230" t="s">
        <v>250</v>
      </c>
      <c r="AU192" s="230" t="s">
        <v>91</v>
      </c>
      <c r="AY192" s="16" t="s">
        <v>130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21</v>
      </c>
      <c r="BK192" s="231">
        <f>ROUND(I192*H192,2)</f>
        <v>0</v>
      </c>
      <c r="BL192" s="16" t="s">
        <v>136</v>
      </c>
      <c r="BM192" s="230" t="s">
        <v>330</v>
      </c>
    </row>
    <row r="193" s="2" customFormat="1">
      <c r="A193" s="37"/>
      <c r="B193" s="38"/>
      <c r="C193" s="39"/>
      <c r="D193" s="234" t="s">
        <v>179</v>
      </c>
      <c r="E193" s="39"/>
      <c r="F193" s="244" t="s">
        <v>331</v>
      </c>
      <c r="G193" s="39"/>
      <c r="H193" s="39"/>
      <c r="I193" s="245"/>
      <c r="J193" s="39"/>
      <c r="K193" s="39"/>
      <c r="L193" s="43"/>
      <c r="M193" s="246"/>
      <c r="N193" s="24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179</v>
      </c>
      <c r="AU193" s="16" t="s">
        <v>91</v>
      </c>
    </row>
    <row r="194" s="2" customFormat="1" ht="24.15" customHeight="1">
      <c r="A194" s="37"/>
      <c r="B194" s="38"/>
      <c r="C194" s="218" t="s">
        <v>332</v>
      </c>
      <c r="D194" s="218" t="s">
        <v>132</v>
      </c>
      <c r="E194" s="219" t="s">
        <v>333</v>
      </c>
      <c r="F194" s="220" t="s">
        <v>334</v>
      </c>
      <c r="G194" s="221" t="s">
        <v>207</v>
      </c>
      <c r="H194" s="222">
        <v>18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47</v>
      </c>
      <c r="O194" s="90"/>
      <c r="P194" s="228">
        <f>O194*H194</f>
        <v>0</v>
      </c>
      <c r="Q194" s="228">
        <v>0.00167</v>
      </c>
      <c r="R194" s="228">
        <f>Q194*H194</f>
        <v>0.03006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136</v>
      </c>
      <c r="AT194" s="230" t="s">
        <v>132</v>
      </c>
      <c r="AU194" s="230" t="s">
        <v>91</v>
      </c>
      <c r="AY194" s="16" t="s">
        <v>130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21</v>
      </c>
      <c r="BK194" s="231">
        <f>ROUND(I194*H194,2)</f>
        <v>0</v>
      </c>
      <c r="BL194" s="16" t="s">
        <v>136</v>
      </c>
      <c r="BM194" s="230" t="s">
        <v>335</v>
      </c>
    </row>
    <row r="195" s="2" customFormat="1">
      <c r="A195" s="37"/>
      <c r="B195" s="38"/>
      <c r="C195" s="39"/>
      <c r="D195" s="234" t="s">
        <v>179</v>
      </c>
      <c r="E195" s="39"/>
      <c r="F195" s="244" t="s">
        <v>336</v>
      </c>
      <c r="G195" s="39"/>
      <c r="H195" s="39"/>
      <c r="I195" s="245"/>
      <c r="J195" s="39"/>
      <c r="K195" s="39"/>
      <c r="L195" s="43"/>
      <c r="M195" s="246"/>
      <c r="N195" s="24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179</v>
      </c>
      <c r="AU195" s="16" t="s">
        <v>91</v>
      </c>
    </row>
    <row r="196" s="2" customFormat="1" ht="16.5" customHeight="1">
      <c r="A196" s="37"/>
      <c r="B196" s="38"/>
      <c r="C196" s="258" t="s">
        <v>337</v>
      </c>
      <c r="D196" s="258" t="s">
        <v>250</v>
      </c>
      <c r="E196" s="259" t="s">
        <v>338</v>
      </c>
      <c r="F196" s="260" t="s">
        <v>339</v>
      </c>
      <c r="G196" s="261" t="s">
        <v>207</v>
      </c>
      <c r="H196" s="262">
        <v>9</v>
      </c>
      <c r="I196" s="263"/>
      <c r="J196" s="264">
        <f>ROUND(I196*H196,2)</f>
        <v>0</v>
      </c>
      <c r="K196" s="265"/>
      <c r="L196" s="266"/>
      <c r="M196" s="267" t="s">
        <v>1</v>
      </c>
      <c r="N196" s="268" t="s">
        <v>47</v>
      </c>
      <c r="O196" s="90"/>
      <c r="P196" s="228">
        <f>O196*H196</f>
        <v>0</v>
      </c>
      <c r="Q196" s="228">
        <v>0.0141</v>
      </c>
      <c r="R196" s="228">
        <f>Q196*H196</f>
        <v>0.12689999999999999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165</v>
      </c>
      <c r="AT196" s="230" t="s">
        <v>250</v>
      </c>
      <c r="AU196" s="230" t="s">
        <v>91</v>
      </c>
      <c r="AY196" s="16" t="s">
        <v>130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21</v>
      </c>
      <c r="BK196" s="231">
        <f>ROUND(I196*H196,2)</f>
        <v>0</v>
      </c>
      <c r="BL196" s="16" t="s">
        <v>136</v>
      </c>
      <c r="BM196" s="230" t="s">
        <v>340</v>
      </c>
    </row>
    <row r="197" s="2" customFormat="1">
      <c r="A197" s="37"/>
      <c r="B197" s="38"/>
      <c r="C197" s="39"/>
      <c r="D197" s="234" t="s">
        <v>179</v>
      </c>
      <c r="E197" s="39"/>
      <c r="F197" s="244" t="s">
        <v>339</v>
      </c>
      <c r="G197" s="39"/>
      <c r="H197" s="39"/>
      <c r="I197" s="245"/>
      <c r="J197" s="39"/>
      <c r="K197" s="39"/>
      <c r="L197" s="43"/>
      <c r="M197" s="246"/>
      <c r="N197" s="24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179</v>
      </c>
      <c r="AU197" s="16" t="s">
        <v>91</v>
      </c>
    </row>
    <row r="198" s="2" customFormat="1" ht="24.15" customHeight="1">
      <c r="A198" s="37"/>
      <c r="B198" s="38"/>
      <c r="C198" s="258" t="s">
        <v>341</v>
      </c>
      <c r="D198" s="258" t="s">
        <v>250</v>
      </c>
      <c r="E198" s="259" t="s">
        <v>342</v>
      </c>
      <c r="F198" s="260" t="s">
        <v>343</v>
      </c>
      <c r="G198" s="261" t="s">
        <v>207</v>
      </c>
      <c r="H198" s="262">
        <v>3</v>
      </c>
      <c r="I198" s="263"/>
      <c r="J198" s="264">
        <f>ROUND(I198*H198,2)</f>
        <v>0</v>
      </c>
      <c r="K198" s="265"/>
      <c r="L198" s="266"/>
      <c r="M198" s="267" t="s">
        <v>1</v>
      </c>
      <c r="N198" s="268" t="s">
        <v>47</v>
      </c>
      <c r="O198" s="90"/>
      <c r="P198" s="228">
        <f>O198*H198</f>
        <v>0</v>
      </c>
      <c r="Q198" s="228">
        <v>0.015699999999999999</v>
      </c>
      <c r="R198" s="228">
        <f>Q198*H198</f>
        <v>0.047099999999999996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165</v>
      </c>
      <c r="AT198" s="230" t="s">
        <v>250</v>
      </c>
      <c r="AU198" s="230" t="s">
        <v>91</v>
      </c>
      <c r="AY198" s="16" t="s">
        <v>130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21</v>
      </c>
      <c r="BK198" s="231">
        <f>ROUND(I198*H198,2)</f>
        <v>0</v>
      </c>
      <c r="BL198" s="16" t="s">
        <v>136</v>
      </c>
      <c r="BM198" s="230" t="s">
        <v>344</v>
      </c>
    </row>
    <row r="199" s="2" customFormat="1">
      <c r="A199" s="37"/>
      <c r="B199" s="38"/>
      <c r="C199" s="39"/>
      <c r="D199" s="234" t="s">
        <v>179</v>
      </c>
      <c r="E199" s="39"/>
      <c r="F199" s="244" t="s">
        <v>343</v>
      </c>
      <c r="G199" s="39"/>
      <c r="H199" s="39"/>
      <c r="I199" s="245"/>
      <c r="J199" s="39"/>
      <c r="K199" s="39"/>
      <c r="L199" s="43"/>
      <c r="M199" s="246"/>
      <c r="N199" s="24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91</v>
      </c>
    </row>
    <row r="200" s="2" customFormat="1" ht="24.15" customHeight="1">
      <c r="A200" s="37"/>
      <c r="B200" s="38"/>
      <c r="C200" s="258" t="s">
        <v>345</v>
      </c>
      <c r="D200" s="258" t="s">
        <v>250</v>
      </c>
      <c r="E200" s="259" t="s">
        <v>346</v>
      </c>
      <c r="F200" s="260" t="s">
        <v>347</v>
      </c>
      <c r="G200" s="261" t="s">
        <v>207</v>
      </c>
      <c r="H200" s="262">
        <v>3</v>
      </c>
      <c r="I200" s="263"/>
      <c r="J200" s="264">
        <f>ROUND(I200*H200,2)</f>
        <v>0</v>
      </c>
      <c r="K200" s="265"/>
      <c r="L200" s="266"/>
      <c r="M200" s="267" t="s">
        <v>1</v>
      </c>
      <c r="N200" s="268" t="s">
        <v>47</v>
      </c>
      <c r="O200" s="90"/>
      <c r="P200" s="228">
        <f>O200*H200</f>
        <v>0</v>
      </c>
      <c r="Q200" s="228">
        <v>0.0178</v>
      </c>
      <c r="R200" s="228">
        <f>Q200*H200</f>
        <v>0.053400000000000003</v>
      </c>
      <c r="S200" s="228">
        <v>0</v>
      </c>
      <c r="T200" s="22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0" t="s">
        <v>165</v>
      </c>
      <c r="AT200" s="230" t="s">
        <v>250</v>
      </c>
      <c r="AU200" s="230" t="s">
        <v>91</v>
      </c>
      <c r="AY200" s="16" t="s">
        <v>130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6" t="s">
        <v>21</v>
      </c>
      <c r="BK200" s="231">
        <f>ROUND(I200*H200,2)</f>
        <v>0</v>
      </c>
      <c r="BL200" s="16" t="s">
        <v>136</v>
      </c>
      <c r="BM200" s="230" t="s">
        <v>348</v>
      </c>
    </row>
    <row r="201" s="2" customFormat="1">
      <c r="A201" s="37"/>
      <c r="B201" s="38"/>
      <c r="C201" s="39"/>
      <c r="D201" s="234" t="s">
        <v>179</v>
      </c>
      <c r="E201" s="39"/>
      <c r="F201" s="244" t="s">
        <v>347</v>
      </c>
      <c r="G201" s="39"/>
      <c r="H201" s="39"/>
      <c r="I201" s="245"/>
      <c r="J201" s="39"/>
      <c r="K201" s="39"/>
      <c r="L201" s="43"/>
      <c r="M201" s="246"/>
      <c r="N201" s="24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179</v>
      </c>
      <c r="AU201" s="16" t="s">
        <v>91</v>
      </c>
    </row>
    <row r="202" s="2" customFormat="1" ht="24.15" customHeight="1">
      <c r="A202" s="37"/>
      <c r="B202" s="38"/>
      <c r="C202" s="258" t="s">
        <v>349</v>
      </c>
      <c r="D202" s="258" t="s">
        <v>250</v>
      </c>
      <c r="E202" s="259" t="s">
        <v>350</v>
      </c>
      <c r="F202" s="260" t="s">
        <v>351</v>
      </c>
      <c r="G202" s="261" t="s">
        <v>207</v>
      </c>
      <c r="H202" s="262">
        <v>3</v>
      </c>
      <c r="I202" s="263"/>
      <c r="J202" s="264">
        <f>ROUND(I202*H202,2)</f>
        <v>0</v>
      </c>
      <c r="K202" s="265"/>
      <c r="L202" s="266"/>
      <c r="M202" s="267" t="s">
        <v>1</v>
      </c>
      <c r="N202" s="268" t="s">
        <v>47</v>
      </c>
      <c r="O202" s="90"/>
      <c r="P202" s="228">
        <f>O202*H202</f>
        <v>0</v>
      </c>
      <c r="Q202" s="228">
        <v>0.017999999999999999</v>
      </c>
      <c r="R202" s="228">
        <f>Q202*H202</f>
        <v>0.053999999999999992</v>
      </c>
      <c r="S202" s="228">
        <v>0</v>
      </c>
      <c r="T202" s="229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0" t="s">
        <v>165</v>
      </c>
      <c r="AT202" s="230" t="s">
        <v>250</v>
      </c>
      <c r="AU202" s="230" t="s">
        <v>91</v>
      </c>
      <c r="AY202" s="16" t="s">
        <v>130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6" t="s">
        <v>21</v>
      </c>
      <c r="BK202" s="231">
        <f>ROUND(I202*H202,2)</f>
        <v>0</v>
      </c>
      <c r="BL202" s="16" t="s">
        <v>136</v>
      </c>
      <c r="BM202" s="230" t="s">
        <v>352</v>
      </c>
    </row>
    <row r="203" s="2" customFormat="1">
      <c r="A203" s="37"/>
      <c r="B203" s="38"/>
      <c r="C203" s="39"/>
      <c r="D203" s="234" t="s">
        <v>179</v>
      </c>
      <c r="E203" s="39"/>
      <c r="F203" s="244" t="s">
        <v>351</v>
      </c>
      <c r="G203" s="39"/>
      <c r="H203" s="39"/>
      <c r="I203" s="245"/>
      <c r="J203" s="39"/>
      <c r="K203" s="39"/>
      <c r="L203" s="43"/>
      <c r="M203" s="246"/>
      <c r="N203" s="24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179</v>
      </c>
      <c r="AU203" s="16" t="s">
        <v>91</v>
      </c>
    </row>
    <row r="204" s="2" customFormat="1" ht="24.15" customHeight="1">
      <c r="A204" s="37"/>
      <c r="B204" s="38"/>
      <c r="C204" s="218" t="s">
        <v>353</v>
      </c>
      <c r="D204" s="218" t="s">
        <v>132</v>
      </c>
      <c r="E204" s="219" t="s">
        <v>354</v>
      </c>
      <c r="F204" s="220" t="s">
        <v>355</v>
      </c>
      <c r="G204" s="221" t="s">
        <v>159</v>
      </c>
      <c r="H204" s="222">
        <v>1652</v>
      </c>
      <c r="I204" s="223"/>
      <c r="J204" s="224">
        <f>ROUND(I204*H204,2)</f>
        <v>0</v>
      </c>
      <c r="K204" s="225"/>
      <c r="L204" s="43"/>
      <c r="M204" s="226" t="s">
        <v>1</v>
      </c>
      <c r="N204" s="227" t="s">
        <v>47</v>
      </c>
      <c r="O204" s="90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0" t="s">
        <v>136</v>
      </c>
      <c r="AT204" s="230" t="s">
        <v>132</v>
      </c>
      <c r="AU204" s="230" t="s">
        <v>91</v>
      </c>
      <c r="AY204" s="16" t="s">
        <v>130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6" t="s">
        <v>21</v>
      </c>
      <c r="BK204" s="231">
        <f>ROUND(I204*H204,2)</f>
        <v>0</v>
      </c>
      <c r="BL204" s="16" t="s">
        <v>136</v>
      </c>
      <c r="BM204" s="230" t="s">
        <v>356</v>
      </c>
    </row>
    <row r="205" s="2" customFormat="1" ht="24.15" customHeight="1">
      <c r="A205" s="37"/>
      <c r="B205" s="38"/>
      <c r="C205" s="258" t="s">
        <v>357</v>
      </c>
      <c r="D205" s="258" t="s">
        <v>250</v>
      </c>
      <c r="E205" s="259" t="s">
        <v>358</v>
      </c>
      <c r="F205" s="260" t="s">
        <v>359</v>
      </c>
      <c r="G205" s="261" t="s">
        <v>159</v>
      </c>
      <c r="H205" s="262">
        <v>1734.5999999999999</v>
      </c>
      <c r="I205" s="263"/>
      <c r="J205" s="264">
        <f>ROUND(I205*H205,2)</f>
        <v>0</v>
      </c>
      <c r="K205" s="265"/>
      <c r="L205" s="266"/>
      <c r="M205" s="267" t="s">
        <v>1</v>
      </c>
      <c r="N205" s="268" t="s">
        <v>47</v>
      </c>
      <c r="O205" s="90"/>
      <c r="P205" s="228">
        <f>O205*H205</f>
        <v>0</v>
      </c>
      <c r="Q205" s="228">
        <v>0.00148</v>
      </c>
      <c r="R205" s="228">
        <f>Q205*H205</f>
        <v>2.5672079999999999</v>
      </c>
      <c r="S205" s="228">
        <v>0</v>
      </c>
      <c r="T205" s="229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0" t="s">
        <v>165</v>
      </c>
      <c r="AT205" s="230" t="s">
        <v>250</v>
      </c>
      <c r="AU205" s="230" t="s">
        <v>91</v>
      </c>
      <c r="AY205" s="16" t="s">
        <v>130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6" t="s">
        <v>21</v>
      </c>
      <c r="BK205" s="231">
        <f>ROUND(I205*H205,2)</f>
        <v>0</v>
      </c>
      <c r="BL205" s="16" t="s">
        <v>136</v>
      </c>
      <c r="BM205" s="230" t="s">
        <v>360</v>
      </c>
    </row>
    <row r="206" s="2" customFormat="1">
      <c r="A206" s="37"/>
      <c r="B206" s="38"/>
      <c r="C206" s="39"/>
      <c r="D206" s="234" t="s">
        <v>179</v>
      </c>
      <c r="E206" s="39"/>
      <c r="F206" s="244" t="s">
        <v>361</v>
      </c>
      <c r="G206" s="39"/>
      <c r="H206" s="39"/>
      <c r="I206" s="245"/>
      <c r="J206" s="39"/>
      <c r="K206" s="39"/>
      <c r="L206" s="43"/>
      <c r="M206" s="246"/>
      <c r="N206" s="24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179</v>
      </c>
      <c r="AU206" s="16" t="s">
        <v>91</v>
      </c>
    </row>
    <row r="207" s="2" customFormat="1" ht="24.15" customHeight="1">
      <c r="A207" s="37"/>
      <c r="B207" s="38"/>
      <c r="C207" s="218" t="s">
        <v>362</v>
      </c>
      <c r="D207" s="218" t="s">
        <v>132</v>
      </c>
      <c r="E207" s="219" t="s">
        <v>363</v>
      </c>
      <c r="F207" s="220" t="s">
        <v>364</v>
      </c>
      <c r="G207" s="221" t="s">
        <v>159</v>
      </c>
      <c r="H207" s="222">
        <v>2720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47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136</v>
      </c>
      <c r="AT207" s="230" t="s">
        <v>132</v>
      </c>
      <c r="AU207" s="230" t="s">
        <v>91</v>
      </c>
      <c r="AY207" s="16" t="s">
        <v>130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21</v>
      </c>
      <c r="BK207" s="231">
        <f>ROUND(I207*H207,2)</f>
        <v>0</v>
      </c>
      <c r="BL207" s="16" t="s">
        <v>136</v>
      </c>
      <c r="BM207" s="230" t="s">
        <v>365</v>
      </c>
    </row>
    <row r="208" s="2" customFormat="1">
      <c r="A208" s="37"/>
      <c r="B208" s="38"/>
      <c r="C208" s="39"/>
      <c r="D208" s="234" t="s">
        <v>179</v>
      </c>
      <c r="E208" s="39"/>
      <c r="F208" s="244" t="s">
        <v>366</v>
      </c>
      <c r="G208" s="39"/>
      <c r="H208" s="39"/>
      <c r="I208" s="245"/>
      <c r="J208" s="39"/>
      <c r="K208" s="39"/>
      <c r="L208" s="43"/>
      <c r="M208" s="246"/>
      <c r="N208" s="24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179</v>
      </c>
      <c r="AU208" s="16" t="s">
        <v>91</v>
      </c>
    </row>
    <row r="209" s="2" customFormat="1" ht="24.15" customHeight="1">
      <c r="A209" s="37"/>
      <c r="B209" s="38"/>
      <c r="C209" s="258" t="s">
        <v>367</v>
      </c>
      <c r="D209" s="258" t="s">
        <v>250</v>
      </c>
      <c r="E209" s="259" t="s">
        <v>368</v>
      </c>
      <c r="F209" s="260" t="s">
        <v>369</v>
      </c>
      <c r="G209" s="261" t="s">
        <v>159</v>
      </c>
      <c r="H209" s="262">
        <v>2504.0050000000001</v>
      </c>
      <c r="I209" s="263"/>
      <c r="J209" s="264">
        <f>ROUND(I209*H209,2)</f>
        <v>0</v>
      </c>
      <c r="K209" s="265"/>
      <c r="L209" s="266"/>
      <c r="M209" s="267" t="s">
        <v>1</v>
      </c>
      <c r="N209" s="268" t="s">
        <v>47</v>
      </c>
      <c r="O209" s="90"/>
      <c r="P209" s="228">
        <f>O209*H209</f>
        <v>0</v>
      </c>
      <c r="Q209" s="228">
        <v>2.0000000000000002E-05</v>
      </c>
      <c r="R209" s="228">
        <f>Q209*H209</f>
        <v>0.050080100000000009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165</v>
      </c>
      <c r="AT209" s="230" t="s">
        <v>250</v>
      </c>
      <c r="AU209" s="230" t="s">
        <v>91</v>
      </c>
      <c r="AY209" s="16" t="s">
        <v>130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21</v>
      </c>
      <c r="BK209" s="231">
        <f>ROUND(I209*H209,2)</f>
        <v>0</v>
      </c>
      <c r="BL209" s="16" t="s">
        <v>136</v>
      </c>
      <c r="BM209" s="230" t="s">
        <v>370</v>
      </c>
    </row>
    <row r="210" s="2" customFormat="1">
      <c r="A210" s="37"/>
      <c r="B210" s="38"/>
      <c r="C210" s="39"/>
      <c r="D210" s="234" t="s">
        <v>179</v>
      </c>
      <c r="E210" s="39"/>
      <c r="F210" s="244" t="s">
        <v>371</v>
      </c>
      <c r="G210" s="39"/>
      <c r="H210" s="39"/>
      <c r="I210" s="245"/>
      <c r="J210" s="39"/>
      <c r="K210" s="39"/>
      <c r="L210" s="43"/>
      <c r="M210" s="246"/>
      <c r="N210" s="24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179</v>
      </c>
      <c r="AU210" s="16" t="s">
        <v>91</v>
      </c>
    </row>
    <row r="211" s="13" customFormat="1">
      <c r="A211" s="13"/>
      <c r="B211" s="232"/>
      <c r="C211" s="233"/>
      <c r="D211" s="234" t="s">
        <v>145</v>
      </c>
      <c r="E211" s="233"/>
      <c r="F211" s="236" t="s">
        <v>372</v>
      </c>
      <c r="G211" s="233"/>
      <c r="H211" s="237">
        <v>2504.0050000000001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91</v>
      </c>
      <c r="AV211" s="13" t="s">
        <v>91</v>
      </c>
      <c r="AW211" s="13" t="s">
        <v>4</v>
      </c>
      <c r="AX211" s="13" t="s">
        <v>21</v>
      </c>
      <c r="AY211" s="243" t="s">
        <v>130</v>
      </c>
    </row>
    <row r="212" s="2" customFormat="1" ht="24.15" customHeight="1">
      <c r="A212" s="37"/>
      <c r="B212" s="38"/>
      <c r="C212" s="258" t="s">
        <v>373</v>
      </c>
      <c r="D212" s="258" t="s">
        <v>250</v>
      </c>
      <c r="E212" s="259" t="s">
        <v>374</v>
      </c>
      <c r="F212" s="260" t="s">
        <v>375</v>
      </c>
      <c r="G212" s="261" t="s">
        <v>159</v>
      </c>
      <c r="H212" s="262">
        <v>394.32799999999997</v>
      </c>
      <c r="I212" s="263"/>
      <c r="J212" s="264">
        <f>ROUND(I212*H212,2)</f>
        <v>0</v>
      </c>
      <c r="K212" s="265"/>
      <c r="L212" s="266"/>
      <c r="M212" s="267" t="s">
        <v>1</v>
      </c>
      <c r="N212" s="268" t="s">
        <v>47</v>
      </c>
      <c r="O212" s="90"/>
      <c r="P212" s="228">
        <f>O212*H212</f>
        <v>0</v>
      </c>
      <c r="Q212" s="228">
        <v>0.0031800000000000001</v>
      </c>
      <c r="R212" s="228">
        <f>Q212*H212</f>
        <v>1.2539630399999999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165</v>
      </c>
      <c r="AT212" s="230" t="s">
        <v>250</v>
      </c>
      <c r="AU212" s="230" t="s">
        <v>91</v>
      </c>
      <c r="AY212" s="16" t="s">
        <v>130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21</v>
      </c>
      <c r="BK212" s="231">
        <f>ROUND(I212*H212,2)</f>
        <v>0</v>
      </c>
      <c r="BL212" s="16" t="s">
        <v>136</v>
      </c>
      <c r="BM212" s="230" t="s">
        <v>376</v>
      </c>
    </row>
    <row r="213" s="2" customFormat="1">
      <c r="A213" s="37"/>
      <c r="B213" s="38"/>
      <c r="C213" s="39"/>
      <c r="D213" s="234" t="s">
        <v>179</v>
      </c>
      <c r="E213" s="39"/>
      <c r="F213" s="244" t="s">
        <v>377</v>
      </c>
      <c r="G213" s="39"/>
      <c r="H213" s="39"/>
      <c r="I213" s="245"/>
      <c r="J213" s="39"/>
      <c r="K213" s="39"/>
      <c r="L213" s="43"/>
      <c r="M213" s="246"/>
      <c r="N213" s="247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179</v>
      </c>
      <c r="AU213" s="16" t="s">
        <v>91</v>
      </c>
    </row>
    <row r="214" s="13" customFormat="1">
      <c r="A214" s="13"/>
      <c r="B214" s="232"/>
      <c r="C214" s="233"/>
      <c r="D214" s="234" t="s">
        <v>145</v>
      </c>
      <c r="E214" s="233"/>
      <c r="F214" s="236" t="s">
        <v>378</v>
      </c>
      <c r="G214" s="233"/>
      <c r="H214" s="237">
        <v>394.32799999999997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145</v>
      </c>
      <c r="AU214" s="243" t="s">
        <v>91</v>
      </c>
      <c r="AV214" s="13" t="s">
        <v>91</v>
      </c>
      <c r="AW214" s="13" t="s">
        <v>4</v>
      </c>
      <c r="AX214" s="13" t="s">
        <v>21</v>
      </c>
      <c r="AY214" s="243" t="s">
        <v>130</v>
      </c>
    </row>
    <row r="215" s="2" customFormat="1" ht="16.5" customHeight="1">
      <c r="A215" s="37"/>
      <c r="B215" s="38"/>
      <c r="C215" s="218" t="s">
        <v>379</v>
      </c>
      <c r="D215" s="218" t="s">
        <v>132</v>
      </c>
      <c r="E215" s="219" t="s">
        <v>380</v>
      </c>
      <c r="F215" s="220" t="s">
        <v>381</v>
      </c>
      <c r="G215" s="221" t="s">
        <v>207</v>
      </c>
      <c r="H215" s="222">
        <v>102</v>
      </c>
      <c r="I215" s="223"/>
      <c r="J215" s="224">
        <f>ROUND(I215*H215,2)</f>
        <v>0</v>
      </c>
      <c r="K215" s="225"/>
      <c r="L215" s="43"/>
      <c r="M215" s="226" t="s">
        <v>1</v>
      </c>
      <c r="N215" s="227" t="s">
        <v>47</v>
      </c>
      <c r="O215" s="90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0" t="s">
        <v>136</v>
      </c>
      <c r="AT215" s="230" t="s">
        <v>132</v>
      </c>
      <c r="AU215" s="230" t="s">
        <v>91</v>
      </c>
      <c r="AY215" s="16" t="s">
        <v>130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6" t="s">
        <v>21</v>
      </c>
      <c r="BK215" s="231">
        <f>ROUND(I215*H215,2)</f>
        <v>0</v>
      </c>
      <c r="BL215" s="16" t="s">
        <v>136</v>
      </c>
      <c r="BM215" s="230" t="s">
        <v>382</v>
      </c>
    </row>
    <row r="216" s="2" customFormat="1" ht="16.5" customHeight="1">
      <c r="A216" s="37"/>
      <c r="B216" s="38"/>
      <c r="C216" s="258" t="s">
        <v>383</v>
      </c>
      <c r="D216" s="258" t="s">
        <v>250</v>
      </c>
      <c r="E216" s="259" t="s">
        <v>384</v>
      </c>
      <c r="F216" s="260" t="s">
        <v>385</v>
      </c>
      <c r="G216" s="261" t="s">
        <v>207</v>
      </c>
      <c r="H216" s="262">
        <v>98</v>
      </c>
      <c r="I216" s="263"/>
      <c r="J216" s="264">
        <f>ROUND(I216*H216,2)</f>
        <v>0</v>
      </c>
      <c r="K216" s="265"/>
      <c r="L216" s="266"/>
      <c r="M216" s="267" t="s">
        <v>1</v>
      </c>
      <c r="N216" s="268" t="s">
        <v>47</v>
      </c>
      <c r="O216" s="90"/>
      <c r="P216" s="228">
        <f>O216*H216</f>
        <v>0</v>
      </c>
      <c r="Q216" s="228">
        <v>0.00022000000000000001</v>
      </c>
      <c r="R216" s="228">
        <f>Q216*H216</f>
        <v>0.021559999999999999</v>
      </c>
      <c r="S216" s="228">
        <v>0</v>
      </c>
      <c r="T216" s="22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0" t="s">
        <v>165</v>
      </c>
      <c r="AT216" s="230" t="s">
        <v>250</v>
      </c>
      <c r="AU216" s="230" t="s">
        <v>91</v>
      </c>
      <c r="AY216" s="16" t="s">
        <v>130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6" t="s">
        <v>21</v>
      </c>
      <c r="BK216" s="231">
        <f>ROUND(I216*H216,2)</f>
        <v>0</v>
      </c>
      <c r="BL216" s="16" t="s">
        <v>136</v>
      </c>
      <c r="BM216" s="230" t="s">
        <v>386</v>
      </c>
    </row>
    <row r="217" s="2" customFormat="1">
      <c r="A217" s="37"/>
      <c r="B217" s="38"/>
      <c r="C217" s="39"/>
      <c r="D217" s="234" t="s">
        <v>179</v>
      </c>
      <c r="E217" s="39"/>
      <c r="F217" s="244" t="s">
        <v>385</v>
      </c>
      <c r="G217" s="39"/>
      <c r="H217" s="39"/>
      <c r="I217" s="245"/>
      <c r="J217" s="39"/>
      <c r="K217" s="39"/>
      <c r="L217" s="43"/>
      <c r="M217" s="246"/>
      <c r="N217" s="247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179</v>
      </c>
      <c r="AU217" s="16" t="s">
        <v>91</v>
      </c>
    </row>
    <row r="218" s="2" customFormat="1" ht="16.5" customHeight="1">
      <c r="A218" s="37"/>
      <c r="B218" s="38"/>
      <c r="C218" s="258" t="s">
        <v>27</v>
      </c>
      <c r="D218" s="258" t="s">
        <v>250</v>
      </c>
      <c r="E218" s="259" t="s">
        <v>387</v>
      </c>
      <c r="F218" s="260" t="s">
        <v>388</v>
      </c>
      <c r="G218" s="261" t="s">
        <v>207</v>
      </c>
      <c r="H218" s="262">
        <v>4</v>
      </c>
      <c r="I218" s="263"/>
      <c r="J218" s="264">
        <f>ROUND(I218*H218,2)</f>
        <v>0</v>
      </c>
      <c r="K218" s="265"/>
      <c r="L218" s="266"/>
      <c r="M218" s="267" t="s">
        <v>1</v>
      </c>
      <c r="N218" s="268" t="s">
        <v>47</v>
      </c>
      <c r="O218" s="90"/>
      <c r="P218" s="228">
        <f>O218*H218</f>
        <v>0</v>
      </c>
      <c r="Q218" s="228">
        <v>0.00019000000000000001</v>
      </c>
      <c r="R218" s="228">
        <f>Q218*H218</f>
        <v>0.00076000000000000004</v>
      </c>
      <c r="S218" s="228">
        <v>0</v>
      </c>
      <c r="T218" s="22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0" t="s">
        <v>165</v>
      </c>
      <c r="AT218" s="230" t="s">
        <v>250</v>
      </c>
      <c r="AU218" s="230" t="s">
        <v>91</v>
      </c>
      <c r="AY218" s="16" t="s">
        <v>130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6" t="s">
        <v>21</v>
      </c>
      <c r="BK218" s="231">
        <f>ROUND(I218*H218,2)</f>
        <v>0</v>
      </c>
      <c r="BL218" s="16" t="s">
        <v>136</v>
      </c>
      <c r="BM218" s="230" t="s">
        <v>389</v>
      </c>
    </row>
    <row r="219" s="2" customFormat="1">
      <c r="A219" s="37"/>
      <c r="B219" s="38"/>
      <c r="C219" s="39"/>
      <c r="D219" s="234" t="s">
        <v>179</v>
      </c>
      <c r="E219" s="39"/>
      <c r="F219" s="244" t="s">
        <v>388</v>
      </c>
      <c r="G219" s="39"/>
      <c r="H219" s="39"/>
      <c r="I219" s="245"/>
      <c r="J219" s="39"/>
      <c r="K219" s="39"/>
      <c r="L219" s="43"/>
      <c r="M219" s="246"/>
      <c r="N219" s="24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179</v>
      </c>
      <c r="AU219" s="16" t="s">
        <v>91</v>
      </c>
    </row>
    <row r="220" s="2" customFormat="1" ht="21.75" customHeight="1">
      <c r="A220" s="37"/>
      <c r="B220" s="38"/>
      <c r="C220" s="258" t="s">
        <v>390</v>
      </c>
      <c r="D220" s="258" t="s">
        <v>250</v>
      </c>
      <c r="E220" s="259" t="s">
        <v>391</v>
      </c>
      <c r="F220" s="260" t="s">
        <v>392</v>
      </c>
      <c r="G220" s="261" t="s">
        <v>207</v>
      </c>
      <c r="H220" s="262">
        <v>4</v>
      </c>
      <c r="I220" s="263"/>
      <c r="J220" s="264">
        <f>ROUND(I220*H220,2)</f>
        <v>0</v>
      </c>
      <c r="K220" s="265"/>
      <c r="L220" s="266"/>
      <c r="M220" s="267" t="s">
        <v>1</v>
      </c>
      <c r="N220" s="268" t="s">
        <v>47</v>
      </c>
      <c r="O220" s="90"/>
      <c r="P220" s="228">
        <f>O220*H220</f>
        <v>0</v>
      </c>
      <c r="Q220" s="228">
        <v>0.0022000000000000001</v>
      </c>
      <c r="R220" s="228">
        <f>Q220*H220</f>
        <v>0.0088000000000000005</v>
      </c>
      <c r="S220" s="228">
        <v>0</v>
      </c>
      <c r="T220" s="229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0" t="s">
        <v>165</v>
      </c>
      <c r="AT220" s="230" t="s">
        <v>250</v>
      </c>
      <c r="AU220" s="230" t="s">
        <v>91</v>
      </c>
      <c r="AY220" s="16" t="s">
        <v>130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6" t="s">
        <v>21</v>
      </c>
      <c r="BK220" s="231">
        <f>ROUND(I220*H220,2)</f>
        <v>0</v>
      </c>
      <c r="BL220" s="16" t="s">
        <v>136</v>
      </c>
      <c r="BM220" s="230" t="s">
        <v>393</v>
      </c>
    </row>
    <row r="221" s="2" customFormat="1">
      <c r="A221" s="37"/>
      <c r="B221" s="38"/>
      <c r="C221" s="39"/>
      <c r="D221" s="234" t="s">
        <v>179</v>
      </c>
      <c r="E221" s="39"/>
      <c r="F221" s="244" t="s">
        <v>392</v>
      </c>
      <c r="G221" s="39"/>
      <c r="H221" s="39"/>
      <c r="I221" s="245"/>
      <c r="J221" s="39"/>
      <c r="K221" s="39"/>
      <c r="L221" s="43"/>
      <c r="M221" s="246"/>
      <c r="N221" s="247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179</v>
      </c>
      <c r="AU221" s="16" t="s">
        <v>91</v>
      </c>
    </row>
    <row r="222" s="2" customFormat="1" ht="24.15" customHeight="1">
      <c r="A222" s="37"/>
      <c r="B222" s="38"/>
      <c r="C222" s="218" t="s">
        <v>394</v>
      </c>
      <c r="D222" s="218" t="s">
        <v>132</v>
      </c>
      <c r="E222" s="219" t="s">
        <v>395</v>
      </c>
      <c r="F222" s="220" t="s">
        <v>396</v>
      </c>
      <c r="G222" s="221" t="s">
        <v>207</v>
      </c>
      <c r="H222" s="222">
        <v>19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47</v>
      </c>
      <c r="O222" s="90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136</v>
      </c>
      <c r="AT222" s="230" t="s">
        <v>132</v>
      </c>
      <c r="AU222" s="230" t="s">
        <v>91</v>
      </c>
      <c r="AY222" s="16" t="s">
        <v>130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21</v>
      </c>
      <c r="BK222" s="231">
        <f>ROUND(I222*H222,2)</f>
        <v>0</v>
      </c>
      <c r="BL222" s="16" t="s">
        <v>136</v>
      </c>
      <c r="BM222" s="230" t="s">
        <v>397</v>
      </c>
    </row>
    <row r="223" s="2" customFormat="1">
      <c r="A223" s="37"/>
      <c r="B223" s="38"/>
      <c r="C223" s="39"/>
      <c r="D223" s="234" t="s">
        <v>179</v>
      </c>
      <c r="E223" s="39"/>
      <c r="F223" s="244" t="s">
        <v>398</v>
      </c>
      <c r="G223" s="39"/>
      <c r="H223" s="39"/>
      <c r="I223" s="245"/>
      <c r="J223" s="39"/>
      <c r="K223" s="39"/>
      <c r="L223" s="43"/>
      <c r="M223" s="246"/>
      <c r="N223" s="24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179</v>
      </c>
      <c r="AU223" s="16" t="s">
        <v>91</v>
      </c>
    </row>
    <row r="224" s="2" customFormat="1" ht="16.5" customHeight="1">
      <c r="A224" s="37"/>
      <c r="B224" s="38"/>
      <c r="C224" s="258" t="s">
        <v>399</v>
      </c>
      <c r="D224" s="258" t="s">
        <v>250</v>
      </c>
      <c r="E224" s="259" t="s">
        <v>400</v>
      </c>
      <c r="F224" s="260" t="s">
        <v>401</v>
      </c>
      <c r="G224" s="261" t="s">
        <v>207</v>
      </c>
      <c r="H224" s="262">
        <v>4</v>
      </c>
      <c r="I224" s="263"/>
      <c r="J224" s="264">
        <f>ROUND(I224*H224,2)</f>
        <v>0</v>
      </c>
      <c r="K224" s="265"/>
      <c r="L224" s="266"/>
      <c r="M224" s="267" t="s">
        <v>1</v>
      </c>
      <c r="N224" s="268" t="s">
        <v>47</v>
      </c>
      <c r="O224" s="90"/>
      <c r="P224" s="228">
        <f>O224*H224</f>
        <v>0</v>
      </c>
      <c r="Q224" s="228">
        <v>0.00025999999999999998</v>
      </c>
      <c r="R224" s="228">
        <f>Q224*H224</f>
        <v>0.0010399999999999999</v>
      </c>
      <c r="S224" s="228">
        <v>0</v>
      </c>
      <c r="T224" s="229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0" t="s">
        <v>165</v>
      </c>
      <c r="AT224" s="230" t="s">
        <v>250</v>
      </c>
      <c r="AU224" s="230" t="s">
        <v>91</v>
      </c>
      <c r="AY224" s="16" t="s">
        <v>130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6" t="s">
        <v>21</v>
      </c>
      <c r="BK224" s="231">
        <f>ROUND(I224*H224,2)</f>
        <v>0</v>
      </c>
      <c r="BL224" s="16" t="s">
        <v>136</v>
      </c>
      <c r="BM224" s="230" t="s">
        <v>402</v>
      </c>
    </row>
    <row r="225" s="2" customFormat="1">
      <c r="A225" s="37"/>
      <c r="B225" s="38"/>
      <c r="C225" s="39"/>
      <c r="D225" s="234" t="s">
        <v>179</v>
      </c>
      <c r="E225" s="39"/>
      <c r="F225" s="244" t="s">
        <v>401</v>
      </c>
      <c r="G225" s="39"/>
      <c r="H225" s="39"/>
      <c r="I225" s="245"/>
      <c r="J225" s="39"/>
      <c r="K225" s="39"/>
      <c r="L225" s="43"/>
      <c r="M225" s="246"/>
      <c r="N225" s="247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179</v>
      </c>
      <c r="AU225" s="16" t="s">
        <v>91</v>
      </c>
    </row>
    <row r="226" s="2" customFormat="1" ht="16.5" customHeight="1">
      <c r="A226" s="37"/>
      <c r="B226" s="38"/>
      <c r="C226" s="258" t="s">
        <v>403</v>
      </c>
      <c r="D226" s="258" t="s">
        <v>250</v>
      </c>
      <c r="E226" s="259" t="s">
        <v>404</v>
      </c>
      <c r="F226" s="260" t="s">
        <v>405</v>
      </c>
      <c r="G226" s="261" t="s">
        <v>207</v>
      </c>
      <c r="H226" s="262">
        <v>15</v>
      </c>
      <c r="I226" s="263"/>
      <c r="J226" s="264">
        <f>ROUND(I226*H226,2)</f>
        <v>0</v>
      </c>
      <c r="K226" s="265"/>
      <c r="L226" s="266"/>
      <c r="M226" s="267" t="s">
        <v>1</v>
      </c>
      <c r="N226" s="268" t="s">
        <v>47</v>
      </c>
      <c r="O226" s="90"/>
      <c r="P226" s="228">
        <f>O226*H226</f>
        <v>0</v>
      </c>
      <c r="Q226" s="228">
        <v>0.00025999999999999998</v>
      </c>
      <c r="R226" s="228">
        <f>Q226*H226</f>
        <v>0.0038999999999999998</v>
      </c>
      <c r="S226" s="228">
        <v>0</v>
      </c>
      <c r="T226" s="229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0" t="s">
        <v>165</v>
      </c>
      <c r="AT226" s="230" t="s">
        <v>250</v>
      </c>
      <c r="AU226" s="230" t="s">
        <v>91</v>
      </c>
      <c r="AY226" s="16" t="s">
        <v>130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6" t="s">
        <v>21</v>
      </c>
      <c r="BK226" s="231">
        <f>ROUND(I226*H226,2)</f>
        <v>0</v>
      </c>
      <c r="BL226" s="16" t="s">
        <v>136</v>
      </c>
      <c r="BM226" s="230" t="s">
        <v>406</v>
      </c>
    </row>
    <row r="227" s="2" customFormat="1">
      <c r="A227" s="37"/>
      <c r="B227" s="38"/>
      <c r="C227" s="39"/>
      <c r="D227" s="234" t="s">
        <v>179</v>
      </c>
      <c r="E227" s="39"/>
      <c r="F227" s="244" t="s">
        <v>401</v>
      </c>
      <c r="G227" s="39"/>
      <c r="H227" s="39"/>
      <c r="I227" s="245"/>
      <c r="J227" s="39"/>
      <c r="K227" s="39"/>
      <c r="L227" s="43"/>
      <c r="M227" s="246"/>
      <c r="N227" s="247"/>
      <c r="O227" s="90"/>
      <c r="P227" s="90"/>
      <c r="Q227" s="90"/>
      <c r="R227" s="90"/>
      <c r="S227" s="90"/>
      <c r="T227" s="91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179</v>
      </c>
      <c r="AU227" s="16" t="s">
        <v>91</v>
      </c>
    </row>
    <row r="228" s="2" customFormat="1" ht="24.15" customHeight="1">
      <c r="A228" s="37"/>
      <c r="B228" s="38"/>
      <c r="C228" s="218" t="s">
        <v>407</v>
      </c>
      <c r="D228" s="218" t="s">
        <v>132</v>
      </c>
      <c r="E228" s="219" t="s">
        <v>408</v>
      </c>
      <c r="F228" s="220" t="s">
        <v>409</v>
      </c>
      <c r="G228" s="221" t="s">
        <v>207</v>
      </c>
      <c r="H228" s="222">
        <v>5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47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136</v>
      </c>
      <c r="AT228" s="230" t="s">
        <v>132</v>
      </c>
      <c r="AU228" s="230" t="s">
        <v>91</v>
      </c>
      <c r="AY228" s="16" t="s">
        <v>130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21</v>
      </c>
      <c r="BK228" s="231">
        <f>ROUND(I228*H228,2)</f>
        <v>0</v>
      </c>
      <c r="BL228" s="16" t="s">
        <v>136</v>
      </c>
      <c r="BM228" s="230" t="s">
        <v>410</v>
      </c>
    </row>
    <row r="229" s="2" customFormat="1">
      <c r="A229" s="37"/>
      <c r="B229" s="38"/>
      <c r="C229" s="39"/>
      <c r="D229" s="234" t="s">
        <v>179</v>
      </c>
      <c r="E229" s="39"/>
      <c r="F229" s="244" t="s">
        <v>411</v>
      </c>
      <c r="G229" s="39"/>
      <c r="H229" s="39"/>
      <c r="I229" s="245"/>
      <c r="J229" s="39"/>
      <c r="K229" s="39"/>
      <c r="L229" s="43"/>
      <c r="M229" s="246"/>
      <c r="N229" s="24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179</v>
      </c>
      <c r="AU229" s="16" t="s">
        <v>91</v>
      </c>
    </row>
    <row r="230" s="2" customFormat="1" ht="24.15" customHeight="1">
      <c r="A230" s="37"/>
      <c r="B230" s="38"/>
      <c r="C230" s="258" t="s">
        <v>412</v>
      </c>
      <c r="D230" s="258" t="s">
        <v>250</v>
      </c>
      <c r="E230" s="259" t="s">
        <v>413</v>
      </c>
      <c r="F230" s="260" t="s">
        <v>414</v>
      </c>
      <c r="G230" s="261" t="s">
        <v>207</v>
      </c>
      <c r="H230" s="262">
        <v>5</v>
      </c>
      <c r="I230" s="263"/>
      <c r="J230" s="264">
        <f>ROUND(I230*H230,2)</f>
        <v>0</v>
      </c>
      <c r="K230" s="265"/>
      <c r="L230" s="266"/>
      <c r="M230" s="267" t="s">
        <v>1</v>
      </c>
      <c r="N230" s="268" t="s">
        <v>47</v>
      </c>
      <c r="O230" s="90"/>
      <c r="P230" s="228">
        <f>O230*H230</f>
        <v>0</v>
      </c>
      <c r="Q230" s="228">
        <v>0.00048999999999999998</v>
      </c>
      <c r="R230" s="228">
        <f>Q230*H230</f>
        <v>0.0024499999999999999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165</v>
      </c>
      <c r="AT230" s="230" t="s">
        <v>250</v>
      </c>
      <c r="AU230" s="230" t="s">
        <v>91</v>
      </c>
      <c r="AY230" s="16" t="s">
        <v>130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21</v>
      </c>
      <c r="BK230" s="231">
        <f>ROUND(I230*H230,2)</f>
        <v>0</v>
      </c>
      <c r="BL230" s="16" t="s">
        <v>136</v>
      </c>
      <c r="BM230" s="230" t="s">
        <v>415</v>
      </c>
    </row>
    <row r="231" s="2" customFormat="1">
      <c r="A231" s="37"/>
      <c r="B231" s="38"/>
      <c r="C231" s="39"/>
      <c r="D231" s="234" t="s">
        <v>179</v>
      </c>
      <c r="E231" s="39"/>
      <c r="F231" s="244" t="s">
        <v>414</v>
      </c>
      <c r="G231" s="39"/>
      <c r="H231" s="39"/>
      <c r="I231" s="245"/>
      <c r="J231" s="39"/>
      <c r="K231" s="39"/>
      <c r="L231" s="43"/>
      <c r="M231" s="246"/>
      <c r="N231" s="24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179</v>
      </c>
      <c r="AU231" s="16" t="s">
        <v>91</v>
      </c>
    </row>
    <row r="232" s="2" customFormat="1" ht="16.5" customHeight="1">
      <c r="A232" s="37"/>
      <c r="B232" s="38"/>
      <c r="C232" s="218" t="s">
        <v>416</v>
      </c>
      <c r="D232" s="218" t="s">
        <v>132</v>
      </c>
      <c r="E232" s="219" t="s">
        <v>417</v>
      </c>
      <c r="F232" s="220" t="s">
        <v>418</v>
      </c>
      <c r="G232" s="221" t="s">
        <v>207</v>
      </c>
      <c r="H232" s="222">
        <v>34</v>
      </c>
      <c r="I232" s="223"/>
      <c r="J232" s="224">
        <f>ROUND(I232*H232,2)</f>
        <v>0</v>
      </c>
      <c r="K232" s="225"/>
      <c r="L232" s="43"/>
      <c r="M232" s="226" t="s">
        <v>1</v>
      </c>
      <c r="N232" s="227" t="s">
        <v>47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136</v>
      </c>
      <c r="AT232" s="230" t="s">
        <v>132</v>
      </c>
      <c r="AU232" s="230" t="s">
        <v>91</v>
      </c>
      <c r="AY232" s="16" t="s">
        <v>130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21</v>
      </c>
      <c r="BK232" s="231">
        <f>ROUND(I232*H232,2)</f>
        <v>0</v>
      </c>
      <c r="BL232" s="16" t="s">
        <v>136</v>
      </c>
      <c r="BM232" s="230" t="s">
        <v>419</v>
      </c>
    </row>
    <row r="233" s="2" customFormat="1" ht="16.5" customHeight="1">
      <c r="A233" s="37"/>
      <c r="B233" s="38"/>
      <c r="C233" s="258" t="s">
        <v>420</v>
      </c>
      <c r="D233" s="258" t="s">
        <v>250</v>
      </c>
      <c r="E233" s="259" t="s">
        <v>421</v>
      </c>
      <c r="F233" s="260" t="s">
        <v>422</v>
      </c>
      <c r="G233" s="261" t="s">
        <v>207</v>
      </c>
      <c r="H233" s="262">
        <v>32</v>
      </c>
      <c r="I233" s="263"/>
      <c r="J233" s="264">
        <f>ROUND(I233*H233,2)</f>
        <v>0</v>
      </c>
      <c r="K233" s="265"/>
      <c r="L233" s="266"/>
      <c r="M233" s="267" t="s">
        <v>1</v>
      </c>
      <c r="N233" s="268" t="s">
        <v>47</v>
      </c>
      <c r="O233" s="90"/>
      <c r="P233" s="228">
        <f>O233*H233</f>
        <v>0</v>
      </c>
      <c r="Q233" s="228">
        <v>0.00038999999999999999</v>
      </c>
      <c r="R233" s="228">
        <f>Q233*H233</f>
        <v>0.01248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165</v>
      </c>
      <c r="AT233" s="230" t="s">
        <v>250</v>
      </c>
      <c r="AU233" s="230" t="s">
        <v>91</v>
      </c>
      <c r="AY233" s="16" t="s">
        <v>130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21</v>
      </c>
      <c r="BK233" s="231">
        <f>ROUND(I233*H233,2)</f>
        <v>0</v>
      </c>
      <c r="BL233" s="16" t="s">
        <v>136</v>
      </c>
      <c r="BM233" s="230" t="s">
        <v>423</v>
      </c>
    </row>
    <row r="234" s="2" customFormat="1">
      <c r="A234" s="37"/>
      <c r="B234" s="38"/>
      <c r="C234" s="39"/>
      <c r="D234" s="234" t="s">
        <v>179</v>
      </c>
      <c r="E234" s="39"/>
      <c r="F234" s="244" t="s">
        <v>422</v>
      </c>
      <c r="G234" s="39"/>
      <c r="H234" s="39"/>
      <c r="I234" s="245"/>
      <c r="J234" s="39"/>
      <c r="K234" s="39"/>
      <c r="L234" s="43"/>
      <c r="M234" s="246"/>
      <c r="N234" s="24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179</v>
      </c>
      <c r="AU234" s="16" t="s">
        <v>91</v>
      </c>
    </row>
    <row r="235" s="2" customFormat="1" ht="16.5" customHeight="1">
      <c r="A235" s="37"/>
      <c r="B235" s="38"/>
      <c r="C235" s="258" t="s">
        <v>424</v>
      </c>
      <c r="D235" s="258" t="s">
        <v>250</v>
      </c>
      <c r="E235" s="259" t="s">
        <v>425</v>
      </c>
      <c r="F235" s="260" t="s">
        <v>426</v>
      </c>
      <c r="G235" s="261" t="s">
        <v>207</v>
      </c>
      <c r="H235" s="262">
        <v>2</v>
      </c>
      <c r="I235" s="263"/>
      <c r="J235" s="264">
        <f>ROUND(I235*H235,2)</f>
        <v>0</v>
      </c>
      <c r="K235" s="265"/>
      <c r="L235" s="266"/>
      <c r="M235" s="267" t="s">
        <v>1</v>
      </c>
      <c r="N235" s="268" t="s">
        <v>47</v>
      </c>
      <c r="O235" s="90"/>
      <c r="P235" s="228">
        <f>O235*H235</f>
        <v>0</v>
      </c>
      <c r="Q235" s="228">
        <v>0.00048000000000000001</v>
      </c>
      <c r="R235" s="228">
        <f>Q235*H235</f>
        <v>0.00096000000000000002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165</v>
      </c>
      <c r="AT235" s="230" t="s">
        <v>250</v>
      </c>
      <c r="AU235" s="230" t="s">
        <v>91</v>
      </c>
      <c r="AY235" s="16" t="s">
        <v>130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21</v>
      </c>
      <c r="BK235" s="231">
        <f>ROUND(I235*H235,2)</f>
        <v>0</v>
      </c>
      <c r="BL235" s="16" t="s">
        <v>136</v>
      </c>
      <c r="BM235" s="230" t="s">
        <v>427</v>
      </c>
    </row>
    <row r="236" s="2" customFormat="1">
      <c r="A236" s="37"/>
      <c r="B236" s="38"/>
      <c r="C236" s="39"/>
      <c r="D236" s="234" t="s">
        <v>179</v>
      </c>
      <c r="E236" s="39"/>
      <c r="F236" s="244" t="s">
        <v>426</v>
      </c>
      <c r="G236" s="39"/>
      <c r="H236" s="39"/>
      <c r="I236" s="245"/>
      <c r="J236" s="39"/>
      <c r="K236" s="39"/>
      <c r="L236" s="43"/>
      <c r="M236" s="246"/>
      <c r="N236" s="247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179</v>
      </c>
      <c r="AU236" s="16" t="s">
        <v>91</v>
      </c>
    </row>
    <row r="237" s="2" customFormat="1" ht="21.75" customHeight="1">
      <c r="A237" s="37"/>
      <c r="B237" s="38"/>
      <c r="C237" s="258" t="s">
        <v>428</v>
      </c>
      <c r="D237" s="258" t="s">
        <v>250</v>
      </c>
      <c r="E237" s="259" t="s">
        <v>429</v>
      </c>
      <c r="F237" s="260" t="s">
        <v>430</v>
      </c>
      <c r="G237" s="261" t="s">
        <v>207</v>
      </c>
      <c r="H237" s="262">
        <v>2</v>
      </c>
      <c r="I237" s="263"/>
      <c r="J237" s="264">
        <f>ROUND(I237*H237,2)</f>
        <v>0</v>
      </c>
      <c r="K237" s="265"/>
      <c r="L237" s="266"/>
      <c r="M237" s="267" t="s">
        <v>1</v>
      </c>
      <c r="N237" s="268" t="s">
        <v>47</v>
      </c>
      <c r="O237" s="90"/>
      <c r="P237" s="228">
        <f>O237*H237</f>
        <v>0</v>
      </c>
      <c r="Q237" s="228">
        <v>0.0035999999999999999</v>
      </c>
      <c r="R237" s="228">
        <f>Q237*H237</f>
        <v>0.0071999999999999998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165</v>
      </c>
      <c r="AT237" s="230" t="s">
        <v>250</v>
      </c>
      <c r="AU237" s="230" t="s">
        <v>91</v>
      </c>
      <c r="AY237" s="16" t="s">
        <v>130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21</v>
      </c>
      <c r="BK237" s="231">
        <f>ROUND(I237*H237,2)</f>
        <v>0</v>
      </c>
      <c r="BL237" s="16" t="s">
        <v>136</v>
      </c>
      <c r="BM237" s="230" t="s">
        <v>431</v>
      </c>
    </row>
    <row r="238" s="2" customFormat="1">
      <c r="A238" s="37"/>
      <c r="B238" s="38"/>
      <c r="C238" s="39"/>
      <c r="D238" s="234" t="s">
        <v>179</v>
      </c>
      <c r="E238" s="39"/>
      <c r="F238" s="244" t="s">
        <v>430</v>
      </c>
      <c r="G238" s="39"/>
      <c r="H238" s="39"/>
      <c r="I238" s="245"/>
      <c r="J238" s="39"/>
      <c r="K238" s="39"/>
      <c r="L238" s="43"/>
      <c r="M238" s="246"/>
      <c r="N238" s="247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179</v>
      </c>
      <c r="AU238" s="16" t="s">
        <v>91</v>
      </c>
    </row>
    <row r="239" s="2" customFormat="1" ht="24.15" customHeight="1">
      <c r="A239" s="37"/>
      <c r="B239" s="38"/>
      <c r="C239" s="218" t="s">
        <v>432</v>
      </c>
      <c r="D239" s="218" t="s">
        <v>132</v>
      </c>
      <c r="E239" s="219" t="s">
        <v>433</v>
      </c>
      <c r="F239" s="220" t="s">
        <v>434</v>
      </c>
      <c r="G239" s="221" t="s">
        <v>207</v>
      </c>
      <c r="H239" s="222">
        <v>11</v>
      </c>
      <c r="I239" s="223"/>
      <c r="J239" s="224">
        <f>ROUND(I239*H239,2)</f>
        <v>0</v>
      </c>
      <c r="K239" s="225"/>
      <c r="L239" s="43"/>
      <c r="M239" s="226" t="s">
        <v>1</v>
      </c>
      <c r="N239" s="227" t="s">
        <v>47</v>
      </c>
      <c r="O239" s="90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0" t="s">
        <v>136</v>
      </c>
      <c r="AT239" s="230" t="s">
        <v>132</v>
      </c>
      <c r="AU239" s="230" t="s">
        <v>91</v>
      </c>
      <c r="AY239" s="16" t="s">
        <v>130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6" t="s">
        <v>21</v>
      </c>
      <c r="BK239" s="231">
        <f>ROUND(I239*H239,2)</f>
        <v>0</v>
      </c>
      <c r="BL239" s="16" t="s">
        <v>136</v>
      </c>
      <c r="BM239" s="230" t="s">
        <v>435</v>
      </c>
    </row>
    <row r="240" s="2" customFormat="1">
      <c r="A240" s="37"/>
      <c r="B240" s="38"/>
      <c r="C240" s="39"/>
      <c r="D240" s="234" t="s">
        <v>179</v>
      </c>
      <c r="E240" s="39"/>
      <c r="F240" s="244" t="s">
        <v>436</v>
      </c>
      <c r="G240" s="39"/>
      <c r="H240" s="39"/>
      <c r="I240" s="245"/>
      <c r="J240" s="39"/>
      <c r="K240" s="39"/>
      <c r="L240" s="43"/>
      <c r="M240" s="246"/>
      <c r="N240" s="247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179</v>
      </c>
      <c r="AU240" s="16" t="s">
        <v>91</v>
      </c>
    </row>
    <row r="241" s="2" customFormat="1" ht="16.5" customHeight="1">
      <c r="A241" s="37"/>
      <c r="B241" s="38"/>
      <c r="C241" s="258" t="s">
        <v>437</v>
      </c>
      <c r="D241" s="258" t="s">
        <v>250</v>
      </c>
      <c r="E241" s="259" t="s">
        <v>438</v>
      </c>
      <c r="F241" s="260" t="s">
        <v>439</v>
      </c>
      <c r="G241" s="261" t="s">
        <v>207</v>
      </c>
      <c r="H241" s="262">
        <v>6</v>
      </c>
      <c r="I241" s="263"/>
      <c r="J241" s="264">
        <f>ROUND(I241*H241,2)</f>
        <v>0</v>
      </c>
      <c r="K241" s="265"/>
      <c r="L241" s="266"/>
      <c r="M241" s="267" t="s">
        <v>1</v>
      </c>
      <c r="N241" s="268" t="s">
        <v>47</v>
      </c>
      <c r="O241" s="90"/>
      <c r="P241" s="228">
        <f>O241*H241</f>
        <v>0</v>
      </c>
      <c r="Q241" s="228">
        <v>0.00072000000000000005</v>
      </c>
      <c r="R241" s="228">
        <f>Q241*H241</f>
        <v>0.0043200000000000001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165</v>
      </c>
      <c r="AT241" s="230" t="s">
        <v>250</v>
      </c>
      <c r="AU241" s="230" t="s">
        <v>91</v>
      </c>
      <c r="AY241" s="16" t="s">
        <v>130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21</v>
      </c>
      <c r="BK241" s="231">
        <f>ROUND(I241*H241,2)</f>
        <v>0</v>
      </c>
      <c r="BL241" s="16" t="s">
        <v>136</v>
      </c>
      <c r="BM241" s="230" t="s">
        <v>440</v>
      </c>
    </row>
    <row r="242" s="2" customFormat="1">
      <c r="A242" s="37"/>
      <c r="B242" s="38"/>
      <c r="C242" s="39"/>
      <c r="D242" s="234" t="s">
        <v>179</v>
      </c>
      <c r="E242" s="39"/>
      <c r="F242" s="244" t="s">
        <v>439</v>
      </c>
      <c r="G242" s="39"/>
      <c r="H242" s="39"/>
      <c r="I242" s="245"/>
      <c r="J242" s="39"/>
      <c r="K242" s="39"/>
      <c r="L242" s="43"/>
      <c r="M242" s="246"/>
      <c r="N242" s="24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91</v>
      </c>
    </row>
    <row r="243" s="2" customFormat="1" ht="16.5" customHeight="1">
      <c r="A243" s="37"/>
      <c r="B243" s="38"/>
      <c r="C243" s="258" t="s">
        <v>441</v>
      </c>
      <c r="D243" s="258" t="s">
        <v>250</v>
      </c>
      <c r="E243" s="259" t="s">
        <v>442</v>
      </c>
      <c r="F243" s="260" t="s">
        <v>443</v>
      </c>
      <c r="G243" s="261" t="s">
        <v>207</v>
      </c>
      <c r="H243" s="262">
        <v>5</v>
      </c>
      <c r="I243" s="263"/>
      <c r="J243" s="264">
        <f>ROUND(I243*H243,2)</f>
        <v>0</v>
      </c>
      <c r="K243" s="265"/>
      <c r="L243" s="266"/>
      <c r="M243" s="267" t="s">
        <v>1</v>
      </c>
      <c r="N243" s="268" t="s">
        <v>47</v>
      </c>
      <c r="O243" s="90"/>
      <c r="P243" s="228">
        <f>O243*H243</f>
        <v>0</v>
      </c>
      <c r="Q243" s="228">
        <v>0.00072000000000000005</v>
      </c>
      <c r="R243" s="228">
        <f>Q243*H243</f>
        <v>0.0036000000000000003</v>
      </c>
      <c r="S243" s="228">
        <v>0</v>
      </c>
      <c r="T243" s="229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0" t="s">
        <v>165</v>
      </c>
      <c r="AT243" s="230" t="s">
        <v>250</v>
      </c>
      <c r="AU243" s="230" t="s">
        <v>91</v>
      </c>
      <c r="AY243" s="16" t="s">
        <v>130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6" t="s">
        <v>21</v>
      </c>
      <c r="BK243" s="231">
        <f>ROUND(I243*H243,2)</f>
        <v>0</v>
      </c>
      <c r="BL243" s="16" t="s">
        <v>136</v>
      </c>
      <c r="BM243" s="230" t="s">
        <v>444</v>
      </c>
    </row>
    <row r="244" s="2" customFormat="1">
      <c r="A244" s="37"/>
      <c r="B244" s="38"/>
      <c r="C244" s="39"/>
      <c r="D244" s="234" t="s">
        <v>179</v>
      </c>
      <c r="E244" s="39"/>
      <c r="F244" s="244" t="s">
        <v>439</v>
      </c>
      <c r="G244" s="39"/>
      <c r="H244" s="39"/>
      <c r="I244" s="245"/>
      <c r="J244" s="39"/>
      <c r="K244" s="39"/>
      <c r="L244" s="43"/>
      <c r="M244" s="246"/>
      <c r="N244" s="247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179</v>
      </c>
      <c r="AU244" s="16" t="s">
        <v>91</v>
      </c>
    </row>
    <row r="245" s="2" customFormat="1" ht="24.15" customHeight="1">
      <c r="A245" s="37"/>
      <c r="B245" s="38"/>
      <c r="C245" s="218" t="s">
        <v>445</v>
      </c>
      <c r="D245" s="218" t="s">
        <v>132</v>
      </c>
      <c r="E245" s="219" t="s">
        <v>446</v>
      </c>
      <c r="F245" s="220" t="s">
        <v>447</v>
      </c>
      <c r="G245" s="221" t="s">
        <v>207</v>
      </c>
      <c r="H245" s="222">
        <v>4</v>
      </c>
      <c r="I245" s="223"/>
      <c r="J245" s="224">
        <f>ROUND(I245*H245,2)</f>
        <v>0</v>
      </c>
      <c r="K245" s="225"/>
      <c r="L245" s="43"/>
      <c r="M245" s="226" t="s">
        <v>1</v>
      </c>
      <c r="N245" s="227" t="s">
        <v>47</v>
      </c>
      <c r="O245" s="90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136</v>
      </c>
      <c r="AT245" s="230" t="s">
        <v>132</v>
      </c>
      <c r="AU245" s="230" t="s">
        <v>91</v>
      </c>
      <c r="AY245" s="16" t="s">
        <v>130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21</v>
      </c>
      <c r="BK245" s="231">
        <f>ROUND(I245*H245,2)</f>
        <v>0</v>
      </c>
      <c r="BL245" s="16" t="s">
        <v>136</v>
      </c>
      <c r="BM245" s="230" t="s">
        <v>448</v>
      </c>
    </row>
    <row r="246" s="2" customFormat="1">
      <c r="A246" s="37"/>
      <c r="B246" s="38"/>
      <c r="C246" s="39"/>
      <c r="D246" s="234" t="s">
        <v>179</v>
      </c>
      <c r="E246" s="39"/>
      <c r="F246" s="244" t="s">
        <v>449</v>
      </c>
      <c r="G246" s="39"/>
      <c r="H246" s="39"/>
      <c r="I246" s="245"/>
      <c r="J246" s="39"/>
      <c r="K246" s="39"/>
      <c r="L246" s="43"/>
      <c r="M246" s="246"/>
      <c r="N246" s="247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179</v>
      </c>
      <c r="AU246" s="16" t="s">
        <v>91</v>
      </c>
    </row>
    <row r="247" s="2" customFormat="1" ht="16.5" customHeight="1">
      <c r="A247" s="37"/>
      <c r="B247" s="38"/>
      <c r="C247" s="258" t="s">
        <v>450</v>
      </c>
      <c r="D247" s="258" t="s">
        <v>250</v>
      </c>
      <c r="E247" s="259" t="s">
        <v>451</v>
      </c>
      <c r="F247" s="260" t="s">
        <v>452</v>
      </c>
      <c r="G247" s="261" t="s">
        <v>207</v>
      </c>
      <c r="H247" s="262">
        <v>4</v>
      </c>
      <c r="I247" s="263"/>
      <c r="J247" s="264">
        <f>ROUND(I247*H247,2)</f>
        <v>0</v>
      </c>
      <c r="K247" s="265"/>
      <c r="L247" s="266"/>
      <c r="M247" s="267" t="s">
        <v>1</v>
      </c>
      <c r="N247" s="268" t="s">
        <v>47</v>
      </c>
      <c r="O247" s="90"/>
      <c r="P247" s="228">
        <f>O247*H247</f>
        <v>0</v>
      </c>
      <c r="Q247" s="228">
        <v>0.00084000000000000003</v>
      </c>
      <c r="R247" s="228">
        <f>Q247*H247</f>
        <v>0.0033600000000000001</v>
      </c>
      <c r="S247" s="228">
        <v>0</v>
      </c>
      <c r="T247" s="229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0" t="s">
        <v>165</v>
      </c>
      <c r="AT247" s="230" t="s">
        <v>250</v>
      </c>
      <c r="AU247" s="230" t="s">
        <v>91</v>
      </c>
      <c r="AY247" s="16" t="s">
        <v>130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6" t="s">
        <v>21</v>
      </c>
      <c r="BK247" s="231">
        <f>ROUND(I247*H247,2)</f>
        <v>0</v>
      </c>
      <c r="BL247" s="16" t="s">
        <v>136</v>
      </c>
      <c r="BM247" s="230" t="s">
        <v>453</v>
      </c>
    </row>
    <row r="248" s="2" customFormat="1">
      <c r="A248" s="37"/>
      <c r="B248" s="38"/>
      <c r="C248" s="39"/>
      <c r="D248" s="234" t="s">
        <v>179</v>
      </c>
      <c r="E248" s="39"/>
      <c r="F248" s="244" t="s">
        <v>452</v>
      </c>
      <c r="G248" s="39"/>
      <c r="H248" s="39"/>
      <c r="I248" s="245"/>
      <c r="J248" s="39"/>
      <c r="K248" s="39"/>
      <c r="L248" s="43"/>
      <c r="M248" s="246"/>
      <c r="N248" s="247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179</v>
      </c>
      <c r="AU248" s="16" t="s">
        <v>91</v>
      </c>
    </row>
    <row r="249" s="2" customFormat="1" ht="16.5" customHeight="1">
      <c r="A249" s="37"/>
      <c r="B249" s="38"/>
      <c r="C249" s="218" t="s">
        <v>454</v>
      </c>
      <c r="D249" s="218" t="s">
        <v>132</v>
      </c>
      <c r="E249" s="219" t="s">
        <v>455</v>
      </c>
      <c r="F249" s="220" t="s">
        <v>456</v>
      </c>
      <c r="G249" s="221" t="s">
        <v>207</v>
      </c>
      <c r="H249" s="222">
        <v>36</v>
      </c>
      <c r="I249" s="223"/>
      <c r="J249" s="224">
        <f>ROUND(I249*H249,2)</f>
        <v>0</v>
      </c>
      <c r="K249" s="225"/>
      <c r="L249" s="43"/>
      <c r="M249" s="226" t="s">
        <v>1</v>
      </c>
      <c r="N249" s="227" t="s">
        <v>47</v>
      </c>
      <c r="O249" s="90"/>
      <c r="P249" s="228">
        <f>O249*H249</f>
        <v>0</v>
      </c>
      <c r="Q249" s="228">
        <v>0.0016299999999999999</v>
      </c>
      <c r="R249" s="228">
        <f>Q249*H249</f>
        <v>0.058679999999999996</v>
      </c>
      <c r="S249" s="228">
        <v>0</v>
      </c>
      <c r="T249" s="229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30" t="s">
        <v>136</v>
      </c>
      <c r="AT249" s="230" t="s">
        <v>132</v>
      </c>
      <c r="AU249" s="230" t="s">
        <v>91</v>
      </c>
      <c r="AY249" s="16" t="s">
        <v>130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6" t="s">
        <v>21</v>
      </c>
      <c r="BK249" s="231">
        <f>ROUND(I249*H249,2)</f>
        <v>0</v>
      </c>
      <c r="BL249" s="16" t="s">
        <v>136</v>
      </c>
      <c r="BM249" s="230" t="s">
        <v>457</v>
      </c>
    </row>
    <row r="250" s="2" customFormat="1">
      <c r="A250" s="37"/>
      <c r="B250" s="38"/>
      <c r="C250" s="39"/>
      <c r="D250" s="234" t="s">
        <v>179</v>
      </c>
      <c r="E250" s="39"/>
      <c r="F250" s="244" t="s">
        <v>458</v>
      </c>
      <c r="G250" s="39"/>
      <c r="H250" s="39"/>
      <c r="I250" s="245"/>
      <c r="J250" s="39"/>
      <c r="K250" s="39"/>
      <c r="L250" s="43"/>
      <c r="M250" s="246"/>
      <c r="N250" s="247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179</v>
      </c>
      <c r="AU250" s="16" t="s">
        <v>91</v>
      </c>
    </row>
    <row r="251" s="2" customFormat="1" ht="16.5" customHeight="1">
      <c r="A251" s="37"/>
      <c r="B251" s="38"/>
      <c r="C251" s="218" t="s">
        <v>459</v>
      </c>
      <c r="D251" s="218" t="s">
        <v>132</v>
      </c>
      <c r="E251" s="219" t="s">
        <v>460</v>
      </c>
      <c r="F251" s="220" t="s">
        <v>461</v>
      </c>
      <c r="G251" s="221" t="s">
        <v>462</v>
      </c>
      <c r="H251" s="222">
        <v>5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47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136</v>
      </c>
      <c r="AT251" s="230" t="s">
        <v>132</v>
      </c>
      <c r="AU251" s="230" t="s">
        <v>91</v>
      </c>
      <c r="AY251" s="16" t="s">
        <v>130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21</v>
      </c>
      <c r="BK251" s="231">
        <f>ROUND(I251*H251,2)</f>
        <v>0</v>
      </c>
      <c r="BL251" s="16" t="s">
        <v>136</v>
      </c>
      <c r="BM251" s="230" t="s">
        <v>463</v>
      </c>
    </row>
    <row r="252" s="2" customFormat="1" ht="16.5" customHeight="1">
      <c r="A252" s="37"/>
      <c r="B252" s="38"/>
      <c r="C252" s="258" t="s">
        <v>464</v>
      </c>
      <c r="D252" s="258" t="s">
        <v>250</v>
      </c>
      <c r="E252" s="259" t="s">
        <v>465</v>
      </c>
      <c r="F252" s="260" t="s">
        <v>466</v>
      </c>
      <c r="G252" s="261" t="s">
        <v>462</v>
      </c>
      <c r="H252" s="262">
        <v>5</v>
      </c>
      <c r="I252" s="263"/>
      <c r="J252" s="264">
        <f>ROUND(I252*H252,2)</f>
        <v>0</v>
      </c>
      <c r="K252" s="265"/>
      <c r="L252" s="266"/>
      <c r="M252" s="267" t="s">
        <v>1</v>
      </c>
      <c r="N252" s="268" t="s">
        <v>47</v>
      </c>
      <c r="O252" s="90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0" t="s">
        <v>165</v>
      </c>
      <c r="AT252" s="230" t="s">
        <v>250</v>
      </c>
      <c r="AU252" s="230" t="s">
        <v>91</v>
      </c>
      <c r="AY252" s="16" t="s">
        <v>130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6" t="s">
        <v>21</v>
      </c>
      <c r="BK252" s="231">
        <f>ROUND(I252*H252,2)</f>
        <v>0</v>
      </c>
      <c r="BL252" s="16" t="s">
        <v>136</v>
      </c>
      <c r="BM252" s="230" t="s">
        <v>467</v>
      </c>
    </row>
    <row r="253" s="2" customFormat="1" ht="21.75" customHeight="1">
      <c r="A253" s="37"/>
      <c r="B253" s="38"/>
      <c r="C253" s="258" t="s">
        <v>468</v>
      </c>
      <c r="D253" s="258" t="s">
        <v>250</v>
      </c>
      <c r="E253" s="259" t="s">
        <v>469</v>
      </c>
      <c r="F253" s="260" t="s">
        <v>470</v>
      </c>
      <c r="G253" s="261" t="s">
        <v>462</v>
      </c>
      <c r="H253" s="262">
        <v>5</v>
      </c>
      <c r="I253" s="263"/>
      <c r="J253" s="264">
        <f>ROUND(I253*H253,2)</f>
        <v>0</v>
      </c>
      <c r="K253" s="265"/>
      <c r="L253" s="266"/>
      <c r="M253" s="267" t="s">
        <v>1</v>
      </c>
      <c r="N253" s="268" t="s">
        <v>47</v>
      </c>
      <c r="O253" s="90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0" t="s">
        <v>165</v>
      </c>
      <c r="AT253" s="230" t="s">
        <v>250</v>
      </c>
      <c r="AU253" s="230" t="s">
        <v>91</v>
      </c>
      <c r="AY253" s="16" t="s">
        <v>130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6" t="s">
        <v>21</v>
      </c>
      <c r="BK253" s="231">
        <f>ROUND(I253*H253,2)</f>
        <v>0</v>
      </c>
      <c r="BL253" s="16" t="s">
        <v>136</v>
      </c>
      <c r="BM253" s="230" t="s">
        <v>471</v>
      </c>
    </row>
    <row r="254" s="2" customFormat="1" ht="24.15" customHeight="1">
      <c r="A254" s="37"/>
      <c r="B254" s="38"/>
      <c r="C254" s="218" t="s">
        <v>472</v>
      </c>
      <c r="D254" s="218" t="s">
        <v>132</v>
      </c>
      <c r="E254" s="219" t="s">
        <v>473</v>
      </c>
      <c r="F254" s="220" t="s">
        <v>474</v>
      </c>
      <c r="G254" s="221" t="s">
        <v>207</v>
      </c>
      <c r="H254" s="222">
        <v>36</v>
      </c>
      <c r="I254" s="223"/>
      <c r="J254" s="224">
        <f>ROUND(I254*H254,2)</f>
        <v>0</v>
      </c>
      <c r="K254" s="225"/>
      <c r="L254" s="43"/>
      <c r="M254" s="226" t="s">
        <v>1</v>
      </c>
      <c r="N254" s="227" t="s">
        <v>47</v>
      </c>
      <c r="O254" s="90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30" t="s">
        <v>136</v>
      </c>
      <c r="AT254" s="230" t="s">
        <v>132</v>
      </c>
      <c r="AU254" s="230" t="s">
        <v>91</v>
      </c>
      <c r="AY254" s="16" t="s">
        <v>130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6" t="s">
        <v>21</v>
      </c>
      <c r="BK254" s="231">
        <f>ROUND(I254*H254,2)</f>
        <v>0</v>
      </c>
      <c r="BL254" s="16" t="s">
        <v>136</v>
      </c>
      <c r="BM254" s="230" t="s">
        <v>475</v>
      </c>
    </row>
    <row r="255" s="2" customFormat="1">
      <c r="A255" s="37"/>
      <c r="B255" s="38"/>
      <c r="C255" s="39"/>
      <c r="D255" s="234" t="s">
        <v>179</v>
      </c>
      <c r="E255" s="39"/>
      <c r="F255" s="244" t="s">
        <v>476</v>
      </c>
      <c r="G255" s="39"/>
      <c r="H255" s="39"/>
      <c r="I255" s="245"/>
      <c r="J255" s="39"/>
      <c r="K255" s="39"/>
      <c r="L255" s="43"/>
      <c r="M255" s="246"/>
      <c r="N255" s="247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179</v>
      </c>
      <c r="AU255" s="16" t="s">
        <v>91</v>
      </c>
    </row>
    <row r="256" s="2" customFormat="1" ht="24.15" customHeight="1">
      <c r="A256" s="37"/>
      <c r="B256" s="38"/>
      <c r="C256" s="218" t="s">
        <v>477</v>
      </c>
      <c r="D256" s="218" t="s">
        <v>132</v>
      </c>
      <c r="E256" s="219" t="s">
        <v>478</v>
      </c>
      <c r="F256" s="220" t="s">
        <v>479</v>
      </c>
      <c r="G256" s="221" t="s">
        <v>462</v>
      </c>
      <c r="H256" s="222">
        <v>20</v>
      </c>
      <c r="I256" s="223"/>
      <c r="J256" s="224">
        <f>ROUND(I256*H256,2)</f>
        <v>0</v>
      </c>
      <c r="K256" s="225"/>
      <c r="L256" s="43"/>
      <c r="M256" s="226" t="s">
        <v>1</v>
      </c>
      <c r="N256" s="227" t="s">
        <v>47</v>
      </c>
      <c r="O256" s="90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0" t="s">
        <v>136</v>
      </c>
      <c r="AT256" s="230" t="s">
        <v>132</v>
      </c>
      <c r="AU256" s="230" t="s">
        <v>91</v>
      </c>
      <c r="AY256" s="16" t="s">
        <v>130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6" t="s">
        <v>21</v>
      </c>
      <c r="BK256" s="231">
        <f>ROUND(I256*H256,2)</f>
        <v>0</v>
      </c>
      <c r="BL256" s="16" t="s">
        <v>136</v>
      </c>
      <c r="BM256" s="230" t="s">
        <v>480</v>
      </c>
    </row>
    <row r="257" s="2" customFormat="1" ht="16.5" customHeight="1">
      <c r="A257" s="37"/>
      <c r="B257" s="38"/>
      <c r="C257" s="258" t="s">
        <v>481</v>
      </c>
      <c r="D257" s="258" t="s">
        <v>250</v>
      </c>
      <c r="E257" s="259" t="s">
        <v>482</v>
      </c>
      <c r="F257" s="260" t="s">
        <v>483</v>
      </c>
      <c r="G257" s="261" t="s">
        <v>462</v>
      </c>
      <c r="H257" s="262">
        <v>20</v>
      </c>
      <c r="I257" s="263"/>
      <c r="J257" s="264">
        <f>ROUND(I257*H257,2)</f>
        <v>0</v>
      </c>
      <c r="K257" s="265"/>
      <c r="L257" s="266"/>
      <c r="M257" s="267" t="s">
        <v>1</v>
      </c>
      <c r="N257" s="268" t="s">
        <v>47</v>
      </c>
      <c r="O257" s="90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0" t="s">
        <v>165</v>
      </c>
      <c r="AT257" s="230" t="s">
        <v>250</v>
      </c>
      <c r="AU257" s="230" t="s">
        <v>91</v>
      </c>
      <c r="AY257" s="16" t="s">
        <v>130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6" t="s">
        <v>21</v>
      </c>
      <c r="BK257" s="231">
        <f>ROUND(I257*H257,2)</f>
        <v>0</v>
      </c>
      <c r="BL257" s="16" t="s">
        <v>136</v>
      </c>
      <c r="BM257" s="230" t="s">
        <v>484</v>
      </c>
    </row>
    <row r="258" s="2" customFormat="1" ht="21.75" customHeight="1">
      <c r="A258" s="37"/>
      <c r="B258" s="38"/>
      <c r="C258" s="258" t="s">
        <v>485</v>
      </c>
      <c r="D258" s="258" t="s">
        <v>250</v>
      </c>
      <c r="E258" s="259" t="s">
        <v>486</v>
      </c>
      <c r="F258" s="260" t="s">
        <v>487</v>
      </c>
      <c r="G258" s="261" t="s">
        <v>462</v>
      </c>
      <c r="H258" s="262">
        <v>20</v>
      </c>
      <c r="I258" s="263"/>
      <c r="J258" s="264">
        <f>ROUND(I258*H258,2)</f>
        <v>0</v>
      </c>
      <c r="K258" s="265"/>
      <c r="L258" s="266"/>
      <c r="M258" s="267" t="s">
        <v>1</v>
      </c>
      <c r="N258" s="268" t="s">
        <v>47</v>
      </c>
      <c r="O258" s="90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0" t="s">
        <v>165</v>
      </c>
      <c r="AT258" s="230" t="s">
        <v>250</v>
      </c>
      <c r="AU258" s="230" t="s">
        <v>91</v>
      </c>
      <c r="AY258" s="16" t="s">
        <v>130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6" t="s">
        <v>21</v>
      </c>
      <c r="BK258" s="231">
        <f>ROUND(I258*H258,2)</f>
        <v>0</v>
      </c>
      <c r="BL258" s="16" t="s">
        <v>136</v>
      </c>
      <c r="BM258" s="230" t="s">
        <v>488</v>
      </c>
    </row>
    <row r="259" s="2" customFormat="1" ht="16.5" customHeight="1">
      <c r="A259" s="37"/>
      <c r="B259" s="38"/>
      <c r="C259" s="258" t="s">
        <v>489</v>
      </c>
      <c r="D259" s="258" t="s">
        <v>250</v>
      </c>
      <c r="E259" s="259" t="s">
        <v>490</v>
      </c>
      <c r="F259" s="260" t="s">
        <v>491</v>
      </c>
      <c r="G259" s="261" t="s">
        <v>207</v>
      </c>
      <c r="H259" s="262">
        <v>20</v>
      </c>
      <c r="I259" s="263"/>
      <c r="J259" s="264">
        <f>ROUND(I259*H259,2)</f>
        <v>0</v>
      </c>
      <c r="K259" s="265"/>
      <c r="L259" s="266"/>
      <c r="M259" s="267" t="s">
        <v>1</v>
      </c>
      <c r="N259" s="268" t="s">
        <v>47</v>
      </c>
      <c r="O259" s="90"/>
      <c r="P259" s="228">
        <f>O259*H259</f>
        <v>0</v>
      </c>
      <c r="Q259" s="228">
        <v>0.00031</v>
      </c>
      <c r="R259" s="228">
        <f>Q259*H259</f>
        <v>0.0061999999999999998</v>
      </c>
      <c r="S259" s="228">
        <v>0</v>
      </c>
      <c r="T259" s="229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0" t="s">
        <v>165</v>
      </c>
      <c r="AT259" s="230" t="s">
        <v>250</v>
      </c>
      <c r="AU259" s="230" t="s">
        <v>91</v>
      </c>
      <c r="AY259" s="16" t="s">
        <v>130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6" t="s">
        <v>21</v>
      </c>
      <c r="BK259" s="231">
        <f>ROUND(I259*H259,2)</f>
        <v>0</v>
      </c>
      <c r="BL259" s="16" t="s">
        <v>136</v>
      </c>
      <c r="BM259" s="230" t="s">
        <v>492</v>
      </c>
    </row>
    <row r="260" s="2" customFormat="1">
      <c r="A260" s="37"/>
      <c r="B260" s="38"/>
      <c r="C260" s="39"/>
      <c r="D260" s="234" t="s">
        <v>179</v>
      </c>
      <c r="E260" s="39"/>
      <c r="F260" s="244" t="s">
        <v>493</v>
      </c>
      <c r="G260" s="39"/>
      <c r="H260" s="39"/>
      <c r="I260" s="245"/>
      <c r="J260" s="39"/>
      <c r="K260" s="39"/>
      <c r="L260" s="43"/>
      <c r="M260" s="246"/>
      <c r="N260" s="247"/>
      <c r="O260" s="90"/>
      <c r="P260" s="90"/>
      <c r="Q260" s="90"/>
      <c r="R260" s="90"/>
      <c r="S260" s="90"/>
      <c r="T260" s="91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179</v>
      </c>
      <c r="AU260" s="16" t="s">
        <v>91</v>
      </c>
    </row>
    <row r="261" s="2" customFormat="1" ht="21.75" customHeight="1">
      <c r="A261" s="37"/>
      <c r="B261" s="38"/>
      <c r="C261" s="218" t="s">
        <v>494</v>
      </c>
      <c r="D261" s="218" t="s">
        <v>132</v>
      </c>
      <c r="E261" s="219" t="s">
        <v>495</v>
      </c>
      <c r="F261" s="220" t="s">
        <v>496</v>
      </c>
      <c r="G261" s="221" t="s">
        <v>207</v>
      </c>
      <c r="H261" s="222">
        <v>5</v>
      </c>
      <c r="I261" s="223"/>
      <c r="J261" s="224">
        <f>ROUND(I261*H261,2)</f>
        <v>0</v>
      </c>
      <c r="K261" s="225"/>
      <c r="L261" s="43"/>
      <c r="M261" s="226" t="s">
        <v>1</v>
      </c>
      <c r="N261" s="227" t="s">
        <v>47</v>
      </c>
      <c r="O261" s="90"/>
      <c r="P261" s="228">
        <f>O261*H261</f>
        <v>0</v>
      </c>
      <c r="Q261" s="228">
        <v>0.0016199999999999999</v>
      </c>
      <c r="R261" s="228">
        <f>Q261*H261</f>
        <v>0.0080999999999999996</v>
      </c>
      <c r="S261" s="228">
        <v>0</v>
      </c>
      <c r="T261" s="22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0" t="s">
        <v>136</v>
      </c>
      <c r="AT261" s="230" t="s">
        <v>132</v>
      </c>
      <c r="AU261" s="230" t="s">
        <v>91</v>
      </c>
      <c r="AY261" s="16" t="s">
        <v>130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6" t="s">
        <v>21</v>
      </c>
      <c r="BK261" s="231">
        <f>ROUND(I261*H261,2)</f>
        <v>0</v>
      </c>
      <c r="BL261" s="16" t="s">
        <v>136</v>
      </c>
      <c r="BM261" s="230" t="s">
        <v>497</v>
      </c>
    </row>
    <row r="262" s="2" customFormat="1">
      <c r="A262" s="37"/>
      <c r="B262" s="38"/>
      <c r="C262" s="39"/>
      <c r="D262" s="234" t="s">
        <v>179</v>
      </c>
      <c r="E262" s="39"/>
      <c r="F262" s="244" t="s">
        <v>498</v>
      </c>
      <c r="G262" s="39"/>
      <c r="H262" s="39"/>
      <c r="I262" s="245"/>
      <c r="J262" s="39"/>
      <c r="K262" s="39"/>
      <c r="L262" s="43"/>
      <c r="M262" s="246"/>
      <c r="N262" s="247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179</v>
      </c>
      <c r="AU262" s="16" t="s">
        <v>91</v>
      </c>
    </row>
    <row r="263" s="2" customFormat="1" ht="16.5" customHeight="1">
      <c r="A263" s="37"/>
      <c r="B263" s="38"/>
      <c r="C263" s="258" t="s">
        <v>499</v>
      </c>
      <c r="D263" s="258" t="s">
        <v>250</v>
      </c>
      <c r="E263" s="259" t="s">
        <v>500</v>
      </c>
      <c r="F263" s="260" t="s">
        <v>501</v>
      </c>
      <c r="G263" s="261" t="s">
        <v>207</v>
      </c>
      <c r="H263" s="262">
        <v>5</v>
      </c>
      <c r="I263" s="263"/>
      <c r="J263" s="264">
        <f>ROUND(I263*H263,2)</f>
        <v>0</v>
      </c>
      <c r="K263" s="265"/>
      <c r="L263" s="266"/>
      <c r="M263" s="267" t="s">
        <v>1</v>
      </c>
      <c r="N263" s="268" t="s">
        <v>47</v>
      </c>
      <c r="O263" s="90"/>
      <c r="P263" s="228">
        <f>O263*H263</f>
        <v>0</v>
      </c>
      <c r="Q263" s="228">
        <v>0.01847</v>
      </c>
      <c r="R263" s="228">
        <f>Q263*H263</f>
        <v>0.092350000000000002</v>
      </c>
      <c r="S263" s="228">
        <v>0</v>
      </c>
      <c r="T263" s="229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0" t="s">
        <v>165</v>
      </c>
      <c r="AT263" s="230" t="s">
        <v>250</v>
      </c>
      <c r="AU263" s="230" t="s">
        <v>91</v>
      </c>
      <c r="AY263" s="16" t="s">
        <v>130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6" t="s">
        <v>21</v>
      </c>
      <c r="BK263" s="231">
        <f>ROUND(I263*H263,2)</f>
        <v>0</v>
      </c>
      <c r="BL263" s="16" t="s">
        <v>136</v>
      </c>
      <c r="BM263" s="230" t="s">
        <v>502</v>
      </c>
    </row>
    <row r="264" s="2" customFormat="1">
      <c r="A264" s="37"/>
      <c r="B264" s="38"/>
      <c r="C264" s="39"/>
      <c r="D264" s="234" t="s">
        <v>179</v>
      </c>
      <c r="E264" s="39"/>
      <c r="F264" s="244" t="s">
        <v>501</v>
      </c>
      <c r="G264" s="39"/>
      <c r="H264" s="39"/>
      <c r="I264" s="245"/>
      <c r="J264" s="39"/>
      <c r="K264" s="39"/>
      <c r="L264" s="43"/>
      <c r="M264" s="246"/>
      <c r="N264" s="24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179</v>
      </c>
      <c r="AU264" s="16" t="s">
        <v>91</v>
      </c>
    </row>
    <row r="265" s="2" customFormat="1" ht="24.15" customHeight="1">
      <c r="A265" s="37"/>
      <c r="B265" s="38"/>
      <c r="C265" s="258" t="s">
        <v>503</v>
      </c>
      <c r="D265" s="258" t="s">
        <v>250</v>
      </c>
      <c r="E265" s="259" t="s">
        <v>504</v>
      </c>
      <c r="F265" s="260" t="s">
        <v>505</v>
      </c>
      <c r="G265" s="261" t="s">
        <v>207</v>
      </c>
      <c r="H265" s="262">
        <v>5</v>
      </c>
      <c r="I265" s="263"/>
      <c r="J265" s="264">
        <f>ROUND(I265*H265,2)</f>
        <v>0</v>
      </c>
      <c r="K265" s="265"/>
      <c r="L265" s="266"/>
      <c r="M265" s="267" t="s">
        <v>1</v>
      </c>
      <c r="N265" s="268" t="s">
        <v>47</v>
      </c>
      <c r="O265" s="90"/>
      <c r="P265" s="228">
        <f>O265*H265</f>
        <v>0</v>
      </c>
      <c r="Q265" s="228">
        <v>0.0035000000000000001</v>
      </c>
      <c r="R265" s="228">
        <f>Q265*H265</f>
        <v>0.017500000000000002</v>
      </c>
      <c r="S265" s="228">
        <v>0</v>
      </c>
      <c r="T265" s="22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0" t="s">
        <v>165</v>
      </c>
      <c r="AT265" s="230" t="s">
        <v>250</v>
      </c>
      <c r="AU265" s="230" t="s">
        <v>91</v>
      </c>
      <c r="AY265" s="16" t="s">
        <v>130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6" t="s">
        <v>21</v>
      </c>
      <c r="BK265" s="231">
        <f>ROUND(I265*H265,2)</f>
        <v>0</v>
      </c>
      <c r="BL265" s="16" t="s">
        <v>136</v>
      </c>
      <c r="BM265" s="230" t="s">
        <v>506</v>
      </c>
    </row>
    <row r="266" s="2" customFormat="1">
      <c r="A266" s="37"/>
      <c r="B266" s="38"/>
      <c r="C266" s="39"/>
      <c r="D266" s="234" t="s">
        <v>179</v>
      </c>
      <c r="E266" s="39"/>
      <c r="F266" s="244" t="s">
        <v>507</v>
      </c>
      <c r="G266" s="39"/>
      <c r="H266" s="39"/>
      <c r="I266" s="245"/>
      <c r="J266" s="39"/>
      <c r="K266" s="39"/>
      <c r="L266" s="43"/>
      <c r="M266" s="246"/>
      <c r="N266" s="24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179</v>
      </c>
      <c r="AU266" s="16" t="s">
        <v>91</v>
      </c>
    </row>
    <row r="267" s="2" customFormat="1" ht="21.75" customHeight="1">
      <c r="A267" s="37"/>
      <c r="B267" s="38"/>
      <c r="C267" s="218" t="s">
        <v>508</v>
      </c>
      <c r="D267" s="218" t="s">
        <v>132</v>
      </c>
      <c r="E267" s="219" t="s">
        <v>509</v>
      </c>
      <c r="F267" s="220" t="s">
        <v>510</v>
      </c>
      <c r="G267" s="221" t="s">
        <v>207</v>
      </c>
      <c r="H267" s="222">
        <v>2</v>
      </c>
      <c r="I267" s="223"/>
      <c r="J267" s="224">
        <f>ROUND(I267*H267,2)</f>
        <v>0</v>
      </c>
      <c r="K267" s="225"/>
      <c r="L267" s="43"/>
      <c r="M267" s="226" t="s">
        <v>1</v>
      </c>
      <c r="N267" s="227" t="s">
        <v>47</v>
      </c>
      <c r="O267" s="90"/>
      <c r="P267" s="228">
        <f>O267*H267</f>
        <v>0</v>
      </c>
      <c r="Q267" s="228">
        <v>0.00080000000000000004</v>
      </c>
      <c r="R267" s="228">
        <f>Q267*H267</f>
        <v>0.0016000000000000001</v>
      </c>
      <c r="S267" s="228">
        <v>0</v>
      </c>
      <c r="T267" s="229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0" t="s">
        <v>136</v>
      </c>
      <c r="AT267" s="230" t="s">
        <v>132</v>
      </c>
      <c r="AU267" s="230" t="s">
        <v>91</v>
      </c>
      <c r="AY267" s="16" t="s">
        <v>130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6" t="s">
        <v>21</v>
      </c>
      <c r="BK267" s="231">
        <f>ROUND(I267*H267,2)</f>
        <v>0</v>
      </c>
      <c r="BL267" s="16" t="s">
        <v>136</v>
      </c>
      <c r="BM267" s="230" t="s">
        <v>511</v>
      </c>
    </row>
    <row r="268" s="2" customFormat="1" ht="16.5" customHeight="1">
      <c r="A268" s="37"/>
      <c r="B268" s="38"/>
      <c r="C268" s="258" t="s">
        <v>512</v>
      </c>
      <c r="D268" s="258" t="s">
        <v>250</v>
      </c>
      <c r="E268" s="259" t="s">
        <v>513</v>
      </c>
      <c r="F268" s="260" t="s">
        <v>514</v>
      </c>
      <c r="G268" s="261" t="s">
        <v>207</v>
      </c>
      <c r="H268" s="262">
        <v>2</v>
      </c>
      <c r="I268" s="263"/>
      <c r="J268" s="264">
        <f>ROUND(I268*H268,2)</f>
        <v>0</v>
      </c>
      <c r="K268" s="265"/>
      <c r="L268" s="266"/>
      <c r="M268" s="267" t="s">
        <v>1</v>
      </c>
      <c r="N268" s="268" t="s">
        <v>47</v>
      </c>
      <c r="O268" s="90"/>
      <c r="P268" s="228">
        <f>O268*H268</f>
        <v>0</v>
      </c>
      <c r="Q268" s="228">
        <v>0.0195</v>
      </c>
      <c r="R268" s="228">
        <f>Q268*H268</f>
        <v>0.039</v>
      </c>
      <c r="S268" s="228">
        <v>0</v>
      </c>
      <c r="T268" s="229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0" t="s">
        <v>165</v>
      </c>
      <c r="AT268" s="230" t="s">
        <v>250</v>
      </c>
      <c r="AU268" s="230" t="s">
        <v>91</v>
      </c>
      <c r="AY268" s="16" t="s">
        <v>130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6" t="s">
        <v>21</v>
      </c>
      <c r="BK268" s="231">
        <f>ROUND(I268*H268,2)</f>
        <v>0</v>
      </c>
      <c r="BL268" s="16" t="s">
        <v>136</v>
      </c>
      <c r="BM268" s="230" t="s">
        <v>515</v>
      </c>
    </row>
    <row r="269" s="2" customFormat="1">
      <c r="A269" s="37"/>
      <c r="B269" s="38"/>
      <c r="C269" s="39"/>
      <c r="D269" s="234" t="s">
        <v>179</v>
      </c>
      <c r="E269" s="39"/>
      <c r="F269" s="244" t="s">
        <v>516</v>
      </c>
      <c r="G269" s="39"/>
      <c r="H269" s="39"/>
      <c r="I269" s="245"/>
      <c r="J269" s="39"/>
      <c r="K269" s="39"/>
      <c r="L269" s="43"/>
      <c r="M269" s="246"/>
      <c r="N269" s="247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179</v>
      </c>
      <c r="AU269" s="16" t="s">
        <v>91</v>
      </c>
    </row>
    <row r="270" s="2" customFormat="1" ht="16.5" customHeight="1">
      <c r="A270" s="37"/>
      <c r="B270" s="38"/>
      <c r="C270" s="218" t="s">
        <v>517</v>
      </c>
      <c r="D270" s="218" t="s">
        <v>132</v>
      </c>
      <c r="E270" s="219" t="s">
        <v>518</v>
      </c>
      <c r="F270" s="220" t="s">
        <v>519</v>
      </c>
      <c r="G270" s="221" t="s">
        <v>462</v>
      </c>
      <c r="H270" s="222">
        <v>5</v>
      </c>
      <c r="I270" s="223"/>
      <c r="J270" s="224">
        <f>ROUND(I270*H270,2)</f>
        <v>0</v>
      </c>
      <c r="K270" s="225"/>
      <c r="L270" s="43"/>
      <c r="M270" s="226" t="s">
        <v>1</v>
      </c>
      <c r="N270" s="227" t="s">
        <v>47</v>
      </c>
      <c r="O270" s="90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0" t="s">
        <v>136</v>
      </c>
      <c r="AT270" s="230" t="s">
        <v>132</v>
      </c>
      <c r="AU270" s="230" t="s">
        <v>91</v>
      </c>
      <c r="AY270" s="16" t="s">
        <v>130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6" t="s">
        <v>21</v>
      </c>
      <c r="BK270" s="231">
        <f>ROUND(I270*H270,2)</f>
        <v>0</v>
      </c>
      <c r="BL270" s="16" t="s">
        <v>136</v>
      </c>
      <c r="BM270" s="230" t="s">
        <v>520</v>
      </c>
    </row>
    <row r="271" s="2" customFormat="1" ht="16.5" customHeight="1">
      <c r="A271" s="37"/>
      <c r="B271" s="38"/>
      <c r="C271" s="258" t="s">
        <v>521</v>
      </c>
      <c r="D271" s="258" t="s">
        <v>250</v>
      </c>
      <c r="E271" s="259" t="s">
        <v>522</v>
      </c>
      <c r="F271" s="260" t="s">
        <v>523</v>
      </c>
      <c r="G271" s="261" t="s">
        <v>462</v>
      </c>
      <c r="H271" s="262">
        <v>5</v>
      </c>
      <c r="I271" s="263"/>
      <c r="J271" s="264">
        <f>ROUND(I271*H271,2)</f>
        <v>0</v>
      </c>
      <c r="K271" s="265"/>
      <c r="L271" s="266"/>
      <c r="M271" s="267" t="s">
        <v>1</v>
      </c>
      <c r="N271" s="268" t="s">
        <v>47</v>
      </c>
      <c r="O271" s="90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0" t="s">
        <v>165</v>
      </c>
      <c r="AT271" s="230" t="s">
        <v>250</v>
      </c>
      <c r="AU271" s="230" t="s">
        <v>91</v>
      </c>
      <c r="AY271" s="16" t="s">
        <v>130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6" t="s">
        <v>21</v>
      </c>
      <c r="BK271" s="231">
        <f>ROUND(I271*H271,2)</f>
        <v>0</v>
      </c>
      <c r="BL271" s="16" t="s">
        <v>136</v>
      </c>
      <c r="BM271" s="230" t="s">
        <v>524</v>
      </c>
    </row>
    <row r="272" s="2" customFormat="1" ht="16.5" customHeight="1">
      <c r="A272" s="37"/>
      <c r="B272" s="38"/>
      <c r="C272" s="218" t="s">
        <v>525</v>
      </c>
      <c r="D272" s="218" t="s">
        <v>132</v>
      </c>
      <c r="E272" s="219" t="s">
        <v>526</v>
      </c>
      <c r="F272" s="220" t="s">
        <v>527</v>
      </c>
      <c r="G272" s="221" t="s">
        <v>159</v>
      </c>
      <c r="H272" s="222">
        <v>4372</v>
      </c>
      <c r="I272" s="223"/>
      <c r="J272" s="224">
        <f>ROUND(I272*H272,2)</f>
        <v>0</v>
      </c>
      <c r="K272" s="225"/>
      <c r="L272" s="43"/>
      <c r="M272" s="226" t="s">
        <v>1</v>
      </c>
      <c r="N272" s="227" t="s">
        <v>47</v>
      </c>
      <c r="O272" s="90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0" t="s">
        <v>136</v>
      </c>
      <c r="AT272" s="230" t="s">
        <v>132</v>
      </c>
      <c r="AU272" s="230" t="s">
        <v>91</v>
      </c>
      <c r="AY272" s="16" t="s">
        <v>130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6" t="s">
        <v>21</v>
      </c>
      <c r="BK272" s="231">
        <f>ROUND(I272*H272,2)</f>
        <v>0</v>
      </c>
      <c r="BL272" s="16" t="s">
        <v>136</v>
      </c>
      <c r="BM272" s="230" t="s">
        <v>528</v>
      </c>
    </row>
    <row r="273" s="2" customFormat="1" ht="21.75" customHeight="1">
      <c r="A273" s="37"/>
      <c r="B273" s="38"/>
      <c r="C273" s="218" t="s">
        <v>529</v>
      </c>
      <c r="D273" s="218" t="s">
        <v>132</v>
      </c>
      <c r="E273" s="219" t="s">
        <v>530</v>
      </c>
      <c r="F273" s="220" t="s">
        <v>531</v>
      </c>
      <c r="G273" s="221" t="s">
        <v>462</v>
      </c>
      <c r="H273" s="222">
        <v>7</v>
      </c>
      <c r="I273" s="223"/>
      <c r="J273" s="224">
        <f>ROUND(I273*H273,2)</f>
        <v>0</v>
      </c>
      <c r="K273" s="225"/>
      <c r="L273" s="43"/>
      <c r="M273" s="226" t="s">
        <v>1</v>
      </c>
      <c r="N273" s="227" t="s">
        <v>47</v>
      </c>
      <c r="O273" s="90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0" t="s">
        <v>136</v>
      </c>
      <c r="AT273" s="230" t="s">
        <v>132</v>
      </c>
      <c r="AU273" s="230" t="s">
        <v>91</v>
      </c>
      <c r="AY273" s="16" t="s">
        <v>130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6" t="s">
        <v>21</v>
      </c>
      <c r="BK273" s="231">
        <f>ROUND(I273*H273,2)</f>
        <v>0</v>
      </c>
      <c r="BL273" s="16" t="s">
        <v>136</v>
      </c>
      <c r="BM273" s="230" t="s">
        <v>532</v>
      </c>
    </row>
    <row r="274" s="2" customFormat="1" ht="21.75" customHeight="1">
      <c r="A274" s="37"/>
      <c r="B274" s="38"/>
      <c r="C274" s="218" t="s">
        <v>533</v>
      </c>
      <c r="D274" s="218" t="s">
        <v>132</v>
      </c>
      <c r="E274" s="219" t="s">
        <v>534</v>
      </c>
      <c r="F274" s="220" t="s">
        <v>535</v>
      </c>
      <c r="G274" s="221" t="s">
        <v>159</v>
      </c>
      <c r="H274" s="222">
        <v>4372</v>
      </c>
      <c r="I274" s="223"/>
      <c r="J274" s="224">
        <f>ROUND(I274*H274,2)</f>
        <v>0</v>
      </c>
      <c r="K274" s="225"/>
      <c r="L274" s="43"/>
      <c r="M274" s="226" t="s">
        <v>1</v>
      </c>
      <c r="N274" s="227" t="s">
        <v>47</v>
      </c>
      <c r="O274" s="90"/>
      <c r="P274" s="228">
        <f>O274*H274</f>
        <v>0</v>
      </c>
      <c r="Q274" s="228">
        <v>5.5000000000000003E-07</v>
      </c>
      <c r="R274" s="228">
        <f>Q274*H274</f>
        <v>0.0024046000000000002</v>
      </c>
      <c r="S274" s="228">
        <v>0</v>
      </c>
      <c r="T274" s="229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0" t="s">
        <v>136</v>
      </c>
      <c r="AT274" s="230" t="s">
        <v>132</v>
      </c>
      <c r="AU274" s="230" t="s">
        <v>91</v>
      </c>
      <c r="AY274" s="16" t="s">
        <v>130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6" t="s">
        <v>21</v>
      </c>
      <c r="BK274" s="231">
        <f>ROUND(I274*H274,2)</f>
        <v>0</v>
      </c>
      <c r="BL274" s="16" t="s">
        <v>136</v>
      </c>
      <c r="BM274" s="230" t="s">
        <v>536</v>
      </c>
    </row>
    <row r="275" s="2" customFormat="1" ht="16.5" customHeight="1">
      <c r="A275" s="37"/>
      <c r="B275" s="38"/>
      <c r="C275" s="218" t="s">
        <v>537</v>
      </c>
      <c r="D275" s="218" t="s">
        <v>132</v>
      </c>
      <c r="E275" s="219" t="s">
        <v>538</v>
      </c>
      <c r="F275" s="220" t="s">
        <v>539</v>
      </c>
      <c r="G275" s="221" t="s">
        <v>207</v>
      </c>
      <c r="H275" s="222">
        <v>1</v>
      </c>
      <c r="I275" s="223"/>
      <c r="J275" s="224">
        <f>ROUND(I275*H275,2)</f>
        <v>0</v>
      </c>
      <c r="K275" s="225"/>
      <c r="L275" s="43"/>
      <c r="M275" s="226" t="s">
        <v>1</v>
      </c>
      <c r="N275" s="227" t="s">
        <v>47</v>
      </c>
      <c r="O275" s="90"/>
      <c r="P275" s="228">
        <f>O275*H275</f>
        <v>0</v>
      </c>
      <c r="Q275" s="228">
        <v>0.01248</v>
      </c>
      <c r="R275" s="228">
        <f>Q275*H275</f>
        <v>0.01248</v>
      </c>
      <c r="S275" s="228">
        <v>0</v>
      </c>
      <c r="T275" s="229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0" t="s">
        <v>136</v>
      </c>
      <c r="AT275" s="230" t="s">
        <v>132</v>
      </c>
      <c r="AU275" s="230" t="s">
        <v>91</v>
      </c>
      <c r="AY275" s="16" t="s">
        <v>130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6" t="s">
        <v>21</v>
      </c>
      <c r="BK275" s="231">
        <f>ROUND(I275*H275,2)</f>
        <v>0</v>
      </c>
      <c r="BL275" s="16" t="s">
        <v>136</v>
      </c>
      <c r="BM275" s="230" t="s">
        <v>540</v>
      </c>
    </row>
    <row r="276" s="14" customFormat="1">
      <c r="A276" s="14"/>
      <c r="B276" s="248"/>
      <c r="C276" s="249"/>
      <c r="D276" s="234" t="s">
        <v>145</v>
      </c>
      <c r="E276" s="250" t="s">
        <v>1</v>
      </c>
      <c r="F276" s="251" t="s">
        <v>541</v>
      </c>
      <c r="G276" s="249"/>
      <c r="H276" s="250" t="s">
        <v>1</v>
      </c>
      <c r="I276" s="252"/>
      <c r="J276" s="249"/>
      <c r="K276" s="249"/>
      <c r="L276" s="253"/>
      <c r="M276" s="254"/>
      <c r="N276" s="255"/>
      <c r="O276" s="255"/>
      <c r="P276" s="255"/>
      <c r="Q276" s="255"/>
      <c r="R276" s="255"/>
      <c r="S276" s="255"/>
      <c r="T276" s="25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7" t="s">
        <v>145</v>
      </c>
      <c r="AU276" s="257" t="s">
        <v>91</v>
      </c>
      <c r="AV276" s="14" t="s">
        <v>21</v>
      </c>
      <c r="AW276" s="14" t="s">
        <v>38</v>
      </c>
      <c r="AX276" s="14" t="s">
        <v>82</v>
      </c>
      <c r="AY276" s="257" t="s">
        <v>130</v>
      </c>
    </row>
    <row r="277" s="14" customFormat="1">
      <c r="A277" s="14"/>
      <c r="B277" s="248"/>
      <c r="C277" s="249"/>
      <c r="D277" s="234" t="s">
        <v>145</v>
      </c>
      <c r="E277" s="250" t="s">
        <v>1</v>
      </c>
      <c r="F277" s="251" t="s">
        <v>542</v>
      </c>
      <c r="G277" s="249"/>
      <c r="H277" s="250" t="s">
        <v>1</v>
      </c>
      <c r="I277" s="252"/>
      <c r="J277" s="249"/>
      <c r="K277" s="249"/>
      <c r="L277" s="253"/>
      <c r="M277" s="254"/>
      <c r="N277" s="255"/>
      <c r="O277" s="255"/>
      <c r="P277" s="255"/>
      <c r="Q277" s="255"/>
      <c r="R277" s="255"/>
      <c r="S277" s="255"/>
      <c r="T277" s="25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7" t="s">
        <v>145</v>
      </c>
      <c r="AU277" s="257" t="s">
        <v>91</v>
      </c>
      <c r="AV277" s="14" t="s">
        <v>21</v>
      </c>
      <c r="AW277" s="14" t="s">
        <v>38</v>
      </c>
      <c r="AX277" s="14" t="s">
        <v>82</v>
      </c>
      <c r="AY277" s="257" t="s">
        <v>130</v>
      </c>
    </row>
    <row r="278" s="13" customFormat="1">
      <c r="A278" s="13"/>
      <c r="B278" s="232"/>
      <c r="C278" s="233"/>
      <c r="D278" s="234" t="s">
        <v>145</v>
      </c>
      <c r="E278" s="235" t="s">
        <v>1</v>
      </c>
      <c r="F278" s="236" t="s">
        <v>21</v>
      </c>
      <c r="G278" s="233"/>
      <c r="H278" s="237">
        <v>1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145</v>
      </c>
      <c r="AU278" s="243" t="s">
        <v>91</v>
      </c>
      <c r="AV278" s="13" t="s">
        <v>91</v>
      </c>
      <c r="AW278" s="13" t="s">
        <v>38</v>
      </c>
      <c r="AX278" s="13" t="s">
        <v>21</v>
      </c>
      <c r="AY278" s="243" t="s">
        <v>130</v>
      </c>
    </row>
    <row r="279" s="2" customFormat="1" ht="16.5" customHeight="1">
      <c r="A279" s="37"/>
      <c r="B279" s="38"/>
      <c r="C279" s="218" t="s">
        <v>543</v>
      </c>
      <c r="D279" s="218" t="s">
        <v>132</v>
      </c>
      <c r="E279" s="219" t="s">
        <v>544</v>
      </c>
      <c r="F279" s="220" t="s">
        <v>545</v>
      </c>
      <c r="G279" s="221" t="s">
        <v>207</v>
      </c>
      <c r="H279" s="222">
        <v>1</v>
      </c>
      <c r="I279" s="223"/>
      <c r="J279" s="224">
        <f>ROUND(I279*H279,2)</f>
        <v>0</v>
      </c>
      <c r="K279" s="225"/>
      <c r="L279" s="43"/>
      <c r="M279" s="226" t="s">
        <v>1</v>
      </c>
      <c r="N279" s="227" t="s">
        <v>47</v>
      </c>
      <c r="O279" s="90"/>
      <c r="P279" s="228">
        <f>O279*H279</f>
        <v>0</v>
      </c>
      <c r="Q279" s="228">
        <v>0.028539999999999999</v>
      </c>
      <c r="R279" s="228">
        <f>Q279*H279</f>
        <v>0.028539999999999999</v>
      </c>
      <c r="S279" s="228">
        <v>0</v>
      </c>
      <c r="T279" s="229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0" t="s">
        <v>136</v>
      </c>
      <c r="AT279" s="230" t="s">
        <v>132</v>
      </c>
      <c r="AU279" s="230" t="s">
        <v>91</v>
      </c>
      <c r="AY279" s="16" t="s">
        <v>130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6" t="s">
        <v>21</v>
      </c>
      <c r="BK279" s="231">
        <f>ROUND(I279*H279,2)</f>
        <v>0</v>
      </c>
      <c r="BL279" s="16" t="s">
        <v>136</v>
      </c>
      <c r="BM279" s="230" t="s">
        <v>546</v>
      </c>
    </row>
    <row r="280" s="2" customFormat="1" ht="16.5" customHeight="1">
      <c r="A280" s="37"/>
      <c r="B280" s="38"/>
      <c r="C280" s="218" t="s">
        <v>547</v>
      </c>
      <c r="D280" s="218" t="s">
        <v>132</v>
      </c>
      <c r="E280" s="219" t="s">
        <v>548</v>
      </c>
      <c r="F280" s="220" t="s">
        <v>549</v>
      </c>
      <c r="G280" s="221" t="s">
        <v>462</v>
      </c>
      <c r="H280" s="222">
        <v>54</v>
      </c>
      <c r="I280" s="223"/>
      <c r="J280" s="224">
        <f>ROUND(I280*H280,2)</f>
        <v>0</v>
      </c>
      <c r="K280" s="225"/>
      <c r="L280" s="43"/>
      <c r="M280" s="226" t="s">
        <v>1</v>
      </c>
      <c r="N280" s="227" t="s">
        <v>47</v>
      </c>
      <c r="O280" s="90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0" t="s">
        <v>136</v>
      </c>
      <c r="AT280" s="230" t="s">
        <v>132</v>
      </c>
      <c r="AU280" s="230" t="s">
        <v>91</v>
      </c>
      <c r="AY280" s="16" t="s">
        <v>130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6" t="s">
        <v>21</v>
      </c>
      <c r="BK280" s="231">
        <f>ROUND(I280*H280,2)</f>
        <v>0</v>
      </c>
      <c r="BL280" s="16" t="s">
        <v>136</v>
      </c>
      <c r="BM280" s="230" t="s">
        <v>550</v>
      </c>
    </row>
    <row r="281" s="2" customFormat="1" ht="16.5" customHeight="1">
      <c r="A281" s="37"/>
      <c r="B281" s="38"/>
      <c r="C281" s="258" t="s">
        <v>551</v>
      </c>
      <c r="D281" s="258" t="s">
        <v>250</v>
      </c>
      <c r="E281" s="259" t="s">
        <v>552</v>
      </c>
      <c r="F281" s="260" t="s">
        <v>553</v>
      </c>
      <c r="G281" s="261" t="s">
        <v>462</v>
      </c>
      <c r="H281" s="262">
        <v>54</v>
      </c>
      <c r="I281" s="263"/>
      <c r="J281" s="264">
        <f>ROUND(I281*H281,2)</f>
        <v>0</v>
      </c>
      <c r="K281" s="265"/>
      <c r="L281" s="266"/>
      <c r="M281" s="267" t="s">
        <v>1</v>
      </c>
      <c r="N281" s="268" t="s">
        <v>47</v>
      </c>
      <c r="O281" s="90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30" t="s">
        <v>165</v>
      </c>
      <c r="AT281" s="230" t="s">
        <v>250</v>
      </c>
      <c r="AU281" s="230" t="s">
        <v>91</v>
      </c>
      <c r="AY281" s="16" t="s">
        <v>130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6" t="s">
        <v>21</v>
      </c>
      <c r="BK281" s="231">
        <f>ROUND(I281*H281,2)</f>
        <v>0</v>
      </c>
      <c r="BL281" s="16" t="s">
        <v>136</v>
      </c>
      <c r="BM281" s="230" t="s">
        <v>554</v>
      </c>
    </row>
    <row r="282" s="2" customFormat="1" ht="16.5" customHeight="1">
      <c r="A282" s="37"/>
      <c r="B282" s="38"/>
      <c r="C282" s="258" t="s">
        <v>555</v>
      </c>
      <c r="D282" s="258" t="s">
        <v>250</v>
      </c>
      <c r="E282" s="259" t="s">
        <v>556</v>
      </c>
      <c r="F282" s="260" t="s">
        <v>557</v>
      </c>
      <c r="G282" s="261" t="s">
        <v>462</v>
      </c>
      <c r="H282" s="262">
        <v>54</v>
      </c>
      <c r="I282" s="263"/>
      <c r="J282" s="264">
        <f>ROUND(I282*H282,2)</f>
        <v>0</v>
      </c>
      <c r="K282" s="265"/>
      <c r="L282" s="266"/>
      <c r="M282" s="267" t="s">
        <v>1</v>
      </c>
      <c r="N282" s="268" t="s">
        <v>47</v>
      </c>
      <c r="O282" s="90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0" t="s">
        <v>165</v>
      </c>
      <c r="AT282" s="230" t="s">
        <v>250</v>
      </c>
      <c r="AU282" s="230" t="s">
        <v>91</v>
      </c>
      <c r="AY282" s="16" t="s">
        <v>130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6" t="s">
        <v>21</v>
      </c>
      <c r="BK282" s="231">
        <f>ROUND(I282*H282,2)</f>
        <v>0</v>
      </c>
      <c r="BL282" s="16" t="s">
        <v>136</v>
      </c>
      <c r="BM282" s="230" t="s">
        <v>558</v>
      </c>
    </row>
    <row r="283" s="2" customFormat="1" ht="24.15" customHeight="1">
      <c r="A283" s="37"/>
      <c r="B283" s="38"/>
      <c r="C283" s="218" t="s">
        <v>559</v>
      </c>
      <c r="D283" s="218" t="s">
        <v>132</v>
      </c>
      <c r="E283" s="219" t="s">
        <v>560</v>
      </c>
      <c r="F283" s="220" t="s">
        <v>561</v>
      </c>
      <c r="G283" s="221" t="s">
        <v>462</v>
      </c>
      <c r="H283" s="222">
        <v>5</v>
      </c>
      <c r="I283" s="223"/>
      <c r="J283" s="224">
        <f>ROUND(I283*H283,2)</f>
        <v>0</v>
      </c>
      <c r="K283" s="225"/>
      <c r="L283" s="43"/>
      <c r="M283" s="226" t="s">
        <v>1</v>
      </c>
      <c r="N283" s="227" t="s">
        <v>47</v>
      </c>
      <c r="O283" s="90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0" t="s">
        <v>136</v>
      </c>
      <c r="AT283" s="230" t="s">
        <v>132</v>
      </c>
      <c r="AU283" s="230" t="s">
        <v>91</v>
      </c>
      <c r="AY283" s="16" t="s">
        <v>130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6" t="s">
        <v>21</v>
      </c>
      <c r="BK283" s="231">
        <f>ROUND(I283*H283,2)</f>
        <v>0</v>
      </c>
      <c r="BL283" s="16" t="s">
        <v>136</v>
      </c>
      <c r="BM283" s="230" t="s">
        <v>562</v>
      </c>
    </row>
    <row r="284" s="2" customFormat="1" ht="16.5" customHeight="1">
      <c r="A284" s="37"/>
      <c r="B284" s="38"/>
      <c r="C284" s="258" t="s">
        <v>563</v>
      </c>
      <c r="D284" s="258" t="s">
        <v>250</v>
      </c>
      <c r="E284" s="259" t="s">
        <v>564</v>
      </c>
      <c r="F284" s="260" t="s">
        <v>565</v>
      </c>
      <c r="G284" s="261" t="s">
        <v>462</v>
      </c>
      <c r="H284" s="262">
        <v>5</v>
      </c>
      <c r="I284" s="263"/>
      <c r="J284" s="264">
        <f>ROUND(I284*H284,2)</f>
        <v>0</v>
      </c>
      <c r="K284" s="265"/>
      <c r="L284" s="266"/>
      <c r="M284" s="267" t="s">
        <v>1</v>
      </c>
      <c r="N284" s="268" t="s">
        <v>47</v>
      </c>
      <c r="O284" s="90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30" t="s">
        <v>165</v>
      </c>
      <c r="AT284" s="230" t="s">
        <v>250</v>
      </c>
      <c r="AU284" s="230" t="s">
        <v>91</v>
      </c>
      <c r="AY284" s="16" t="s">
        <v>130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6" t="s">
        <v>21</v>
      </c>
      <c r="BK284" s="231">
        <f>ROUND(I284*H284,2)</f>
        <v>0</v>
      </c>
      <c r="BL284" s="16" t="s">
        <v>136</v>
      </c>
      <c r="BM284" s="230" t="s">
        <v>566</v>
      </c>
    </row>
    <row r="285" s="2" customFormat="1" ht="16.5" customHeight="1">
      <c r="A285" s="37"/>
      <c r="B285" s="38"/>
      <c r="C285" s="258" t="s">
        <v>567</v>
      </c>
      <c r="D285" s="258" t="s">
        <v>250</v>
      </c>
      <c r="E285" s="259" t="s">
        <v>568</v>
      </c>
      <c r="F285" s="260" t="s">
        <v>569</v>
      </c>
      <c r="G285" s="261" t="s">
        <v>462</v>
      </c>
      <c r="H285" s="262">
        <v>5</v>
      </c>
      <c r="I285" s="263"/>
      <c r="J285" s="264">
        <f>ROUND(I285*H285,2)</f>
        <v>0</v>
      </c>
      <c r="K285" s="265"/>
      <c r="L285" s="266"/>
      <c r="M285" s="267" t="s">
        <v>1</v>
      </c>
      <c r="N285" s="268" t="s">
        <v>47</v>
      </c>
      <c r="O285" s="90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0" t="s">
        <v>165</v>
      </c>
      <c r="AT285" s="230" t="s">
        <v>250</v>
      </c>
      <c r="AU285" s="230" t="s">
        <v>91</v>
      </c>
      <c r="AY285" s="16" t="s">
        <v>130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6" t="s">
        <v>21</v>
      </c>
      <c r="BK285" s="231">
        <f>ROUND(I285*H285,2)</f>
        <v>0</v>
      </c>
      <c r="BL285" s="16" t="s">
        <v>136</v>
      </c>
      <c r="BM285" s="230" t="s">
        <v>570</v>
      </c>
    </row>
    <row r="286" s="2" customFormat="1" ht="21.75" customHeight="1">
      <c r="A286" s="37"/>
      <c r="B286" s="38"/>
      <c r="C286" s="218" t="s">
        <v>571</v>
      </c>
      <c r="D286" s="218" t="s">
        <v>132</v>
      </c>
      <c r="E286" s="219" t="s">
        <v>572</v>
      </c>
      <c r="F286" s="220" t="s">
        <v>573</v>
      </c>
      <c r="G286" s="221" t="s">
        <v>462</v>
      </c>
      <c r="H286" s="222">
        <v>50</v>
      </c>
      <c r="I286" s="223"/>
      <c r="J286" s="224">
        <f>ROUND(I286*H286,2)</f>
        <v>0</v>
      </c>
      <c r="K286" s="225"/>
      <c r="L286" s="43"/>
      <c r="M286" s="226" t="s">
        <v>1</v>
      </c>
      <c r="N286" s="227" t="s">
        <v>47</v>
      </c>
      <c r="O286" s="90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30" t="s">
        <v>136</v>
      </c>
      <c r="AT286" s="230" t="s">
        <v>132</v>
      </c>
      <c r="AU286" s="230" t="s">
        <v>91</v>
      </c>
      <c r="AY286" s="16" t="s">
        <v>130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6" t="s">
        <v>21</v>
      </c>
      <c r="BK286" s="231">
        <f>ROUND(I286*H286,2)</f>
        <v>0</v>
      </c>
      <c r="BL286" s="16" t="s">
        <v>136</v>
      </c>
      <c r="BM286" s="230" t="s">
        <v>574</v>
      </c>
    </row>
    <row r="287" s="2" customFormat="1" ht="16.5" customHeight="1">
      <c r="A287" s="37"/>
      <c r="B287" s="38"/>
      <c r="C287" s="218" t="s">
        <v>575</v>
      </c>
      <c r="D287" s="218" t="s">
        <v>132</v>
      </c>
      <c r="E287" s="219" t="s">
        <v>576</v>
      </c>
      <c r="F287" s="220" t="s">
        <v>577</v>
      </c>
      <c r="G287" s="221" t="s">
        <v>159</v>
      </c>
      <c r="H287" s="222">
        <v>4372</v>
      </c>
      <c r="I287" s="223"/>
      <c r="J287" s="224">
        <f>ROUND(I287*H287,2)</f>
        <v>0</v>
      </c>
      <c r="K287" s="225"/>
      <c r="L287" s="43"/>
      <c r="M287" s="226" t="s">
        <v>1</v>
      </c>
      <c r="N287" s="227" t="s">
        <v>47</v>
      </c>
      <c r="O287" s="90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30" t="s">
        <v>136</v>
      </c>
      <c r="AT287" s="230" t="s">
        <v>132</v>
      </c>
      <c r="AU287" s="230" t="s">
        <v>91</v>
      </c>
      <c r="AY287" s="16" t="s">
        <v>130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6" t="s">
        <v>21</v>
      </c>
      <c r="BK287" s="231">
        <f>ROUND(I287*H287,2)</f>
        <v>0</v>
      </c>
      <c r="BL287" s="16" t="s">
        <v>136</v>
      </c>
      <c r="BM287" s="230" t="s">
        <v>578</v>
      </c>
    </row>
    <row r="288" s="2" customFormat="1" ht="21.75" customHeight="1">
      <c r="A288" s="37"/>
      <c r="B288" s="38"/>
      <c r="C288" s="218" t="s">
        <v>579</v>
      </c>
      <c r="D288" s="218" t="s">
        <v>132</v>
      </c>
      <c r="E288" s="219" t="s">
        <v>580</v>
      </c>
      <c r="F288" s="220" t="s">
        <v>581</v>
      </c>
      <c r="G288" s="221" t="s">
        <v>159</v>
      </c>
      <c r="H288" s="222">
        <v>874.39999999999998</v>
      </c>
      <c r="I288" s="223"/>
      <c r="J288" s="224">
        <f>ROUND(I288*H288,2)</f>
        <v>0</v>
      </c>
      <c r="K288" s="225"/>
      <c r="L288" s="43"/>
      <c r="M288" s="226" t="s">
        <v>1</v>
      </c>
      <c r="N288" s="227" t="s">
        <v>47</v>
      </c>
      <c r="O288" s="90"/>
      <c r="P288" s="228">
        <f>O288*H288</f>
        <v>0</v>
      </c>
      <c r="Q288" s="228">
        <v>7.3499999999999998E-05</v>
      </c>
      <c r="R288" s="228">
        <f>Q288*H288</f>
        <v>0.064268399999999989</v>
      </c>
      <c r="S288" s="228">
        <v>0</v>
      </c>
      <c r="T288" s="229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30" t="s">
        <v>136</v>
      </c>
      <c r="AT288" s="230" t="s">
        <v>132</v>
      </c>
      <c r="AU288" s="230" t="s">
        <v>91</v>
      </c>
      <c r="AY288" s="16" t="s">
        <v>130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6" t="s">
        <v>21</v>
      </c>
      <c r="BK288" s="231">
        <f>ROUND(I288*H288,2)</f>
        <v>0</v>
      </c>
      <c r="BL288" s="16" t="s">
        <v>136</v>
      </c>
      <c r="BM288" s="230" t="s">
        <v>582</v>
      </c>
    </row>
    <row r="289" s="12" customFormat="1" ht="22.8" customHeight="1">
      <c r="A289" s="12"/>
      <c r="B289" s="202"/>
      <c r="C289" s="203"/>
      <c r="D289" s="204" t="s">
        <v>81</v>
      </c>
      <c r="E289" s="216" t="s">
        <v>171</v>
      </c>
      <c r="F289" s="216" t="s">
        <v>583</v>
      </c>
      <c r="G289" s="203"/>
      <c r="H289" s="203"/>
      <c r="I289" s="206"/>
      <c r="J289" s="217">
        <f>BK289</f>
        <v>0</v>
      </c>
      <c r="K289" s="203"/>
      <c r="L289" s="208"/>
      <c r="M289" s="209"/>
      <c r="N289" s="210"/>
      <c r="O289" s="210"/>
      <c r="P289" s="211">
        <f>SUM(P290:P297)</f>
        <v>0</v>
      </c>
      <c r="Q289" s="210"/>
      <c r="R289" s="211">
        <f>SUM(R290:R297)</f>
        <v>0</v>
      </c>
      <c r="S289" s="210"/>
      <c r="T289" s="212">
        <f>SUM(T290:T297)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3" t="s">
        <v>21</v>
      </c>
      <c r="AT289" s="214" t="s">
        <v>81</v>
      </c>
      <c r="AU289" s="214" t="s">
        <v>21</v>
      </c>
      <c r="AY289" s="213" t="s">
        <v>130</v>
      </c>
      <c r="BK289" s="215">
        <f>SUM(BK290:BK297)</f>
        <v>0</v>
      </c>
    </row>
    <row r="290" s="2" customFormat="1" ht="21.75" customHeight="1">
      <c r="A290" s="37"/>
      <c r="B290" s="38"/>
      <c r="C290" s="218" t="s">
        <v>584</v>
      </c>
      <c r="D290" s="218" t="s">
        <v>132</v>
      </c>
      <c r="E290" s="219" t="s">
        <v>585</v>
      </c>
      <c r="F290" s="220" t="s">
        <v>586</v>
      </c>
      <c r="G290" s="221" t="s">
        <v>159</v>
      </c>
      <c r="H290" s="222">
        <v>874.39999999999998</v>
      </c>
      <c r="I290" s="223"/>
      <c r="J290" s="224">
        <f>ROUND(I290*H290,2)</f>
        <v>0</v>
      </c>
      <c r="K290" s="225"/>
      <c r="L290" s="43"/>
      <c r="M290" s="226" t="s">
        <v>1</v>
      </c>
      <c r="N290" s="227" t="s">
        <v>47</v>
      </c>
      <c r="O290" s="90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30" t="s">
        <v>136</v>
      </c>
      <c r="AT290" s="230" t="s">
        <v>132</v>
      </c>
      <c r="AU290" s="230" t="s">
        <v>91</v>
      </c>
      <c r="AY290" s="16" t="s">
        <v>130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6" t="s">
        <v>21</v>
      </c>
      <c r="BK290" s="231">
        <f>ROUND(I290*H290,2)</f>
        <v>0</v>
      </c>
      <c r="BL290" s="16" t="s">
        <v>136</v>
      </c>
      <c r="BM290" s="230" t="s">
        <v>587</v>
      </c>
    </row>
    <row r="291" s="13" customFormat="1">
      <c r="A291" s="13"/>
      <c r="B291" s="232"/>
      <c r="C291" s="233"/>
      <c r="D291" s="234" t="s">
        <v>145</v>
      </c>
      <c r="E291" s="235" t="s">
        <v>1</v>
      </c>
      <c r="F291" s="236" t="s">
        <v>588</v>
      </c>
      <c r="G291" s="233"/>
      <c r="H291" s="237">
        <v>874.39999999999998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145</v>
      </c>
      <c r="AU291" s="243" t="s">
        <v>91</v>
      </c>
      <c r="AV291" s="13" t="s">
        <v>91</v>
      </c>
      <c r="AW291" s="13" t="s">
        <v>38</v>
      </c>
      <c r="AX291" s="13" t="s">
        <v>21</v>
      </c>
      <c r="AY291" s="243" t="s">
        <v>130</v>
      </c>
    </row>
    <row r="292" s="2" customFormat="1" ht="24.15" customHeight="1">
      <c r="A292" s="37"/>
      <c r="B292" s="38"/>
      <c r="C292" s="218" t="s">
        <v>589</v>
      </c>
      <c r="D292" s="218" t="s">
        <v>132</v>
      </c>
      <c r="E292" s="219" t="s">
        <v>590</v>
      </c>
      <c r="F292" s="220" t="s">
        <v>591</v>
      </c>
      <c r="G292" s="221" t="s">
        <v>237</v>
      </c>
      <c r="H292" s="222">
        <v>45.5</v>
      </c>
      <c r="I292" s="223"/>
      <c r="J292" s="224">
        <f>ROUND(I292*H292,2)</f>
        <v>0</v>
      </c>
      <c r="K292" s="225"/>
      <c r="L292" s="43"/>
      <c r="M292" s="226" t="s">
        <v>1</v>
      </c>
      <c r="N292" s="227" t="s">
        <v>47</v>
      </c>
      <c r="O292" s="90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30" t="s">
        <v>136</v>
      </c>
      <c r="AT292" s="230" t="s">
        <v>132</v>
      </c>
      <c r="AU292" s="230" t="s">
        <v>91</v>
      </c>
      <c r="AY292" s="16" t="s">
        <v>130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6" t="s">
        <v>21</v>
      </c>
      <c r="BK292" s="231">
        <f>ROUND(I292*H292,2)</f>
        <v>0</v>
      </c>
      <c r="BL292" s="16" t="s">
        <v>136</v>
      </c>
      <c r="BM292" s="230" t="s">
        <v>592</v>
      </c>
    </row>
    <row r="293" s="2" customFormat="1" ht="16.5" customHeight="1">
      <c r="A293" s="37"/>
      <c r="B293" s="38"/>
      <c r="C293" s="218" t="s">
        <v>593</v>
      </c>
      <c r="D293" s="218" t="s">
        <v>132</v>
      </c>
      <c r="E293" s="219" t="s">
        <v>594</v>
      </c>
      <c r="F293" s="220" t="s">
        <v>595</v>
      </c>
      <c r="G293" s="221" t="s">
        <v>237</v>
      </c>
      <c r="H293" s="222">
        <v>45.5</v>
      </c>
      <c r="I293" s="223"/>
      <c r="J293" s="224">
        <f>ROUND(I293*H293,2)</f>
        <v>0</v>
      </c>
      <c r="K293" s="225"/>
      <c r="L293" s="43"/>
      <c r="M293" s="226" t="s">
        <v>1</v>
      </c>
      <c r="N293" s="227" t="s">
        <v>47</v>
      </c>
      <c r="O293" s="90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30" t="s">
        <v>136</v>
      </c>
      <c r="AT293" s="230" t="s">
        <v>132</v>
      </c>
      <c r="AU293" s="230" t="s">
        <v>91</v>
      </c>
      <c r="AY293" s="16" t="s">
        <v>130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6" t="s">
        <v>21</v>
      </c>
      <c r="BK293" s="231">
        <f>ROUND(I293*H293,2)</f>
        <v>0</v>
      </c>
      <c r="BL293" s="16" t="s">
        <v>136</v>
      </c>
      <c r="BM293" s="230" t="s">
        <v>596</v>
      </c>
    </row>
    <row r="294" s="2" customFormat="1" ht="16.5" customHeight="1">
      <c r="A294" s="37"/>
      <c r="B294" s="38"/>
      <c r="C294" s="218" t="s">
        <v>597</v>
      </c>
      <c r="D294" s="218" t="s">
        <v>132</v>
      </c>
      <c r="E294" s="219" t="s">
        <v>598</v>
      </c>
      <c r="F294" s="220" t="s">
        <v>599</v>
      </c>
      <c r="G294" s="221" t="s">
        <v>237</v>
      </c>
      <c r="H294" s="222">
        <v>455</v>
      </c>
      <c r="I294" s="223"/>
      <c r="J294" s="224">
        <f>ROUND(I294*H294,2)</f>
        <v>0</v>
      </c>
      <c r="K294" s="225"/>
      <c r="L294" s="43"/>
      <c r="M294" s="226" t="s">
        <v>1</v>
      </c>
      <c r="N294" s="227" t="s">
        <v>47</v>
      </c>
      <c r="O294" s="90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30" t="s">
        <v>136</v>
      </c>
      <c r="AT294" s="230" t="s">
        <v>132</v>
      </c>
      <c r="AU294" s="230" t="s">
        <v>91</v>
      </c>
      <c r="AY294" s="16" t="s">
        <v>130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6" t="s">
        <v>21</v>
      </c>
      <c r="BK294" s="231">
        <f>ROUND(I294*H294,2)</f>
        <v>0</v>
      </c>
      <c r="BL294" s="16" t="s">
        <v>136</v>
      </c>
      <c r="BM294" s="230" t="s">
        <v>600</v>
      </c>
    </row>
    <row r="295" s="2" customFormat="1" ht="24.15" customHeight="1">
      <c r="A295" s="37"/>
      <c r="B295" s="38"/>
      <c r="C295" s="218" t="s">
        <v>601</v>
      </c>
      <c r="D295" s="218" t="s">
        <v>132</v>
      </c>
      <c r="E295" s="219" t="s">
        <v>602</v>
      </c>
      <c r="F295" s="220" t="s">
        <v>603</v>
      </c>
      <c r="G295" s="221" t="s">
        <v>237</v>
      </c>
      <c r="H295" s="222">
        <v>2.5</v>
      </c>
      <c r="I295" s="223"/>
      <c r="J295" s="224">
        <f>ROUND(I295*H295,2)</f>
        <v>0</v>
      </c>
      <c r="K295" s="225"/>
      <c r="L295" s="43"/>
      <c r="M295" s="226" t="s">
        <v>1</v>
      </c>
      <c r="N295" s="227" t="s">
        <v>47</v>
      </c>
      <c r="O295" s="90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30" t="s">
        <v>136</v>
      </c>
      <c r="AT295" s="230" t="s">
        <v>132</v>
      </c>
      <c r="AU295" s="230" t="s">
        <v>91</v>
      </c>
      <c r="AY295" s="16" t="s">
        <v>130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6" t="s">
        <v>21</v>
      </c>
      <c r="BK295" s="231">
        <f>ROUND(I295*H295,2)</f>
        <v>0</v>
      </c>
      <c r="BL295" s="16" t="s">
        <v>136</v>
      </c>
      <c r="BM295" s="230" t="s">
        <v>604</v>
      </c>
    </row>
    <row r="296" s="2" customFormat="1" ht="21.75" customHeight="1">
      <c r="A296" s="37"/>
      <c r="B296" s="38"/>
      <c r="C296" s="218" t="s">
        <v>605</v>
      </c>
      <c r="D296" s="218" t="s">
        <v>132</v>
      </c>
      <c r="E296" s="219" t="s">
        <v>606</v>
      </c>
      <c r="F296" s="220" t="s">
        <v>607</v>
      </c>
      <c r="G296" s="221" t="s">
        <v>237</v>
      </c>
      <c r="H296" s="222">
        <v>43</v>
      </c>
      <c r="I296" s="223"/>
      <c r="J296" s="224">
        <f>ROUND(I296*H296,2)</f>
        <v>0</v>
      </c>
      <c r="K296" s="225"/>
      <c r="L296" s="43"/>
      <c r="M296" s="226" t="s">
        <v>1</v>
      </c>
      <c r="N296" s="227" t="s">
        <v>47</v>
      </c>
      <c r="O296" s="90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30" t="s">
        <v>136</v>
      </c>
      <c r="AT296" s="230" t="s">
        <v>132</v>
      </c>
      <c r="AU296" s="230" t="s">
        <v>91</v>
      </c>
      <c r="AY296" s="16" t="s">
        <v>130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6" t="s">
        <v>21</v>
      </c>
      <c r="BK296" s="231">
        <f>ROUND(I296*H296,2)</f>
        <v>0</v>
      </c>
      <c r="BL296" s="16" t="s">
        <v>136</v>
      </c>
      <c r="BM296" s="230" t="s">
        <v>608</v>
      </c>
    </row>
    <row r="297" s="2" customFormat="1" ht="24.15" customHeight="1">
      <c r="A297" s="37"/>
      <c r="B297" s="38"/>
      <c r="C297" s="218" t="s">
        <v>609</v>
      </c>
      <c r="D297" s="218" t="s">
        <v>132</v>
      </c>
      <c r="E297" s="219" t="s">
        <v>610</v>
      </c>
      <c r="F297" s="220" t="s">
        <v>611</v>
      </c>
      <c r="G297" s="221" t="s">
        <v>237</v>
      </c>
      <c r="H297" s="222">
        <v>489.58300000000003</v>
      </c>
      <c r="I297" s="223"/>
      <c r="J297" s="224">
        <f>ROUND(I297*H297,2)</f>
        <v>0</v>
      </c>
      <c r="K297" s="225"/>
      <c r="L297" s="43"/>
      <c r="M297" s="226" t="s">
        <v>1</v>
      </c>
      <c r="N297" s="227" t="s">
        <v>47</v>
      </c>
      <c r="O297" s="90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30" t="s">
        <v>136</v>
      </c>
      <c r="AT297" s="230" t="s">
        <v>132</v>
      </c>
      <c r="AU297" s="230" t="s">
        <v>91</v>
      </c>
      <c r="AY297" s="16" t="s">
        <v>130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6" t="s">
        <v>21</v>
      </c>
      <c r="BK297" s="231">
        <f>ROUND(I297*H297,2)</f>
        <v>0</v>
      </c>
      <c r="BL297" s="16" t="s">
        <v>136</v>
      </c>
      <c r="BM297" s="230" t="s">
        <v>612</v>
      </c>
    </row>
    <row r="298" s="12" customFormat="1" ht="25.92" customHeight="1">
      <c r="A298" s="12"/>
      <c r="B298" s="202"/>
      <c r="C298" s="203"/>
      <c r="D298" s="204" t="s">
        <v>81</v>
      </c>
      <c r="E298" s="205" t="s">
        <v>250</v>
      </c>
      <c r="F298" s="205" t="s">
        <v>613</v>
      </c>
      <c r="G298" s="203"/>
      <c r="H298" s="203"/>
      <c r="I298" s="206"/>
      <c r="J298" s="207">
        <f>BK298</f>
        <v>0</v>
      </c>
      <c r="K298" s="203"/>
      <c r="L298" s="208"/>
      <c r="M298" s="209"/>
      <c r="N298" s="210"/>
      <c r="O298" s="210"/>
      <c r="P298" s="211">
        <f>P299+P309</f>
        <v>0</v>
      </c>
      <c r="Q298" s="210"/>
      <c r="R298" s="211">
        <f>R299+R309</f>
        <v>1.0405200000000001</v>
      </c>
      <c r="S298" s="210"/>
      <c r="T298" s="212">
        <f>T299+T309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3" t="s">
        <v>141</v>
      </c>
      <c r="AT298" s="214" t="s">
        <v>81</v>
      </c>
      <c r="AU298" s="214" t="s">
        <v>82</v>
      </c>
      <c r="AY298" s="213" t="s">
        <v>130</v>
      </c>
      <c r="BK298" s="215">
        <f>BK299+BK309</f>
        <v>0</v>
      </c>
    </row>
    <row r="299" s="12" customFormat="1" ht="22.8" customHeight="1">
      <c r="A299" s="12"/>
      <c r="B299" s="202"/>
      <c r="C299" s="203"/>
      <c r="D299" s="204" t="s">
        <v>81</v>
      </c>
      <c r="E299" s="216" t="s">
        <v>614</v>
      </c>
      <c r="F299" s="216" t="s">
        <v>615</v>
      </c>
      <c r="G299" s="203"/>
      <c r="H299" s="203"/>
      <c r="I299" s="206"/>
      <c r="J299" s="217">
        <f>BK299</f>
        <v>0</v>
      </c>
      <c r="K299" s="203"/>
      <c r="L299" s="208"/>
      <c r="M299" s="209"/>
      <c r="N299" s="210"/>
      <c r="O299" s="210"/>
      <c r="P299" s="211">
        <f>SUM(P300:P308)</f>
        <v>0</v>
      </c>
      <c r="Q299" s="210"/>
      <c r="R299" s="211">
        <f>SUM(R300:R308)</f>
        <v>1.0405200000000001</v>
      </c>
      <c r="S299" s="210"/>
      <c r="T299" s="212">
        <f>SUM(T300:T308)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3" t="s">
        <v>141</v>
      </c>
      <c r="AT299" s="214" t="s">
        <v>81</v>
      </c>
      <c r="AU299" s="214" t="s">
        <v>21</v>
      </c>
      <c r="AY299" s="213" t="s">
        <v>130</v>
      </c>
      <c r="BK299" s="215">
        <f>SUM(BK300:BK308)</f>
        <v>0</v>
      </c>
    </row>
    <row r="300" s="2" customFormat="1" ht="33" customHeight="1">
      <c r="A300" s="37"/>
      <c r="B300" s="38"/>
      <c r="C300" s="218" t="s">
        <v>616</v>
      </c>
      <c r="D300" s="218" t="s">
        <v>132</v>
      </c>
      <c r="E300" s="219" t="s">
        <v>617</v>
      </c>
      <c r="F300" s="220" t="s">
        <v>618</v>
      </c>
      <c r="G300" s="221" t="s">
        <v>159</v>
      </c>
      <c r="H300" s="222">
        <v>2320</v>
      </c>
      <c r="I300" s="223"/>
      <c r="J300" s="224">
        <f>ROUND(I300*H300,2)</f>
        <v>0</v>
      </c>
      <c r="K300" s="225"/>
      <c r="L300" s="43"/>
      <c r="M300" s="226" t="s">
        <v>1</v>
      </c>
      <c r="N300" s="227" t="s">
        <v>47</v>
      </c>
      <c r="O300" s="90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30" t="s">
        <v>619</v>
      </c>
      <c r="AT300" s="230" t="s">
        <v>132</v>
      </c>
      <c r="AU300" s="230" t="s">
        <v>91</v>
      </c>
      <c r="AY300" s="16" t="s">
        <v>130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6" t="s">
        <v>21</v>
      </c>
      <c r="BK300" s="231">
        <f>ROUND(I300*H300,2)</f>
        <v>0</v>
      </c>
      <c r="BL300" s="16" t="s">
        <v>619</v>
      </c>
      <c r="BM300" s="230" t="s">
        <v>620</v>
      </c>
    </row>
    <row r="301" s="2" customFormat="1">
      <c r="A301" s="37"/>
      <c r="B301" s="38"/>
      <c r="C301" s="39"/>
      <c r="D301" s="234" t="s">
        <v>179</v>
      </c>
      <c r="E301" s="39"/>
      <c r="F301" s="244" t="s">
        <v>621</v>
      </c>
      <c r="G301" s="39"/>
      <c r="H301" s="39"/>
      <c r="I301" s="245"/>
      <c r="J301" s="39"/>
      <c r="K301" s="39"/>
      <c r="L301" s="43"/>
      <c r="M301" s="246"/>
      <c r="N301" s="247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179</v>
      </c>
      <c r="AU301" s="16" t="s">
        <v>91</v>
      </c>
    </row>
    <row r="302" s="2" customFormat="1" ht="24.15" customHeight="1">
      <c r="A302" s="37"/>
      <c r="B302" s="38"/>
      <c r="C302" s="258" t="s">
        <v>622</v>
      </c>
      <c r="D302" s="258" t="s">
        <v>250</v>
      </c>
      <c r="E302" s="259" t="s">
        <v>623</v>
      </c>
      <c r="F302" s="260" t="s">
        <v>624</v>
      </c>
      <c r="G302" s="261" t="s">
        <v>159</v>
      </c>
      <c r="H302" s="262">
        <v>2668</v>
      </c>
      <c r="I302" s="263"/>
      <c r="J302" s="264">
        <f>ROUND(I302*H302,2)</f>
        <v>0</v>
      </c>
      <c r="K302" s="265"/>
      <c r="L302" s="266"/>
      <c r="M302" s="267" t="s">
        <v>1</v>
      </c>
      <c r="N302" s="268" t="s">
        <v>47</v>
      </c>
      <c r="O302" s="90"/>
      <c r="P302" s="228">
        <f>O302*H302</f>
        <v>0</v>
      </c>
      <c r="Q302" s="228">
        <v>0.00020000000000000001</v>
      </c>
      <c r="R302" s="228">
        <f>Q302*H302</f>
        <v>0.53360000000000007</v>
      </c>
      <c r="S302" s="228">
        <v>0</v>
      </c>
      <c r="T302" s="229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30" t="s">
        <v>625</v>
      </c>
      <c r="AT302" s="230" t="s">
        <v>250</v>
      </c>
      <c r="AU302" s="230" t="s">
        <v>91</v>
      </c>
      <c r="AY302" s="16" t="s">
        <v>130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6" t="s">
        <v>21</v>
      </c>
      <c r="BK302" s="231">
        <f>ROUND(I302*H302,2)</f>
        <v>0</v>
      </c>
      <c r="BL302" s="16" t="s">
        <v>619</v>
      </c>
      <c r="BM302" s="230" t="s">
        <v>626</v>
      </c>
    </row>
    <row r="303" s="2" customFormat="1">
      <c r="A303" s="37"/>
      <c r="B303" s="38"/>
      <c r="C303" s="39"/>
      <c r="D303" s="234" t="s">
        <v>179</v>
      </c>
      <c r="E303" s="39"/>
      <c r="F303" s="244" t="s">
        <v>624</v>
      </c>
      <c r="G303" s="39"/>
      <c r="H303" s="39"/>
      <c r="I303" s="245"/>
      <c r="J303" s="39"/>
      <c r="K303" s="39"/>
      <c r="L303" s="43"/>
      <c r="M303" s="246"/>
      <c r="N303" s="247"/>
      <c r="O303" s="90"/>
      <c r="P303" s="90"/>
      <c r="Q303" s="90"/>
      <c r="R303" s="90"/>
      <c r="S303" s="90"/>
      <c r="T303" s="91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179</v>
      </c>
      <c r="AU303" s="16" t="s">
        <v>91</v>
      </c>
    </row>
    <row r="304" s="2" customFormat="1">
      <c r="A304" s="37"/>
      <c r="B304" s="38"/>
      <c r="C304" s="39"/>
      <c r="D304" s="234" t="s">
        <v>627</v>
      </c>
      <c r="E304" s="39"/>
      <c r="F304" s="269" t="s">
        <v>628</v>
      </c>
      <c r="G304" s="39"/>
      <c r="H304" s="39"/>
      <c r="I304" s="245"/>
      <c r="J304" s="39"/>
      <c r="K304" s="39"/>
      <c r="L304" s="43"/>
      <c r="M304" s="246"/>
      <c r="N304" s="247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627</v>
      </c>
      <c r="AU304" s="16" t="s">
        <v>91</v>
      </c>
    </row>
    <row r="305" s="13" customFormat="1">
      <c r="A305" s="13"/>
      <c r="B305" s="232"/>
      <c r="C305" s="233"/>
      <c r="D305" s="234" t="s">
        <v>145</v>
      </c>
      <c r="E305" s="233"/>
      <c r="F305" s="236" t="s">
        <v>629</v>
      </c>
      <c r="G305" s="233"/>
      <c r="H305" s="237">
        <v>2668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145</v>
      </c>
      <c r="AU305" s="243" t="s">
        <v>91</v>
      </c>
      <c r="AV305" s="13" t="s">
        <v>91</v>
      </c>
      <c r="AW305" s="13" t="s">
        <v>4</v>
      </c>
      <c r="AX305" s="13" t="s">
        <v>21</v>
      </c>
      <c r="AY305" s="243" t="s">
        <v>130</v>
      </c>
    </row>
    <row r="306" s="2" customFormat="1" ht="24.15" customHeight="1">
      <c r="A306" s="37"/>
      <c r="B306" s="38"/>
      <c r="C306" s="258" t="s">
        <v>630</v>
      </c>
      <c r="D306" s="258" t="s">
        <v>250</v>
      </c>
      <c r="E306" s="259" t="s">
        <v>631</v>
      </c>
      <c r="F306" s="260" t="s">
        <v>632</v>
      </c>
      <c r="G306" s="261" t="s">
        <v>159</v>
      </c>
      <c r="H306" s="262">
        <v>2668</v>
      </c>
      <c r="I306" s="263"/>
      <c r="J306" s="264">
        <f>ROUND(I306*H306,2)</f>
        <v>0</v>
      </c>
      <c r="K306" s="265"/>
      <c r="L306" s="266"/>
      <c r="M306" s="267" t="s">
        <v>1</v>
      </c>
      <c r="N306" s="268" t="s">
        <v>47</v>
      </c>
      <c r="O306" s="90"/>
      <c r="P306" s="228">
        <f>O306*H306</f>
        <v>0</v>
      </c>
      <c r="Q306" s="228">
        <v>0.00019000000000000001</v>
      </c>
      <c r="R306" s="228">
        <f>Q306*H306</f>
        <v>0.50692000000000004</v>
      </c>
      <c r="S306" s="228">
        <v>0</v>
      </c>
      <c r="T306" s="229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30" t="s">
        <v>625</v>
      </c>
      <c r="AT306" s="230" t="s">
        <v>250</v>
      </c>
      <c r="AU306" s="230" t="s">
        <v>91</v>
      </c>
      <c r="AY306" s="16" t="s">
        <v>130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6" t="s">
        <v>21</v>
      </c>
      <c r="BK306" s="231">
        <f>ROUND(I306*H306,2)</f>
        <v>0</v>
      </c>
      <c r="BL306" s="16" t="s">
        <v>619</v>
      </c>
      <c r="BM306" s="230" t="s">
        <v>633</v>
      </c>
    </row>
    <row r="307" s="2" customFormat="1">
      <c r="A307" s="37"/>
      <c r="B307" s="38"/>
      <c r="C307" s="39"/>
      <c r="D307" s="234" t="s">
        <v>179</v>
      </c>
      <c r="E307" s="39"/>
      <c r="F307" s="244" t="s">
        <v>632</v>
      </c>
      <c r="G307" s="39"/>
      <c r="H307" s="39"/>
      <c r="I307" s="245"/>
      <c r="J307" s="39"/>
      <c r="K307" s="39"/>
      <c r="L307" s="43"/>
      <c r="M307" s="246"/>
      <c r="N307" s="247"/>
      <c r="O307" s="90"/>
      <c r="P307" s="90"/>
      <c r="Q307" s="90"/>
      <c r="R307" s="90"/>
      <c r="S307" s="90"/>
      <c r="T307" s="91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179</v>
      </c>
      <c r="AU307" s="16" t="s">
        <v>91</v>
      </c>
    </row>
    <row r="308" s="13" customFormat="1">
      <c r="A308" s="13"/>
      <c r="B308" s="232"/>
      <c r="C308" s="233"/>
      <c r="D308" s="234" t="s">
        <v>145</v>
      </c>
      <c r="E308" s="233"/>
      <c r="F308" s="236" t="s">
        <v>629</v>
      </c>
      <c r="G308" s="233"/>
      <c r="H308" s="237">
        <v>2668</v>
      </c>
      <c r="I308" s="238"/>
      <c r="J308" s="233"/>
      <c r="K308" s="233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145</v>
      </c>
      <c r="AU308" s="243" t="s">
        <v>91</v>
      </c>
      <c r="AV308" s="13" t="s">
        <v>91</v>
      </c>
      <c r="AW308" s="13" t="s">
        <v>4</v>
      </c>
      <c r="AX308" s="13" t="s">
        <v>21</v>
      </c>
      <c r="AY308" s="243" t="s">
        <v>130</v>
      </c>
    </row>
    <row r="309" s="12" customFormat="1" ht="22.8" customHeight="1">
      <c r="A309" s="12"/>
      <c r="B309" s="202"/>
      <c r="C309" s="203"/>
      <c r="D309" s="204" t="s">
        <v>81</v>
      </c>
      <c r="E309" s="216" t="s">
        <v>634</v>
      </c>
      <c r="F309" s="216" t="s">
        <v>635</v>
      </c>
      <c r="G309" s="203"/>
      <c r="H309" s="203"/>
      <c r="I309" s="206"/>
      <c r="J309" s="217">
        <f>BK309</f>
        <v>0</v>
      </c>
      <c r="K309" s="203"/>
      <c r="L309" s="208"/>
      <c r="M309" s="209"/>
      <c r="N309" s="210"/>
      <c r="O309" s="210"/>
      <c r="P309" s="211">
        <f>P310</f>
        <v>0</v>
      </c>
      <c r="Q309" s="210"/>
      <c r="R309" s="211">
        <f>R310</f>
        <v>0</v>
      </c>
      <c r="S309" s="210"/>
      <c r="T309" s="212">
        <f>T310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3" t="s">
        <v>141</v>
      </c>
      <c r="AT309" s="214" t="s">
        <v>81</v>
      </c>
      <c r="AU309" s="214" t="s">
        <v>21</v>
      </c>
      <c r="AY309" s="213" t="s">
        <v>130</v>
      </c>
      <c r="BK309" s="215">
        <f>BK310</f>
        <v>0</v>
      </c>
    </row>
    <row r="310" s="2" customFormat="1" ht="24.15" customHeight="1">
      <c r="A310" s="37"/>
      <c r="B310" s="38"/>
      <c r="C310" s="218" t="s">
        <v>636</v>
      </c>
      <c r="D310" s="218" t="s">
        <v>132</v>
      </c>
      <c r="E310" s="219" t="s">
        <v>637</v>
      </c>
      <c r="F310" s="220" t="s">
        <v>638</v>
      </c>
      <c r="G310" s="221" t="s">
        <v>159</v>
      </c>
      <c r="H310" s="222">
        <v>2320</v>
      </c>
      <c r="I310" s="223"/>
      <c r="J310" s="224">
        <f>ROUND(I310*H310,2)</f>
        <v>0</v>
      </c>
      <c r="K310" s="225"/>
      <c r="L310" s="43"/>
      <c r="M310" s="270" t="s">
        <v>1</v>
      </c>
      <c r="N310" s="271" t="s">
        <v>47</v>
      </c>
      <c r="O310" s="272"/>
      <c r="P310" s="273">
        <f>O310*H310</f>
        <v>0</v>
      </c>
      <c r="Q310" s="273">
        <v>0</v>
      </c>
      <c r="R310" s="273">
        <f>Q310*H310</f>
        <v>0</v>
      </c>
      <c r="S310" s="273">
        <v>0</v>
      </c>
      <c r="T310" s="274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30" t="s">
        <v>619</v>
      </c>
      <c r="AT310" s="230" t="s">
        <v>132</v>
      </c>
      <c r="AU310" s="230" t="s">
        <v>91</v>
      </c>
      <c r="AY310" s="16" t="s">
        <v>130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6" t="s">
        <v>21</v>
      </c>
      <c r="BK310" s="231">
        <f>ROUND(I310*H310,2)</f>
        <v>0</v>
      </c>
      <c r="BL310" s="16" t="s">
        <v>619</v>
      </c>
      <c r="BM310" s="230" t="s">
        <v>639</v>
      </c>
    </row>
    <row r="311" s="2" customFormat="1" ht="6.96" customHeight="1">
      <c r="A311" s="37"/>
      <c r="B311" s="65"/>
      <c r="C311" s="66"/>
      <c r="D311" s="66"/>
      <c r="E311" s="66"/>
      <c r="F311" s="66"/>
      <c r="G311" s="66"/>
      <c r="H311" s="66"/>
      <c r="I311" s="66"/>
      <c r="J311" s="66"/>
      <c r="K311" s="66"/>
      <c r="L311" s="43"/>
      <c r="M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</row>
  </sheetData>
  <sheetProtection sheet="1" autoFilter="0" formatColumns="0" formatRows="0" objects="1" scenarios="1" spinCount="100000" saltValue="TJosuifhXxmI0IE8sIB7sQKYt84cdOozpdeDK4I2JUlmPqBrnui7HWtDQyDlsFtsrOYS5DpaI4ZImEuioGUy6w==" hashValue="CktNG0qlME5w9NAM0ZFoyeN4FoNNlnxCzi036BQXZAfmrIOmlr7UJfO+w1ogFUeX8lUwxYPsey5jaxppLwZvgA==" algorithmName="SHA-512" password="CC35"/>
  <autoFilter ref="C124:K31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 Malšovice _ Vodovod Borek/Hliněná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640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30</v>
      </c>
      <c r="G12" s="37"/>
      <c r="H12" s="37"/>
      <c r="I12" s="139" t="s">
        <v>24</v>
      </c>
      <c r="J12" s="143" t="str">
        <f>'Rekapitulace stavby'!AN8</f>
        <v>18. 10. 2021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28</v>
      </c>
      <c r="E14" s="37"/>
      <c r="F14" s="37"/>
      <c r="G14" s="37"/>
      <c r="H14" s="37"/>
      <c r="I14" s="139" t="s">
        <v>29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31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32</v>
      </c>
      <c r="E17" s="37"/>
      <c r="F17" s="37"/>
      <c r="G17" s="37"/>
      <c r="H17" s="37"/>
      <c r="I17" s="139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34</v>
      </c>
      <c r="E20" s="37"/>
      <c r="F20" s="37"/>
      <c r="G20" s="37"/>
      <c r="H20" s="37"/>
      <c r="I20" s="139" t="s">
        <v>29</v>
      </c>
      <c r="J20" s="142" t="s">
        <v>35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31</v>
      </c>
      <c r="J21" s="142" t="s">
        <v>37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39</v>
      </c>
      <c r="E23" s="37"/>
      <c r="F23" s="37"/>
      <c r="G23" s="37"/>
      <c r="H23" s="37"/>
      <c r="I23" s="139" t="s">
        <v>29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40</v>
      </c>
      <c r="F24" s="37"/>
      <c r="G24" s="37"/>
      <c r="H24" s="37"/>
      <c r="I24" s="139" t="s">
        <v>31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42</v>
      </c>
      <c r="E30" s="37"/>
      <c r="F30" s="37"/>
      <c r="G30" s="37"/>
      <c r="H30" s="37"/>
      <c r="I30" s="37"/>
      <c r="J30" s="150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44</v>
      </c>
      <c r="G32" s="37"/>
      <c r="H32" s="37"/>
      <c r="I32" s="151" t="s">
        <v>43</v>
      </c>
      <c r="J32" s="151" t="s">
        <v>45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46</v>
      </c>
      <c r="E33" s="139" t="s">
        <v>47</v>
      </c>
      <c r="F33" s="153">
        <f>ROUND((SUM(BE127:BE258)),  2)</f>
        <v>0</v>
      </c>
      <c r="G33" s="37"/>
      <c r="H33" s="37"/>
      <c r="I33" s="154">
        <v>0.20999999999999999</v>
      </c>
      <c r="J33" s="153">
        <f>ROUND(((SUM(BE127:BE258))*I33),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48</v>
      </c>
      <c r="F34" s="153">
        <f>ROUND((SUM(BF127:BF258)),  2)</f>
        <v>0</v>
      </c>
      <c r="G34" s="37"/>
      <c r="H34" s="37"/>
      <c r="I34" s="154">
        <v>0.14999999999999999</v>
      </c>
      <c r="J34" s="153">
        <f>ROUND(((SUM(BF127:BF258))*I34),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49</v>
      </c>
      <c r="F35" s="153">
        <f>ROUND((SUM(BG127:BG258)),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50</v>
      </c>
      <c r="F36" s="153">
        <f>ROUND((SUM(BH127:BH258)),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51</v>
      </c>
      <c r="F37" s="153">
        <f>ROUND((SUM(BI127:BI258)),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52</v>
      </c>
      <c r="E39" s="157"/>
      <c r="F39" s="157"/>
      <c r="G39" s="158" t="s">
        <v>53</v>
      </c>
      <c r="H39" s="159" t="s">
        <v>54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55</v>
      </c>
      <c r="E50" s="163"/>
      <c r="F50" s="163"/>
      <c r="G50" s="162" t="s">
        <v>56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57</v>
      </c>
      <c r="E61" s="165"/>
      <c r="F61" s="166" t="s">
        <v>58</v>
      </c>
      <c r="G61" s="164" t="s">
        <v>57</v>
      </c>
      <c r="H61" s="165"/>
      <c r="I61" s="165"/>
      <c r="J61" s="167" t="s">
        <v>58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59</v>
      </c>
      <c r="E65" s="168"/>
      <c r="F65" s="168"/>
      <c r="G65" s="162" t="s">
        <v>60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57</v>
      </c>
      <c r="E76" s="165"/>
      <c r="F76" s="166" t="s">
        <v>58</v>
      </c>
      <c r="G76" s="164" t="s">
        <v>57</v>
      </c>
      <c r="H76" s="165"/>
      <c r="I76" s="165"/>
      <c r="J76" s="167" t="s">
        <v>58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REV Malšovice _ Vodovod Borek/Hliněná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 xml:space="preserve">IO 02 - Vodojem 2 ks 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 xml:space="preserve"> </v>
      </c>
      <c r="G89" s="39"/>
      <c r="H89" s="39"/>
      <c r="I89" s="31" t="s">
        <v>24</v>
      </c>
      <c r="J89" s="78" t="str">
        <f>IF(J12="","",J12)</f>
        <v>18. 10. 2021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34</v>
      </c>
      <c r="J91" s="35" t="str">
        <f>E21</f>
        <v>Ingreal Děčín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39</v>
      </c>
      <c r="J92" s="35" t="str">
        <f>E24</f>
        <v>Ing. Jiří Pacovský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8"/>
      <c r="C97" s="179"/>
      <c r="D97" s="180" t="s">
        <v>106</v>
      </c>
      <c r="E97" s="181"/>
      <c r="F97" s="181"/>
      <c r="G97" s="181"/>
      <c r="H97" s="181"/>
      <c r="I97" s="181"/>
      <c r="J97" s="182">
        <f>J128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107</v>
      </c>
      <c r="E98" s="187"/>
      <c r="F98" s="187"/>
      <c r="G98" s="187"/>
      <c r="H98" s="187"/>
      <c r="I98" s="187"/>
      <c r="J98" s="188">
        <f>J129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641</v>
      </c>
      <c r="E99" s="187"/>
      <c r="F99" s="187"/>
      <c r="G99" s="187"/>
      <c r="H99" s="187"/>
      <c r="I99" s="187"/>
      <c r="J99" s="188">
        <f>J165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642</v>
      </c>
      <c r="E100" s="187"/>
      <c r="F100" s="187"/>
      <c r="G100" s="187"/>
      <c r="H100" s="187"/>
      <c r="I100" s="187"/>
      <c r="J100" s="188">
        <f>J171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643</v>
      </c>
      <c r="E101" s="187"/>
      <c r="F101" s="187"/>
      <c r="G101" s="187"/>
      <c r="H101" s="187"/>
      <c r="I101" s="187"/>
      <c r="J101" s="188">
        <f>J182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644</v>
      </c>
      <c r="E102" s="187"/>
      <c r="F102" s="187"/>
      <c r="G102" s="187"/>
      <c r="H102" s="187"/>
      <c r="I102" s="187"/>
      <c r="J102" s="188">
        <f>J191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645</v>
      </c>
      <c r="E103" s="187"/>
      <c r="F103" s="187"/>
      <c r="G103" s="187"/>
      <c r="H103" s="187"/>
      <c r="I103" s="187"/>
      <c r="J103" s="188">
        <f>J206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4"/>
      <c r="C104" s="185"/>
      <c r="D104" s="186" t="s">
        <v>646</v>
      </c>
      <c r="E104" s="187"/>
      <c r="F104" s="187"/>
      <c r="G104" s="187"/>
      <c r="H104" s="187"/>
      <c r="I104" s="187"/>
      <c r="J104" s="188">
        <f>J225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8"/>
      <c r="C105" s="179"/>
      <c r="D105" s="180" t="s">
        <v>647</v>
      </c>
      <c r="E105" s="181"/>
      <c r="F105" s="181"/>
      <c r="G105" s="181"/>
      <c r="H105" s="181"/>
      <c r="I105" s="181"/>
      <c r="J105" s="182">
        <f>J226</f>
        <v>0</v>
      </c>
      <c r="K105" s="179"/>
      <c r="L105" s="18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4"/>
      <c r="C106" s="185"/>
      <c r="D106" s="186" t="s">
        <v>648</v>
      </c>
      <c r="E106" s="187"/>
      <c r="F106" s="187"/>
      <c r="G106" s="187"/>
      <c r="H106" s="187"/>
      <c r="I106" s="187"/>
      <c r="J106" s="188">
        <f>J227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8"/>
      <c r="C107" s="179"/>
      <c r="D107" s="180" t="s">
        <v>649</v>
      </c>
      <c r="E107" s="181"/>
      <c r="F107" s="181"/>
      <c r="G107" s="181"/>
      <c r="H107" s="181"/>
      <c r="I107" s="181"/>
      <c r="J107" s="182">
        <f>J250</f>
        <v>0</v>
      </c>
      <c r="K107" s="179"/>
      <c r="L107" s="18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115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3" t="str">
        <f>E7</f>
        <v>REV Malšovice _ Vodovod Borek/Hliněná</v>
      </c>
      <c r="F117" s="31"/>
      <c r="G117" s="31"/>
      <c r="H117" s="31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99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E9</f>
        <v xml:space="preserve">IO 02 - Vodojem 2 ks 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22</v>
      </c>
      <c r="D121" s="39"/>
      <c r="E121" s="39"/>
      <c r="F121" s="26" t="str">
        <f>F12</f>
        <v xml:space="preserve"> </v>
      </c>
      <c r="G121" s="39"/>
      <c r="H121" s="39"/>
      <c r="I121" s="31" t="s">
        <v>24</v>
      </c>
      <c r="J121" s="78" t="str">
        <f>IF(J12="","",J12)</f>
        <v>18. 10. 2021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E15</f>
        <v xml:space="preserve"> </v>
      </c>
      <c r="G123" s="39"/>
      <c r="H123" s="39"/>
      <c r="I123" s="31" t="s">
        <v>34</v>
      </c>
      <c r="J123" s="35" t="str">
        <f>E21</f>
        <v>Ingreal Děčín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32</v>
      </c>
      <c r="D124" s="39"/>
      <c r="E124" s="39"/>
      <c r="F124" s="26" t="str">
        <f>IF(E18="","",E18)</f>
        <v>Vyplň údaj</v>
      </c>
      <c r="G124" s="39"/>
      <c r="H124" s="39"/>
      <c r="I124" s="31" t="s">
        <v>39</v>
      </c>
      <c r="J124" s="35" t="str">
        <f>E24</f>
        <v>Ing. Jiří Pacovský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0"/>
      <c r="B126" s="191"/>
      <c r="C126" s="192" t="s">
        <v>116</v>
      </c>
      <c r="D126" s="193" t="s">
        <v>67</v>
      </c>
      <c r="E126" s="193" t="s">
        <v>63</v>
      </c>
      <c r="F126" s="193" t="s">
        <v>64</v>
      </c>
      <c r="G126" s="193" t="s">
        <v>117</v>
      </c>
      <c r="H126" s="193" t="s">
        <v>118</v>
      </c>
      <c r="I126" s="193" t="s">
        <v>119</v>
      </c>
      <c r="J126" s="194" t="s">
        <v>103</v>
      </c>
      <c r="K126" s="195" t="s">
        <v>120</v>
      </c>
      <c r="L126" s="196"/>
      <c r="M126" s="99" t="s">
        <v>1</v>
      </c>
      <c r="N126" s="100" t="s">
        <v>46</v>
      </c>
      <c r="O126" s="100" t="s">
        <v>121</v>
      </c>
      <c r="P126" s="100" t="s">
        <v>122</v>
      </c>
      <c r="Q126" s="100" t="s">
        <v>123</v>
      </c>
      <c r="R126" s="100" t="s">
        <v>124</v>
      </c>
      <c r="S126" s="100" t="s">
        <v>125</v>
      </c>
      <c r="T126" s="101" t="s">
        <v>126</v>
      </c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</row>
    <row r="127" s="2" customFormat="1" ht="22.8" customHeight="1">
      <c r="A127" s="37"/>
      <c r="B127" s="38"/>
      <c r="C127" s="106" t="s">
        <v>127</v>
      </c>
      <c r="D127" s="39"/>
      <c r="E127" s="39"/>
      <c r="F127" s="39"/>
      <c r="G127" s="39"/>
      <c r="H127" s="39"/>
      <c r="I127" s="39"/>
      <c r="J127" s="197">
        <f>BK127</f>
        <v>0</v>
      </c>
      <c r="K127" s="39"/>
      <c r="L127" s="43"/>
      <c r="M127" s="102"/>
      <c r="N127" s="198"/>
      <c r="O127" s="103"/>
      <c r="P127" s="199">
        <f>P128+P226+P250</f>
        <v>0</v>
      </c>
      <c r="Q127" s="103"/>
      <c r="R127" s="199">
        <f>R128+R226+R250</f>
        <v>116.91852926179999</v>
      </c>
      <c r="S127" s="103"/>
      <c r="T127" s="200">
        <f>T128+T226+T250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81</v>
      </c>
      <c r="AU127" s="16" t="s">
        <v>105</v>
      </c>
      <c r="BK127" s="201">
        <f>BK128+BK226+BK250</f>
        <v>0</v>
      </c>
    </row>
    <row r="128" s="12" customFormat="1" ht="25.92" customHeight="1">
      <c r="A128" s="12"/>
      <c r="B128" s="202"/>
      <c r="C128" s="203"/>
      <c r="D128" s="204" t="s">
        <v>81</v>
      </c>
      <c r="E128" s="205" t="s">
        <v>128</v>
      </c>
      <c r="F128" s="205" t="s">
        <v>129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P129+P165+P171+P182+P191+P206+P225</f>
        <v>0</v>
      </c>
      <c r="Q128" s="210"/>
      <c r="R128" s="211">
        <f>R129+R165+R171+R182+R191+R206+R225</f>
        <v>116.39007926179998</v>
      </c>
      <c r="S128" s="210"/>
      <c r="T128" s="212">
        <f>T129+T165+T171+T182+T191+T206+T225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21</v>
      </c>
      <c r="AT128" s="214" t="s">
        <v>81</v>
      </c>
      <c r="AU128" s="214" t="s">
        <v>82</v>
      </c>
      <c r="AY128" s="213" t="s">
        <v>130</v>
      </c>
      <c r="BK128" s="215">
        <f>BK129+BK165+BK171+BK182+BK191+BK206+BK225</f>
        <v>0</v>
      </c>
    </row>
    <row r="129" s="12" customFormat="1" ht="22.8" customHeight="1">
      <c r="A129" s="12"/>
      <c r="B129" s="202"/>
      <c r="C129" s="203"/>
      <c r="D129" s="204" t="s">
        <v>81</v>
      </c>
      <c r="E129" s="216" t="s">
        <v>21</v>
      </c>
      <c r="F129" s="216" t="s">
        <v>131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SUM(P130:P164)</f>
        <v>0</v>
      </c>
      <c r="Q129" s="210"/>
      <c r="R129" s="211">
        <f>SUM(R130:R164)</f>
        <v>0.00028656100000000001</v>
      </c>
      <c r="S129" s="210"/>
      <c r="T129" s="212">
        <f>SUM(T130:T164)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21</v>
      </c>
      <c r="AT129" s="214" t="s">
        <v>81</v>
      </c>
      <c r="AU129" s="214" t="s">
        <v>21</v>
      </c>
      <c r="AY129" s="213" t="s">
        <v>130</v>
      </c>
      <c r="BK129" s="215">
        <f>SUM(BK130:BK164)</f>
        <v>0</v>
      </c>
    </row>
    <row r="130" s="2" customFormat="1" ht="33" customHeight="1">
      <c r="A130" s="37"/>
      <c r="B130" s="38"/>
      <c r="C130" s="218" t="s">
        <v>21</v>
      </c>
      <c r="D130" s="218" t="s">
        <v>132</v>
      </c>
      <c r="E130" s="219" t="s">
        <v>650</v>
      </c>
      <c r="F130" s="220" t="s">
        <v>651</v>
      </c>
      <c r="G130" s="221" t="s">
        <v>135</v>
      </c>
      <c r="H130" s="222">
        <v>400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132</v>
      </c>
      <c r="AU130" s="230" t="s">
        <v>91</v>
      </c>
      <c r="AY130" s="16" t="s">
        <v>130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21</v>
      </c>
      <c r="BK130" s="231">
        <f>ROUND(I130*H130,2)</f>
        <v>0</v>
      </c>
      <c r="BL130" s="16" t="s">
        <v>136</v>
      </c>
      <c r="BM130" s="230" t="s">
        <v>652</v>
      </c>
    </row>
    <row r="131" s="2" customFormat="1" ht="16.5" customHeight="1">
      <c r="A131" s="37"/>
      <c r="B131" s="38"/>
      <c r="C131" s="218" t="s">
        <v>91</v>
      </c>
      <c r="D131" s="218" t="s">
        <v>132</v>
      </c>
      <c r="E131" s="219" t="s">
        <v>653</v>
      </c>
      <c r="F131" s="220" t="s">
        <v>654</v>
      </c>
      <c r="G131" s="221" t="s">
        <v>207</v>
      </c>
      <c r="H131" s="222">
        <v>5</v>
      </c>
      <c r="I131" s="223"/>
      <c r="J131" s="224">
        <f>ROUND(I131*H131,2)</f>
        <v>0</v>
      </c>
      <c r="K131" s="225"/>
      <c r="L131" s="43"/>
      <c r="M131" s="226" t="s">
        <v>1</v>
      </c>
      <c r="N131" s="227" t="s">
        <v>47</v>
      </c>
      <c r="O131" s="90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0" t="s">
        <v>136</v>
      </c>
      <c r="AT131" s="230" t="s">
        <v>132</v>
      </c>
      <c r="AU131" s="230" t="s">
        <v>91</v>
      </c>
      <c r="AY131" s="16" t="s">
        <v>130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6" t="s">
        <v>21</v>
      </c>
      <c r="BK131" s="231">
        <f>ROUND(I131*H131,2)</f>
        <v>0</v>
      </c>
      <c r="BL131" s="16" t="s">
        <v>136</v>
      </c>
      <c r="BM131" s="230" t="s">
        <v>655</v>
      </c>
    </row>
    <row r="132" s="2" customFormat="1" ht="16.5" customHeight="1">
      <c r="A132" s="37"/>
      <c r="B132" s="38"/>
      <c r="C132" s="218" t="s">
        <v>141</v>
      </c>
      <c r="D132" s="218" t="s">
        <v>132</v>
      </c>
      <c r="E132" s="219" t="s">
        <v>656</v>
      </c>
      <c r="F132" s="220" t="s">
        <v>657</v>
      </c>
      <c r="G132" s="221" t="s">
        <v>207</v>
      </c>
      <c r="H132" s="222">
        <v>5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47</v>
      </c>
      <c r="O132" s="90"/>
      <c r="P132" s="228">
        <f>O132*H132</f>
        <v>0</v>
      </c>
      <c r="Q132" s="228">
        <v>5.7312200000000003E-05</v>
      </c>
      <c r="R132" s="228">
        <f>Q132*H132</f>
        <v>0.00028656100000000001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136</v>
      </c>
      <c r="AT132" s="230" t="s">
        <v>132</v>
      </c>
      <c r="AU132" s="230" t="s">
        <v>91</v>
      </c>
      <c r="AY132" s="16" t="s">
        <v>130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21</v>
      </c>
      <c r="BK132" s="231">
        <f>ROUND(I132*H132,2)</f>
        <v>0</v>
      </c>
      <c r="BL132" s="16" t="s">
        <v>136</v>
      </c>
      <c r="BM132" s="230" t="s">
        <v>658</v>
      </c>
    </row>
    <row r="133" s="2" customFormat="1" ht="24.15" customHeight="1">
      <c r="A133" s="37"/>
      <c r="B133" s="38"/>
      <c r="C133" s="218" t="s">
        <v>136</v>
      </c>
      <c r="D133" s="218" t="s">
        <v>132</v>
      </c>
      <c r="E133" s="219" t="s">
        <v>147</v>
      </c>
      <c r="F133" s="220" t="s">
        <v>659</v>
      </c>
      <c r="G133" s="221" t="s">
        <v>149</v>
      </c>
      <c r="H133" s="222">
        <v>240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132</v>
      </c>
      <c r="AU133" s="230" t="s">
        <v>91</v>
      </c>
      <c r="AY133" s="16" t="s">
        <v>130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21</v>
      </c>
      <c r="BK133" s="231">
        <f>ROUND(I133*H133,2)</f>
        <v>0</v>
      </c>
      <c r="BL133" s="16" t="s">
        <v>136</v>
      </c>
      <c r="BM133" s="230" t="s">
        <v>660</v>
      </c>
    </row>
    <row r="134" s="2" customFormat="1" ht="24.15" customHeight="1">
      <c r="A134" s="37"/>
      <c r="B134" s="38"/>
      <c r="C134" s="218" t="s">
        <v>151</v>
      </c>
      <c r="D134" s="218" t="s">
        <v>132</v>
      </c>
      <c r="E134" s="219" t="s">
        <v>152</v>
      </c>
      <c r="F134" s="220" t="s">
        <v>661</v>
      </c>
      <c r="G134" s="221" t="s">
        <v>662</v>
      </c>
      <c r="H134" s="222">
        <v>10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136</v>
      </c>
      <c r="AT134" s="230" t="s">
        <v>132</v>
      </c>
      <c r="AU134" s="230" t="s">
        <v>91</v>
      </c>
      <c r="AY134" s="16" t="s">
        <v>130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21</v>
      </c>
      <c r="BK134" s="231">
        <f>ROUND(I134*H134,2)</f>
        <v>0</v>
      </c>
      <c r="BL134" s="16" t="s">
        <v>136</v>
      </c>
      <c r="BM134" s="230" t="s">
        <v>663</v>
      </c>
    </row>
    <row r="135" s="2" customFormat="1" ht="21.75" customHeight="1">
      <c r="A135" s="37"/>
      <c r="B135" s="38"/>
      <c r="C135" s="218" t="s">
        <v>156</v>
      </c>
      <c r="D135" s="218" t="s">
        <v>132</v>
      </c>
      <c r="E135" s="219" t="s">
        <v>664</v>
      </c>
      <c r="F135" s="220" t="s">
        <v>665</v>
      </c>
      <c r="G135" s="221" t="s">
        <v>168</v>
      </c>
      <c r="H135" s="222">
        <v>52.729999999999997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136</v>
      </c>
      <c r="AT135" s="230" t="s">
        <v>132</v>
      </c>
      <c r="AU135" s="230" t="s">
        <v>91</v>
      </c>
      <c r="AY135" s="16" t="s">
        <v>130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21</v>
      </c>
      <c r="BK135" s="231">
        <f>ROUND(I135*H135,2)</f>
        <v>0</v>
      </c>
      <c r="BL135" s="16" t="s">
        <v>136</v>
      </c>
      <c r="BM135" s="230" t="s">
        <v>666</v>
      </c>
    </row>
    <row r="136" s="13" customFormat="1">
      <c r="A136" s="13"/>
      <c r="B136" s="232"/>
      <c r="C136" s="233"/>
      <c r="D136" s="234" t="s">
        <v>145</v>
      </c>
      <c r="E136" s="235" t="s">
        <v>1</v>
      </c>
      <c r="F136" s="236" t="s">
        <v>667</v>
      </c>
      <c r="G136" s="233"/>
      <c r="H136" s="237">
        <v>52.729999999999997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145</v>
      </c>
      <c r="AU136" s="243" t="s">
        <v>91</v>
      </c>
      <c r="AV136" s="13" t="s">
        <v>91</v>
      </c>
      <c r="AW136" s="13" t="s">
        <v>38</v>
      </c>
      <c r="AX136" s="13" t="s">
        <v>21</v>
      </c>
      <c r="AY136" s="243" t="s">
        <v>130</v>
      </c>
    </row>
    <row r="137" s="2" customFormat="1" ht="24.15" customHeight="1">
      <c r="A137" s="37"/>
      <c r="B137" s="38"/>
      <c r="C137" s="218" t="s">
        <v>161</v>
      </c>
      <c r="D137" s="218" t="s">
        <v>132</v>
      </c>
      <c r="E137" s="219" t="s">
        <v>668</v>
      </c>
      <c r="F137" s="220" t="s">
        <v>669</v>
      </c>
      <c r="G137" s="221" t="s">
        <v>168</v>
      </c>
      <c r="H137" s="222">
        <v>334.45400000000001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136</v>
      </c>
      <c r="AT137" s="230" t="s">
        <v>132</v>
      </c>
      <c r="AU137" s="230" t="s">
        <v>91</v>
      </c>
      <c r="AY137" s="16" t="s">
        <v>130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21</v>
      </c>
      <c r="BK137" s="231">
        <f>ROUND(I137*H137,2)</f>
        <v>0</v>
      </c>
      <c r="BL137" s="16" t="s">
        <v>136</v>
      </c>
      <c r="BM137" s="230" t="s">
        <v>670</v>
      </c>
    </row>
    <row r="138" s="13" customFormat="1">
      <c r="A138" s="13"/>
      <c r="B138" s="232"/>
      <c r="C138" s="233"/>
      <c r="D138" s="234" t="s">
        <v>145</v>
      </c>
      <c r="E138" s="235" t="s">
        <v>1</v>
      </c>
      <c r="F138" s="236" t="s">
        <v>671</v>
      </c>
      <c r="G138" s="233"/>
      <c r="H138" s="237">
        <v>334.45400000000001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145</v>
      </c>
      <c r="AU138" s="243" t="s">
        <v>91</v>
      </c>
      <c r="AV138" s="13" t="s">
        <v>91</v>
      </c>
      <c r="AW138" s="13" t="s">
        <v>38</v>
      </c>
      <c r="AX138" s="13" t="s">
        <v>21</v>
      </c>
      <c r="AY138" s="243" t="s">
        <v>130</v>
      </c>
    </row>
    <row r="139" s="2" customFormat="1" ht="24.15" customHeight="1">
      <c r="A139" s="37"/>
      <c r="B139" s="38"/>
      <c r="C139" s="218" t="s">
        <v>165</v>
      </c>
      <c r="D139" s="218" t="s">
        <v>132</v>
      </c>
      <c r="E139" s="219" t="s">
        <v>672</v>
      </c>
      <c r="F139" s="220" t="s">
        <v>673</v>
      </c>
      <c r="G139" s="221" t="s">
        <v>168</v>
      </c>
      <c r="H139" s="222">
        <v>334.45400000000001</v>
      </c>
      <c r="I139" s="223"/>
      <c r="J139" s="224">
        <f>ROUND(I139*H139,2)</f>
        <v>0</v>
      </c>
      <c r="K139" s="225"/>
      <c r="L139" s="43"/>
      <c r="M139" s="226" t="s">
        <v>1</v>
      </c>
      <c r="N139" s="227" t="s">
        <v>47</v>
      </c>
      <c r="O139" s="90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136</v>
      </c>
      <c r="AT139" s="230" t="s">
        <v>132</v>
      </c>
      <c r="AU139" s="230" t="s">
        <v>91</v>
      </c>
      <c r="AY139" s="16" t="s">
        <v>130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21</v>
      </c>
      <c r="BK139" s="231">
        <f>ROUND(I139*H139,2)</f>
        <v>0</v>
      </c>
      <c r="BL139" s="16" t="s">
        <v>136</v>
      </c>
      <c r="BM139" s="230" t="s">
        <v>674</v>
      </c>
    </row>
    <row r="140" s="2" customFormat="1" ht="33" customHeight="1">
      <c r="A140" s="37"/>
      <c r="B140" s="38"/>
      <c r="C140" s="218" t="s">
        <v>171</v>
      </c>
      <c r="D140" s="218" t="s">
        <v>132</v>
      </c>
      <c r="E140" s="219" t="s">
        <v>675</v>
      </c>
      <c r="F140" s="220" t="s">
        <v>676</v>
      </c>
      <c r="G140" s="221" t="s">
        <v>168</v>
      </c>
      <c r="H140" s="222">
        <v>288</v>
      </c>
      <c r="I140" s="223"/>
      <c r="J140" s="224">
        <f>ROUND(I140*H140,2)</f>
        <v>0</v>
      </c>
      <c r="K140" s="225"/>
      <c r="L140" s="43"/>
      <c r="M140" s="226" t="s">
        <v>1</v>
      </c>
      <c r="N140" s="227" t="s">
        <v>47</v>
      </c>
      <c r="O140" s="90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0" t="s">
        <v>136</v>
      </c>
      <c r="AT140" s="230" t="s">
        <v>132</v>
      </c>
      <c r="AU140" s="230" t="s">
        <v>91</v>
      </c>
      <c r="AY140" s="16" t="s">
        <v>130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6" t="s">
        <v>21</v>
      </c>
      <c r="BK140" s="231">
        <f>ROUND(I140*H140,2)</f>
        <v>0</v>
      </c>
      <c r="BL140" s="16" t="s">
        <v>136</v>
      </c>
      <c r="BM140" s="230" t="s">
        <v>677</v>
      </c>
    </row>
    <row r="141" s="2" customFormat="1">
      <c r="A141" s="37"/>
      <c r="B141" s="38"/>
      <c r="C141" s="39"/>
      <c r="D141" s="234" t="s">
        <v>179</v>
      </c>
      <c r="E141" s="39"/>
      <c r="F141" s="244" t="s">
        <v>678</v>
      </c>
      <c r="G141" s="39"/>
      <c r="H141" s="39"/>
      <c r="I141" s="245"/>
      <c r="J141" s="39"/>
      <c r="K141" s="39"/>
      <c r="L141" s="43"/>
      <c r="M141" s="246"/>
      <c r="N141" s="247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179</v>
      </c>
      <c r="AU141" s="16" t="s">
        <v>91</v>
      </c>
    </row>
    <row r="142" s="13" customFormat="1">
      <c r="A142" s="13"/>
      <c r="B142" s="232"/>
      <c r="C142" s="233"/>
      <c r="D142" s="234" t="s">
        <v>145</v>
      </c>
      <c r="E142" s="235" t="s">
        <v>1</v>
      </c>
      <c r="F142" s="236" t="s">
        <v>679</v>
      </c>
      <c r="G142" s="233"/>
      <c r="H142" s="237">
        <v>288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145</v>
      </c>
      <c r="AU142" s="243" t="s">
        <v>91</v>
      </c>
      <c r="AV142" s="13" t="s">
        <v>91</v>
      </c>
      <c r="AW142" s="13" t="s">
        <v>38</v>
      </c>
      <c r="AX142" s="13" t="s">
        <v>21</v>
      </c>
      <c r="AY142" s="243" t="s">
        <v>130</v>
      </c>
    </row>
    <row r="143" s="2" customFormat="1" ht="24.15" customHeight="1">
      <c r="A143" s="37"/>
      <c r="B143" s="38"/>
      <c r="C143" s="218" t="s">
        <v>26</v>
      </c>
      <c r="D143" s="218" t="s">
        <v>132</v>
      </c>
      <c r="E143" s="219" t="s">
        <v>680</v>
      </c>
      <c r="F143" s="220" t="s">
        <v>681</v>
      </c>
      <c r="G143" s="221" t="s">
        <v>168</v>
      </c>
      <c r="H143" s="222">
        <v>288</v>
      </c>
      <c r="I143" s="223"/>
      <c r="J143" s="224">
        <f>ROUND(I143*H143,2)</f>
        <v>0</v>
      </c>
      <c r="K143" s="225"/>
      <c r="L143" s="43"/>
      <c r="M143" s="226" t="s">
        <v>1</v>
      </c>
      <c r="N143" s="227" t="s">
        <v>47</v>
      </c>
      <c r="O143" s="90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0" t="s">
        <v>136</v>
      </c>
      <c r="AT143" s="230" t="s">
        <v>132</v>
      </c>
      <c r="AU143" s="230" t="s">
        <v>91</v>
      </c>
      <c r="AY143" s="16" t="s">
        <v>130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6" t="s">
        <v>21</v>
      </c>
      <c r="BK143" s="231">
        <f>ROUND(I143*H143,2)</f>
        <v>0</v>
      </c>
      <c r="BL143" s="16" t="s">
        <v>136</v>
      </c>
      <c r="BM143" s="230" t="s">
        <v>682</v>
      </c>
    </row>
    <row r="144" s="2" customFormat="1">
      <c r="A144" s="37"/>
      <c r="B144" s="38"/>
      <c r="C144" s="39"/>
      <c r="D144" s="234" t="s">
        <v>179</v>
      </c>
      <c r="E144" s="39"/>
      <c r="F144" s="244" t="s">
        <v>683</v>
      </c>
      <c r="G144" s="39"/>
      <c r="H144" s="39"/>
      <c r="I144" s="245"/>
      <c r="J144" s="39"/>
      <c r="K144" s="39"/>
      <c r="L144" s="43"/>
      <c r="M144" s="246"/>
      <c r="N144" s="247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179</v>
      </c>
      <c r="AU144" s="16" t="s">
        <v>91</v>
      </c>
    </row>
    <row r="145" s="2" customFormat="1" ht="37.8" customHeight="1">
      <c r="A145" s="37"/>
      <c r="B145" s="38"/>
      <c r="C145" s="218" t="s">
        <v>684</v>
      </c>
      <c r="D145" s="218" t="s">
        <v>132</v>
      </c>
      <c r="E145" s="219" t="s">
        <v>685</v>
      </c>
      <c r="F145" s="220" t="s">
        <v>686</v>
      </c>
      <c r="G145" s="221" t="s">
        <v>168</v>
      </c>
      <c r="H145" s="222">
        <v>622.33000000000004</v>
      </c>
      <c r="I145" s="223"/>
      <c r="J145" s="224">
        <f>ROUND(I145*H145,2)</f>
        <v>0</v>
      </c>
      <c r="K145" s="225"/>
      <c r="L145" s="43"/>
      <c r="M145" s="226" t="s">
        <v>1</v>
      </c>
      <c r="N145" s="227" t="s">
        <v>47</v>
      </c>
      <c r="O145" s="90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0" t="s">
        <v>136</v>
      </c>
      <c r="AT145" s="230" t="s">
        <v>132</v>
      </c>
      <c r="AU145" s="230" t="s">
        <v>91</v>
      </c>
      <c r="AY145" s="16" t="s">
        <v>130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6" t="s">
        <v>21</v>
      </c>
      <c r="BK145" s="231">
        <f>ROUND(I145*H145,2)</f>
        <v>0</v>
      </c>
      <c r="BL145" s="16" t="s">
        <v>136</v>
      </c>
      <c r="BM145" s="230" t="s">
        <v>687</v>
      </c>
    </row>
    <row r="146" s="2" customFormat="1">
      <c r="A146" s="37"/>
      <c r="B146" s="38"/>
      <c r="C146" s="39"/>
      <c r="D146" s="234" t="s">
        <v>179</v>
      </c>
      <c r="E146" s="39"/>
      <c r="F146" s="244" t="s">
        <v>688</v>
      </c>
      <c r="G146" s="39"/>
      <c r="H146" s="39"/>
      <c r="I146" s="245"/>
      <c r="J146" s="39"/>
      <c r="K146" s="39"/>
      <c r="L146" s="43"/>
      <c r="M146" s="246"/>
      <c r="N146" s="24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179</v>
      </c>
      <c r="AU146" s="16" t="s">
        <v>91</v>
      </c>
    </row>
    <row r="147" s="2" customFormat="1" ht="24.15" customHeight="1">
      <c r="A147" s="37"/>
      <c r="B147" s="38"/>
      <c r="C147" s="218" t="s">
        <v>689</v>
      </c>
      <c r="D147" s="218" t="s">
        <v>132</v>
      </c>
      <c r="E147" s="219" t="s">
        <v>690</v>
      </c>
      <c r="F147" s="220" t="s">
        <v>691</v>
      </c>
      <c r="G147" s="221" t="s">
        <v>168</v>
      </c>
      <c r="H147" s="222">
        <v>238.571</v>
      </c>
      <c r="I147" s="223"/>
      <c r="J147" s="224">
        <f>ROUND(I147*H147,2)</f>
        <v>0</v>
      </c>
      <c r="K147" s="225"/>
      <c r="L147" s="43"/>
      <c r="M147" s="226" t="s">
        <v>1</v>
      </c>
      <c r="N147" s="227" t="s">
        <v>47</v>
      </c>
      <c r="O147" s="90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0" t="s">
        <v>136</v>
      </c>
      <c r="AT147" s="230" t="s">
        <v>132</v>
      </c>
      <c r="AU147" s="230" t="s">
        <v>91</v>
      </c>
      <c r="AY147" s="16" t="s">
        <v>130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6" t="s">
        <v>21</v>
      </c>
      <c r="BK147" s="231">
        <f>ROUND(I147*H147,2)</f>
        <v>0</v>
      </c>
      <c r="BL147" s="16" t="s">
        <v>136</v>
      </c>
      <c r="BM147" s="230" t="s">
        <v>692</v>
      </c>
    </row>
    <row r="148" s="13" customFormat="1">
      <c r="A148" s="13"/>
      <c r="B148" s="232"/>
      <c r="C148" s="233"/>
      <c r="D148" s="234" t="s">
        <v>145</v>
      </c>
      <c r="E148" s="235" t="s">
        <v>1</v>
      </c>
      <c r="F148" s="236" t="s">
        <v>693</v>
      </c>
      <c r="G148" s="233"/>
      <c r="H148" s="237">
        <v>238.571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145</v>
      </c>
      <c r="AU148" s="243" t="s">
        <v>91</v>
      </c>
      <c r="AV148" s="13" t="s">
        <v>91</v>
      </c>
      <c r="AW148" s="13" t="s">
        <v>38</v>
      </c>
      <c r="AX148" s="13" t="s">
        <v>21</v>
      </c>
      <c r="AY148" s="243" t="s">
        <v>130</v>
      </c>
    </row>
    <row r="149" s="2" customFormat="1" ht="24.15" customHeight="1">
      <c r="A149" s="37"/>
      <c r="B149" s="38"/>
      <c r="C149" s="218" t="s">
        <v>188</v>
      </c>
      <c r="D149" s="218" t="s">
        <v>132</v>
      </c>
      <c r="E149" s="219" t="s">
        <v>694</v>
      </c>
      <c r="F149" s="220" t="s">
        <v>695</v>
      </c>
      <c r="G149" s="221" t="s">
        <v>168</v>
      </c>
      <c r="H149" s="222">
        <v>334.45400000000001</v>
      </c>
      <c r="I149" s="223"/>
      <c r="J149" s="224">
        <f>ROUND(I149*H149,2)</f>
        <v>0</v>
      </c>
      <c r="K149" s="225"/>
      <c r="L149" s="43"/>
      <c r="M149" s="226" t="s">
        <v>1</v>
      </c>
      <c r="N149" s="227" t="s">
        <v>47</v>
      </c>
      <c r="O149" s="90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0" t="s">
        <v>136</v>
      </c>
      <c r="AT149" s="230" t="s">
        <v>132</v>
      </c>
      <c r="AU149" s="230" t="s">
        <v>91</v>
      </c>
      <c r="AY149" s="16" t="s">
        <v>130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6" t="s">
        <v>21</v>
      </c>
      <c r="BK149" s="231">
        <f>ROUND(I149*H149,2)</f>
        <v>0</v>
      </c>
      <c r="BL149" s="16" t="s">
        <v>136</v>
      </c>
      <c r="BM149" s="230" t="s">
        <v>696</v>
      </c>
    </row>
    <row r="150" s="2" customFormat="1" ht="24.15" customHeight="1">
      <c r="A150" s="37"/>
      <c r="B150" s="38"/>
      <c r="C150" s="218" t="s">
        <v>697</v>
      </c>
      <c r="D150" s="218" t="s">
        <v>132</v>
      </c>
      <c r="E150" s="219" t="s">
        <v>222</v>
      </c>
      <c r="F150" s="220" t="s">
        <v>698</v>
      </c>
      <c r="G150" s="221" t="s">
        <v>168</v>
      </c>
      <c r="H150" s="222">
        <v>928.88</v>
      </c>
      <c r="I150" s="223"/>
      <c r="J150" s="224">
        <f>ROUND(I150*H150,2)</f>
        <v>0</v>
      </c>
      <c r="K150" s="225"/>
      <c r="L150" s="43"/>
      <c r="M150" s="226" t="s">
        <v>1</v>
      </c>
      <c r="N150" s="227" t="s">
        <v>47</v>
      </c>
      <c r="O150" s="90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0" t="s">
        <v>136</v>
      </c>
      <c r="AT150" s="230" t="s">
        <v>132</v>
      </c>
      <c r="AU150" s="230" t="s">
        <v>91</v>
      </c>
      <c r="AY150" s="16" t="s">
        <v>130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6" t="s">
        <v>21</v>
      </c>
      <c r="BK150" s="231">
        <f>ROUND(I150*H150,2)</f>
        <v>0</v>
      </c>
      <c r="BL150" s="16" t="s">
        <v>136</v>
      </c>
      <c r="BM150" s="230" t="s">
        <v>699</v>
      </c>
    </row>
    <row r="151" s="13" customFormat="1">
      <c r="A151" s="13"/>
      <c r="B151" s="232"/>
      <c r="C151" s="233"/>
      <c r="D151" s="234" t="s">
        <v>145</v>
      </c>
      <c r="E151" s="235" t="s">
        <v>1</v>
      </c>
      <c r="F151" s="236" t="s">
        <v>700</v>
      </c>
      <c r="G151" s="233"/>
      <c r="H151" s="237">
        <v>928.88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145</v>
      </c>
      <c r="AU151" s="243" t="s">
        <v>91</v>
      </c>
      <c r="AV151" s="13" t="s">
        <v>91</v>
      </c>
      <c r="AW151" s="13" t="s">
        <v>38</v>
      </c>
      <c r="AX151" s="13" t="s">
        <v>21</v>
      </c>
      <c r="AY151" s="243" t="s">
        <v>130</v>
      </c>
    </row>
    <row r="152" s="2" customFormat="1" ht="33" customHeight="1">
      <c r="A152" s="37"/>
      <c r="B152" s="38"/>
      <c r="C152" s="218" t="s">
        <v>8</v>
      </c>
      <c r="D152" s="218" t="s">
        <v>132</v>
      </c>
      <c r="E152" s="219" t="s">
        <v>227</v>
      </c>
      <c r="F152" s="220" t="s">
        <v>701</v>
      </c>
      <c r="G152" s="221" t="s">
        <v>168</v>
      </c>
      <c r="H152" s="222">
        <v>928.88</v>
      </c>
      <c r="I152" s="223"/>
      <c r="J152" s="224">
        <f>ROUND(I152*H152,2)</f>
        <v>0</v>
      </c>
      <c r="K152" s="225"/>
      <c r="L152" s="43"/>
      <c r="M152" s="226" t="s">
        <v>1</v>
      </c>
      <c r="N152" s="227" t="s">
        <v>47</v>
      </c>
      <c r="O152" s="90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0" t="s">
        <v>136</v>
      </c>
      <c r="AT152" s="230" t="s">
        <v>132</v>
      </c>
      <c r="AU152" s="230" t="s">
        <v>91</v>
      </c>
      <c r="AY152" s="16" t="s">
        <v>130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6" t="s">
        <v>21</v>
      </c>
      <c r="BK152" s="231">
        <f>ROUND(I152*H152,2)</f>
        <v>0</v>
      </c>
      <c r="BL152" s="16" t="s">
        <v>136</v>
      </c>
      <c r="BM152" s="230" t="s">
        <v>702</v>
      </c>
    </row>
    <row r="153" s="2" customFormat="1" ht="21.75" customHeight="1">
      <c r="A153" s="37"/>
      <c r="B153" s="38"/>
      <c r="C153" s="218" t="s">
        <v>703</v>
      </c>
      <c r="D153" s="218" t="s">
        <v>132</v>
      </c>
      <c r="E153" s="219" t="s">
        <v>704</v>
      </c>
      <c r="F153" s="220" t="s">
        <v>705</v>
      </c>
      <c r="G153" s="221" t="s">
        <v>168</v>
      </c>
      <c r="H153" s="222">
        <v>928.88</v>
      </c>
      <c r="I153" s="223"/>
      <c r="J153" s="224">
        <f>ROUND(I153*H153,2)</f>
        <v>0</v>
      </c>
      <c r="K153" s="225"/>
      <c r="L153" s="43"/>
      <c r="M153" s="226" t="s">
        <v>1</v>
      </c>
      <c r="N153" s="227" t="s">
        <v>47</v>
      </c>
      <c r="O153" s="90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0" t="s">
        <v>136</v>
      </c>
      <c r="AT153" s="230" t="s">
        <v>132</v>
      </c>
      <c r="AU153" s="230" t="s">
        <v>91</v>
      </c>
      <c r="AY153" s="16" t="s">
        <v>130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6" t="s">
        <v>21</v>
      </c>
      <c r="BK153" s="231">
        <f>ROUND(I153*H153,2)</f>
        <v>0</v>
      </c>
      <c r="BL153" s="16" t="s">
        <v>136</v>
      </c>
      <c r="BM153" s="230" t="s">
        <v>706</v>
      </c>
    </row>
    <row r="154" s="2" customFormat="1" ht="16.5" customHeight="1">
      <c r="A154" s="37"/>
      <c r="B154" s="38"/>
      <c r="C154" s="218" t="s">
        <v>204</v>
      </c>
      <c r="D154" s="218" t="s">
        <v>132</v>
      </c>
      <c r="E154" s="219" t="s">
        <v>231</v>
      </c>
      <c r="F154" s="220" t="s">
        <v>232</v>
      </c>
      <c r="G154" s="221" t="s">
        <v>168</v>
      </c>
      <c r="H154" s="222">
        <v>928.88</v>
      </c>
      <c r="I154" s="223"/>
      <c r="J154" s="224">
        <f>ROUND(I154*H154,2)</f>
        <v>0</v>
      </c>
      <c r="K154" s="225"/>
      <c r="L154" s="43"/>
      <c r="M154" s="226" t="s">
        <v>1</v>
      </c>
      <c r="N154" s="227" t="s">
        <v>47</v>
      </c>
      <c r="O154" s="90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0" t="s">
        <v>136</v>
      </c>
      <c r="AT154" s="230" t="s">
        <v>132</v>
      </c>
      <c r="AU154" s="230" t="s">
        <v>91</v>
      </c>
      <c r="AY154" s="16" t="s">
        <v>130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6" t="s">
        <v>21</v>
      </c>
      <c r="BK154" s="231">
        <f>ROUND(I154*H154,2)</f>
        <v>0</v>
      </c>
      <c r="BL154" s="16" t="s">
        <v>136</v>
      </c>
      <c r="BM154" s="230" t="s">
        <v>707</v>
      </c>
    </row>
    <row r="155" s="2" customFormat="1" ht="24.15" customHeight="1">
      <c r="A155" s="37"/>
      <c r="B155" s="38"/>
      <c r="C155" s="218" t="s">
        <v>209</v>
      </c>
      <c r="D155" s="218" t="s">
        <v>132</v>
      </c>
      <c r="E155" s="219" t="s">
        <v>235</v>
      </c>
      <c r="F155" s="220" t="s">
        <v>708</v>
      </c>
      <c r="G155" s="221" t="s">
        <v>237</v>
      </c>
      <c r="H155" s="222">
        <v>1486.2080000000001</v>
      </c>
      <c r="I155" s="223"/>
      <c r="J155" s="224">
        <f>ROUND(I155*H155,2)</f>
        <v>0</v>
      </c>
      <c r="K155" s="225"/>
      <c r="L155" s="43"/>
      <c r="M155" s="226" t="s">
        <v>1</v>
      </c>
      <c r="N155" s="227" t="s">
        <v>47</v>
      </c>
      <c r="O155" s="90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0" t="s">
        <v>136</v>
      </c>
      <c r="AT155" s="230" t="s">
        <v>132</v>
      </c>
      <c r="AU155" s="230" t="s">
        <v>91</v>
      </c>
      <c r="AY155" s="16" t="s">
        <v>130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6" t="s">
        <v>21</v>
      </c>
      <c r="BK155" s="231">
        <f>ROUND(I155*H155,2)</f>
        <v>0</v>
      </c>
      <c r="BL155" s="16" t="s">
        <v>136</v>
      </c>
      <c r="BM155" s="230" t="s">
        <v>709</v>
      </c>
    </row>
    <row r="156" s="13" customFormat="1">
      <c r="A156" s="13"/>
      <c r="B156" s="232"/>
      <c r="C156" s="233"/>
      <c r="D156" s="234" t="s">
        <v>145</v>
      </c>
      <c r="E156" s="235" t="s">
        <v>1</v>
      </c>
      <c r="F156" s="236" t="s">
        <v>710</v>
      </c>
      <c r="G156" s="233"/>
      <c r="H156" s="237">
        <v>1486.2080000000001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145</v>
      </c>
      <c r="AU156" s="243" t="s">
        <v>91</v>
      </c>
      <c r="AV156" s="13" t="s">
        <v>91</v>
      </c>
      <c r="AW156" s="13" t="s">
        <v>38</v>
      </c>
      <c r="AX156" s="13" t="s">
        <v>21</v>
      </c>
      <c r="AY156" s="243" t="s">
        <v>130</v>
      </c>
    </row>
    <row r="157" s="2" customFormat="1" ht="24.15" customHeight="1">
      <c r="A157" s="37"/>
      <c r="B157" s="38"/>
      <c r="C157" s="218" t="s">
        <v>213</v>
      </c>
      <c r="D157" s="218" t="s">
        <v>132</v>
      </c>
      <c r="E157" s="219" t="s">
        <v>240</v>
      </c>
      <c r="F157" s="220" t="s">
        <v>711</v>
      </c>
      <c r="G157" s="221" t="s">
        <v>168</v>
      </c>
      <c r="H157" s="222">
        <v>27.904</v>
      </c>
      <c r="I157" s="223"/>
      <c r="J157" s="224">
        <f>ROUND(I157*H157,2)</f>
        <v>0</v>
      </c>
      <c r="K157" s="225"/>
      <c r="L157" s="43"/>
      <c r="M157" s="226" t="s">
        <v>1</v>
      </c>
      <c r="N157" s="227" t="s">
        <v>47</v>
      </c>
      <c r="O157" s="90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0" t="s">
        <v>136</v>
      </c>
      <c r="AT157" s="230" t="s">
        <v>132</v>
      </c>
      <c r="AU157" s="230" t="s">
        <v>91</v>
      </c>
      <c r="AY157" s="16" t="s">
        <v>130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6" t="s">
        <v>21</v>
      </c>
      <c r="BK157" s="231">
        <f>ROUND(I157*H157,2)</f>
        <v>0</v>
      </c>
      <c r="BL157" s="16" t="s">
        <v>136</v>
      </c>
      <c r="BM157" s="230" t="s">
        <v>712</v>
      </c>
    </row>
    <row r="158" s="13" customFormat="1">
      <c r="A158" s="13"/>
      <c r="B158" s="232"/>
      <c r="C158" s="233"/>
      <c r="D158" s="234" t="s">
        <v>145</v>
      </c>
      <c r="E158" s="235" t="s">
        <v>1</v>
      </c>
      <c r="F158" s="236" t="s">
        <v>713</v>
      </c>
      <c r="G158" s="233"/>
      <c r="H158" s="237">
        <v>27.904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145</v>
      </c>
      <c r="AU158" s="243" t="s">
        <v>91</v>
      </c>
      <c r="AV158" s="13" t="s">
        <v>91</v>
      </c>
      <c r="AW158" s="13" t="s">
        <v>38</v>
      </c>
      <c r="AX158" s="13" t="s">
        <v>21</v>
      </c>
      <c r="AY158" s="243" t="s">
        <v>130</v>
      </c>
    </row>
    <row r="159" s="2" customFormat="1" ht="33" customHeight="1">
      <c r="A159" s="37"/>
      <c r="B159" s="38"/>
      <c r="C159" s="218" t="s">
        <v>218</v>
      </c>
      <c r="D159" s="218" t="s">
        <v>132</v>
      </c>
      <c r="E159" s="219" t="s">
        <v>714</v>
      </c>
      <c r="F159" s="220" t="s">
        <v>715</v>
      </c>
      <c r="G159" s="221" t="s">
        <v>168</v>
      </c>
      <c r="H159" s="222">
        <v>52.729999999999997</v>
      </c>
      <c r="I159" s="223"/>
      <c r="J159" s="224">
        <f>ROUND(I159*H159,2)</f>
        <v>0</v>
      </c>
      <c r="K159" s="225"/>
      <c r="L159" s="43"/>
      <c r="M159" s="226" t="s">
        <v>1</v>
      </c>
      <c r="N159" s="227" t="s">
        <v>47</v>
      </c>
      <c r="O159" s="90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0" t="s">
        <v>136</v>
      </c>
      <c r="AT159" s="230" t="s">
        <v>132</v>
      </c>
      <c r="AU159" s="230" t="s">
        <v>91</v>
      </c>
      <c r="AY159" s="16" t="s">
        <v>130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6" t="s">
        <v>21</v>
      </c>
      <c r="BK159" s="231">
        <f>ROUND(I159*H159,2)</f>
        <v>0</v>
      </c>
      <c r="BL159" s="16" t="s">
        <v>136</v>
      </c>
      <c r="BM159" s="230" t="s">
        <v>716</v>
      </c>
    </row>
    <row r="160" s="2" customFormat="1" ht="24.15" customHeight="1">
      <c r="A160" s="37"/>
      <c r="B160" s="38"/>
      <c r="C160" s="218" t="s">
        <v>7</v>
      </c>
      <c r="D160" s="218" t="s">
        <v>132</v>
      </c>
      <c r="E160" s="219" t="s">
        <v>717</v>
      </c>
      <c r="F160" s="220" t="s">
        <v>718</v>
      </c>
      <c r="G160" s="221" t="s">
        <v>168</v>
      </c>
      <c r="H160" s="222">
        <v>52.729999999999997</v>
      </c>
      <c r="I160" s="223"/>
      <c r="J160" s="224">
        <f>ROUND(I160*H160,2)</f>
        <v>0</v>
      </c>
      <c r="K160" s="225"/>
      <c r="L160" s="43"/>
      <c r="M160" s="226" t="s">
        <v>1</v>
      </c>
      <c r="N160" s="227" t="s">
        <v>47</v>
      </c>
      <c r="O160" s="90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0" t="s">
        <v>136</v>
      </c>
      <c r="AT160" s="230" t="s">
        <v>132</v>
      </c>
      <c r="AU160" s="230" t="s">
        <v>91</v>
      </c>
      <c r="AY160" s="16" t="s">
        <v>130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6" t="s">
        <v>21</v>
      </c>
      <c r="BK160" s="231">
        <f>ROUND(I160*H160,2)</f>
        <v>0</v>
      </c>
      <c r="BL160" s="16" t="s">
        <v>136</v>
      </c>
      <c r="BM160" s="230" t="s">
        <v>719</v>
      </c>
    </row>
    <row r="161" s="2" customFormat="1" ht="24.15" customHeight="1">
      <c r="A161" s="37"/>
      <c r="B161" s="38"/>
      <c r="C161" s="218" t="s">
        <v>226</v>
      </c>
      <c r="D161" s="218" t="s">
        <v>132</v>
      </c>
      <c r="E161" s="219" t="s">
        <v>256</v>
      </c>
      <c r="F161" s="220" t="s">
        <v>720</v>
      </c>
      <c r="G161" s="221" t="s">
        <v>135</v>
      </c>
      <c r="H161" s="222">
        <v>69.760000000000005</v>
      </c>
      <c r="I161" s="223"/>
      <c r="J161" s="224">
        <f>ROUND(I161*H161,2)</f>
        <v>0</v>
      </c>
      <c r="K161" s="225"/>
      <c r="L161" s="43"/>
      <c r="M161" s="226" t="s">
        <v>1</v>
      </c>
      <c r="N161" s="227" t="s">
        <v>47</v>
      </c>
      <c r="O161" s="90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0" t="s">
        <v>136</v>
      </c>
      <c r="AT161" s="230" t="s">
        <v>132</v>
      </c>
      <c r="AU161" s="230" t="s">
        <v>91</v>
      </c>
      <c r="AY161" s="16" t="s">
        <v>130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6" t="s">
        <v>21</v>
      </c>
      <c r="BK161" s="231">
        <f>ROUND(I161*H161,2)</f>
        <v>0</v>
      </c>
      <c r="BL161" s="16" t="s">
        <v>136</v>
      </c>
      <c r="BM161" s="230" t="s">
        <v>721</v>
      </c>
    </row>
    <row r="162" s="13" customFormat="1">
      <c r="A162" s="13"/>
      <c r="B162" s="232"/>
      <c r="C162" s="233"/>
      <c r="D162" s="234" t="s">
        <v>145</v>
      </c>
      <c r="E162" s="235" t="s">
        <v>1</v>
      </c>
      <c r="F162" s="236" t="s">
        <v>722</v>
      </c>
      <c r="G162" s="233"/>
      <c r="H162" s="237">
        <v>69.760000000000005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145</v>
      </c>
      <c r="AU162" s="243" t="s">
        <v>91</v>
      </c>
      <c r="AV162" s="13" t="s">
        <v>91</v>
      </c>
      <c r="AW162" s="13" t="s">
        <v>38</v>
      </c>
      <c r="AX162" s="13" t="s">
        <v>21</v>
      </c>
      <c r="AY162" s="243" t="s">
        <v>130</v>
      </c>
    </row>
    <row r="163" s="2" customFormat="1" ht="24.15" customHeight="1">
      <c r="A163" s="37"/>
      <c r="B163" s="38"/>
      <c r="C163" s="218" t="s">
        <v>230</v>
      </c>
      <c r="D163" s="218" t="s">
        <v>132</v>
      </c>
      <c r="E163" s="219" t="s">
        <v>723</v>
      </c>
      <c r="F163" s="220" t="s">
        <v>724</v>
      </c>
      <c r="G163" s="221" t="s">
        <v>135</v>
      </c>
      <c r="H163" s="222">
        <v>177.49000000000001</v>
      </c>
      <c r="I163" s="223"/>
      <c r="J163" s="224">
        <f>ROUND(I163*H163,2)</f>
        <v>0</v>
      </c>
      <c r="K163" s="225"/>
      <c r="L163" s="43"/>
      <c r="M163" s="226" t="s">
        <v>1</v>
      </c>
      <c r="N163" s="227" t="s">
        <v>47</v>
      </c>
      <c r="O163" s="90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0" t="s">
        <v>136</v>
      </c>
      <c r="AT163" s="230" t="s">
        <v>132</v>
      </c>
      <c r="AU163" s="230" t="s">
        <v>91</v>
      </c>
      <c r="AY163" s="16" t="s">
        <v>130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6" t="s">
        <v>21</v>
      </c>
      <c r="BK163" s="231">
        <f>ROUND(I163*H163,2)</f>
        <v>0</v>
      </c>
      <c r="BL163" s="16" t="s">
        <v>136</v>
      </c>
      <c r="BM163" s="230" t="s">
        <v>725</v>
      </c>
    </row>
    <row r="164" s="2" customFormat="1">
      <c r="A164" s="37"/>
      <c r="B164" s="38"/>
      <c r="C164" s="39"/>
      <c r="D164" s="234" t="s">
        <v>179</v>
      </c>
      <c r="E164" s="39"/>
      <c r="F164" s="244" t="s">
        <v>726</v>
      </c>
      <c r="G164" s="39"/>
      <c r="H164" s="39"/>
      <c r="I164" s="245"/>
      <c r="J164" s="39"/>
      <c r="K164" s="39"/>
      <c r="L164" s="43"/>
      <c r="M164" s="246"/>
      <c r="N164" s="247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179</v>
      </c>
      <c r="AU164" s="16" t="s">
        <v>91</v>
      </c>
    </row>
    <row r="165" s="12" customFormat="1" ht="22.8" customHeight="1">
      <c r="A165" s="12"/>
      <c r="B165" s="202"/>
      <c r="C165" s="203"/>
      <c r="D165" s="204" t="s">
        <v>81</v>
      </c>
      <c r="E165" s="216" t="s">
        <v>91</v>
      </c>
      <c r="F165" s="216" t="s">
        <v>727</v>
      </c>
      <c r="G165" s="203"/>
      <c r="H165" s="203"/>
      <c r="I165" s="206"/>
      <c r="J165" s="217">
        <f>BK165</f>
        <v>0</v>
      </c>
      <c r="K165" s="203"/>
      <c r="L165" s="208"/>
      <c r="M165" s="209"/>
      <c r="N165" s="210"/>
      <c r="O165" s="210"/>
      <c r="P165" s="211">
        <f>SUM(P166:P170)</f>
        <v>0</v>
      </c>
      <c r="Q165" s="210"/>
      <c r="R165" s="211">
        <f>SUM(R166:R170)</f>
        <v>72.6813109008</v>
      </c>
      <c r="S165" s="210"/>
      <c r="T165" s="212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21</v>
      </c>
      <c r="AT165" s="214" t="s">
        <v>81</v>
      </c>
      <c r="AU165" s="214" t="s">
        <v>21</v>
      </c>
      <c r="AY165" s="213" t="s">
        <v>130</v>
      </c>
      <c r="BK165" s="215">
        <f>SUM(BK166:BK170)</f>
        <v>0</v>
      </c>
    </row>
    <row r="166" s="2" customFormat="1" ht="24.15" customHeight="1">
      <c r="A166" s="37"/>
      <c r="B166" s="38"/>
      <c r="C166" s="218" t="s">
        <v>234</v>
      </c>
      <c r="D166" s="218" t="s">
        <v>132</v>
      </c>
      <c r="E166" s="219" t="s">
        <v>728</v>
      </c>
      <c r="F166" s="220" t="s">
        <v>729</v>
      </c>
      <c r="G166" s="221" t="s">
        <v>135</v>
      </c>
      <c r="H166" s="222">
        <v>101.52</v>
      </c>
      <c r="I166" s="223"/>
      <c r="J166" s="224">
        <f>ROUND(I166*H166,2)</f>
        <v>0</v>
      </c>
      <c r="K166" s="225"/>
      <c r="L166" s="43"/>
      <c r="M166" s="226" t="s">
        <v>1</v>
      </c>
      <c r="N166" s="227" t="s">
        <v>47</v>
      </c>
      <c r="O166" s="90"/>
      <c r="P166" s="228">
        <f>O166*H166</f>
        <v>0</v>
      </c>
      <c r="Q166" s="228">
        <v>0.00016694</v>
      </c>
      <c r="R166" s="228">
        <f>Q166*H166</f>
        <v>0.016947748799999999</v>
      </c>
      <c r="S166" s="228">
        <v>0</v>
      </c>
      <c r="T166" s="22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0" t="s">
        <v>136</v>
      </c>
      <c r="AT166" s="230" t="s">
        <v>132</v>
      </c>
      <c r="AU166" s="230" t="s">
        <v>91</v>
      </c>
      <c r="AY166" s="16" t="s">
        <v>130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6" t="s">
        <v>21</v>
      </c>
      <c r="BK166" s="231">
        <f>ROUND(I166*H166,2)</f>
        <v>0</v>
      </c>
      <c r="BL166" s="16" t="s">
        <v>136</v>
      </c>
      <c r="BM166" s="230" t="s">
        <v>730</v>
      </c>
    </row>
    <row r="167" s="2" customFormat="1" ht="16.5" customHeight="1">
      <c r="A167" s="37"/>
      <c r="B167" s="38"/>
      <c r="C167" s="258" t="s">
        <v>239</v>
      </c>
      <c r="D167" s="258" t="s">
        <v>250</v>
      </c>
      <c r="E167" s="259" t="s">
        <v>731</v>
      </c>
      <c r="F167" s="260" t="s">
        <v>732</v>
      </c>
      <c r="G167" s="261" t="s">
        <v>135</v>
      </c>
      <c r="H167" s="262">
        <v>101.52</v>
      </c>
      <c r="I167" s="263"/>
      <c r="J167" s="264">
        <f>ROUND(I167*H167,2)</f>
        <v>0</v>
      </c>
      <c r="K167" s="265"/>
      <c r="L167" s="266"/>
      <c r="M167" s="267" t="s">
        <v>1</v>
      </c>
      <c r="N167" s="268" t="s">
        <v>47</v>
      </c>
      <c r="O167" s="90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0" t="s">
        <v>165</v>
      </c>
      <c r="AT167" s="230" t="s">
        <v>250</v>
      </c>
      <c r="AU167" s="230" t="s">
        <v>91</v>
      </c>
      <c r="AY167" s="16" t="s">
        <v>130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6" t="s">
        <v>21</v>
      </c>
      <c r="BK167" s="231">
        <f>ROUND(I167*H167,2)</f>
        <v>0</v>
      </c>
      <c r="BL167" s="16" t="s">
        <v>136</v>
      </c>
      <c r="BM167" s="230" t="s">
        <v>733</v>
      </c>
    </row>
    <row r="168" s="2" customFormat="1" ht="24.15" customHeight="1">
      <c r="A168" s="37"/>
      <c r="B168" s="38"/>
      <c r="C168" s="218" t="s">
        <v>244</v>
      </c>
      <c r="D168" s="218" t="s">
        <v>132</v>
      </c>
      <c r="E168" s="219" t="s">
        <v>734</v>
      </c>
      <c r="F168" s="220" t="s">
        <v>735</v>
      </c>
      <c r="G168" s="221" t="s">
        <v>159</v>
      </c>
      <c r="H168" s="222">
        <v>101.52</v>
      </c>
      <c r="I168" s="223"/>
      <c r="J168" s="224">
        <f>ROUND(I168*H168,2)</f>
        <v>0</v>
      </c>
      <c r="K168" s="225"/>
      <c r="L168" s="43"/>
      <c r="M168" s="226" t="s">
        <v>1</v>
      </c>
      <c r="N168" s="227" t="s">
        <v>47</v>
      </c>
      <c r="O168" s="90"/>
      <c r="P168" s="228">
        <f>O168*H168</f>
        <v>0</v>
      </c>
      <c r="Q168" s="228">
        <v>0.2679626</v>
      </c>
      <c r="R168" s="228">
        <f>Q168*H168</f>
        <v>27.203563151999997</v>
      </c>
      <c r="S168" s="228">
        <v>0</v>
      </c>
      <c r="T168" s="22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0" t="s">
        <v>136</v>
      </c>
      <c r="AT168" s="230" t="s">
        <v>132</v>
      </c>
      <c r="AU168" s="230" t="s">
        <v>91</v>
      </c>
      <c r="AY168" s="16" t="s">
        <v>130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6" t="s">
        <v>21</v>
      </c>
      <c r="BK168" s="231">
        <f>ROUND(I168*H168,2)</f>
        <v>0</v>
      </c>
      <c r="BL168" s="16" t="s">
        <v>136</v>
      </c>
      <c r="BM168" s="230" t="s">
        <v>736</v>
      </c>
    </row>
    <row r="169" s="2" customFormat="1" ht="24.15" customHeight="1">
      <c r="A169" s="37"/>
      <c r="B169" s="38"/>
      <c r="C169" s="218" t="s">
        <v>249</v>
      </c>
      <c r="D169" s="218" t="s">
        <v>132</v>
      </c>
      <c r="E169" s="219" t="s">
        <v>737</v>
      </c>
      <c r="F169" s="220" t="s">
        <v>738</v>
      </c>
      <c r="G169" s="221" t="s">
        <v>135</v>
      </c>
      <c r="H169" s="222">
        <v>149.97999999999999</v>
      </c>
      <c r="I169" s="223"/>
      <c r="J169" s="224">
        <f>ROUND(I169*H169,2)</f>
        <v>0</v>
      </c>
      <c r="K169" s="225"/>
      <c r="L169" s="43"/>
      <c r="M169" s="226" t="s">
        <v>1</v>
      </c>
      <c r="N169" s="227" t="s">
        <v>47</v>
      </c>
      <c r="O169" s="90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0" t="s">
        <v>136</v>
      </c>
      <c r="AT169" s="230" t="s">
        <v>132</v>
      </c>
      <c r="AU169" s="230" t="s">
        <v>91</v>
      </c>
      <c r="AY169" s="16" t="s">
        <v>130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6" t="s">
        <v>21</v>
      </c>
      <c r="BK169" s="231">
        <f>ROUND(I169*H169,2)</f>
        <v>0</v>
      </c>
      <c r="BL169" s="16" t="s">
        <v>136</v>
      </c>
      <c r="BM169" s="230" t="s">
        <v>739</v>
      </c>
    </row>
    <row r="170" s="2" customFormat="1" ht="24.15" customHeight="1">
      <c r="A170" s="37"/>
      <c r="B170" s="38"/>
      <c r="C170" s="218" t="s">
        <v>255</v>
      </c>
      <c r="D170" s="218" t="s">
        <v>132</v>
      </c>
      <c r="E170" s="219" t="s">
        <v>740</v>
      </c>
      <c r="F170" s="220" t="s">
        <v>741</v>
      </c>
      <c r="G170" s="221" t="s">
        <v>168</v>
      </c>
      <c r="H170" s="222">
        <v>22.960000000000001</v>
      </c>
      <c r="I170" s="223"/>
      <c r="J170" s="224">
        <f>ROUND(I170*H170,2)</f>
        <v>0</v>
      </c>
      <c r="K170" s="225"/>
      <c r="L170" s="43"/>
      <c r="M170" s="226" t="s">
        <v>1</v>
      </c>
      <c r="N170" s="227" t="s">
        <v>47</v>
      </c>
      <c r="O170" s="90"/>
      <c r="P170" s="228">
        <f>O170*H170</f>
        <v>0</v>
      </c>
      <c r="Q170" s="228">
        <v>1.98</v>
      </c>
      <c r="R170" s="228">
        <f>Q170*H170</f>
        <v>45.460799999999999</v>
      </c>
      <c r="S170" s="228">
        <v>0</v>
      </c>
      <c r="T170" s="22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0" t="s">
        <v>136</v>
      </c>
      <c r="AT170" s="230" t="s">
        <v>132</v>
      </c>
      <c r="AU170" s="230" t="s">
        <v>91</v>
      </c>
      <c r="AY170" s="16" t="s">
        <v>130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6" t="s">
        <v>21</v>
      </c>
      <c r="BK170" s="231">
        <f>ROUND(I170*H170,2)</f>
        <v>0</v>
      </c>
      <c r="BL170" s="16" t="s">
        <v>136</v>
      </c>
      <c r="BM170" s="230" t="s">
        <v>742</v>
      </c>
    </row>
    <row r="171" s="12" customFormat="1" ht="22.8" customHeight="1">
      <c r="A171" s="12"/>
      <c r="B171" s="202"/>
      <c r="C171" s="203"/>
      <c r="D171" s="204" t="s">
        <v>81</v>
      </c>
      <c r="E171" s="216" t="s">
        <v>141</v>
      </c>
      <c r="F171" s="216" t="s">
        <v>743</v>
      </c>
      <c r="G171" s="203"/>
      <c r="H171" s="203"/>
      <c r="I171" s="206"/>
      <c r="J171" s="217">
        <f>BK171</f>
        <v>0</v>
      </c>
      <c r="K171" s="203"/>
      <c r="L171" s="208"/>
      <c r="M171" s="209"/>
      <c r="N171" s="210"/>
      <c r="O171" s="210"/>
      <c r="P171" s="211">
        <f>SUM(P172:P181)</f>
        <v>0</v>
      </c>
      <c r="Q171" s="210"/>
      <c r="R171" s="211">
        <f>SUM(R172:R181)</f>
        <v>4.2918599999999998</v>
      </c>
      <c r="S171" s="210"/>
      <c r="T171" s="212">
        <f>SUM(T172:T181)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3" t="s">
        <v>21</v>
      </c>
      <c r="AT171" s="214" t="s">
        <v>81</v>
      </c>
      <c r="AU171" s="214" t="s">
        <v>21</v>
      </c>
      <c r="AY171" s="213" t="s">
        <v>130</v>
      </c>
      <c r="BK171" s="215">
        <f>SUM(BK172:BK181)</f>
        <v>0</v>
      </c>
    </row>
    <row r="172" s="2" customFormat="1" ht="24.15" customHeight="1">
      <c r="A172" s="37"/>
      <c r="B172" s="38"/>
      <c r="C172" s="218" t="s">
        <v>259</v>
      </c>
      <c r="D172" s="218" t="s">
        <v>132</v>
      </c>
      <c r="E172" s="219" t="s">
        <v>744</v>
      </c>
      <c r="F172" s="220" t="s">
        <v>745</v>
      </c>
      <c r="G172" s="221" t="s">
        <v>207</v>
      </c>
      <c r="H172" s="222">
        <v>24</v>
      </c>
      <c r="I172" s="223"/>
      <c r="J172" s="224">
        <f>ROUND(I172*H172,2)</f>
        <v>0</v>
      </c>
      <c r="K172" s="225"/>
      <c r="L172" s="43"/>
      <c r="M172" s="226" t="s">
        <v>1</v>
      </c>
      <c r="N172" s="227" t="s">
        <v>47</v>
      </c>
      <c r="O172" s="90"/>
      <c r="P172" s="228">
        <f>O172*H172</f>
        <v>0</v>
      </c>
      <c r="Q172" s="228">
        <v>0.17488999999999999</v>
      </c>
      <c r="R172" s="228">
        <f>Q172*H172</f>
        <v>4.1973599999999998</v>
      </c>
      <c r="S172" s="228">
        <v>0</v>
      </c>
      <c r="T172" s="22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0" t="s">
        <v>136</v>
      </c>
      <c r="AT172" s="230" t="s">
        <v>132</v>
      </c>
      <c r="AU172" s="230" t="s">
        <v>91</v>
      </c>
      <c r="AY172" s="16" t="s">
        <v>130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6" t="s">
        <v>21</v>
      </c>
      <c r="BK172" s="231">
        <f>ROUND(I172*H172,2)</f>
        <v>0</v>
      </c>
      <c r="BL172" s="16" t="s">
        <v>136</v>
      </c>
      <c r="BM172" s="230" t="s">
        <v>746</v>
      </c>
    </row>
    <row r="173" s="2" customFormat="1">
      <c r="A173" s="37"/>
      <c r="B173" s="38"/>
      <c r="C173" s="39"/>
      <c r="D173" s="234" t="s">
        <v>179</v>
      </c>
      <c r="E173" s="39"/>
      <c r="F173" s="244" t="s">
        <v>747</v>
      </c>
      <c r="G173" s="39"/>
      <c r="H173" s="39"/>
      <c r="I173" s="245"/>
      <c r="J173" s="39"/>
      <c r="K173" s="39"/>
      <c r="L173" s="43"/>
      <c r="M173" s="246"/>
      <c r="N173" s="247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179</v>
      </c>
      <c r="AU173" s="16" t="s">
        <v>91</v>
      </c>
    </row>
    <row r="174" s="2" customFormat="1" ht="24.15" customHeight="1">
      <c r="A174" s="37"/>
      <c r="B174" s="38"/>
      <c r="C174" s="258" t="s">
        <v>263</v>
      </c>
      <c r="D174" s="258" t="s">
        <v>250</v>
      </c>
      <c r="E174" s="259" t="s">
        <v>748</v>
      </c>
      <c r="F174" s="260" t="s">
        <v>749</v>
      </c>
      <c r="G174" s="261" t="s">
        <v>207</v>
      </c>
      <c r="H174" s="262">
        <v>27</v>
      </c>
      <c r="I174" s="263"/>
      <c r="J174" s="264">
        <f>ROUND(I174*H174,2)</f>
        <v>0</v>
      </c>
      <c r="K174" s="265"/>
      <c r="L174" s="266"/>
      <c r="M174" s="267" t="s">
        <v>1</v>
      </c>
      <c r="N174" s="268" t="s">
        <v>47</v>
      </c>
      <c r="O174" s="90"/>
      <c r="P174" s="228">
        <f>O174*H174</f>
        <v>0</v>
      </c>
      <c r="Q174" s="228">
        <v>0.0035000000000000001</v>
      </c>
      <c r="R174" s="228">
        <f>Q174*H174</f>
        <v>0.094500000000000001</v>
      </c>
      <c r="S174" s="228">
        <v>0</v>
      </c>
      <c r="T174" s="229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0" t="s">
        <v>165</v>
      </c>
      <c r="AT174" s="230" t="s">
        <v>250</v>
      </c>
      <c r="AU174" s="230" t="s">
        <v>91</v>
      </c>
      <c r="AY174" s="16" t="s">
        <v>130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6" t="s">
        <v>21</v>
      </c>
      <c r="BK174" s="231">
        <f>ROUND(I174*H174,2)</f>
        <v>0</v>
      </c>
      <c r="BL174" s="16" t="s">
        <v>136</v>
      </c>
      <c r="BM174" s="230" t="s">
        <v>750</v>
      </c>
    </row>
    <row r="175" s="2" customFormat="1">
      <c r="A175" s="37"/>
      <c r="B175" s="38"/>
      <c r="C175" s="39"/>
      <c r="D175" s="234" t="s">
        <v>179</v>
      </c>
      <c r="E175" s="39"/>
      <c r="F175" s="244" t="s">
        <v>749</v>
      </c>
      <c r="G175" s="39"/>
      <c r="H175" s="39"/>
      <c r="I175" s="245"/>
      <c r="J175" s="39"/>
      <c r="K175" s="39"/>
      <c r="L175" s="43"/>
      <c r="M175" s="246"/>
      <c r="N175" s="247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179</v>
      </c>
      <c r="AU175" s="16" t="s">
        <v>91</v>
      </c>
    </row>
    <row r="176" s="2" customFormat="1" ht="24.15" customHeight="1">
      <c r="A176" s="37"/>
      <c r="B176" s="38"/>
      <c r="C176" s="218" t="s">
        <v>269</v>
      </c>
      <c r="D176" s="218" t="s">
        <v>132</v>
      </c>
      <c r="E176" s="219" t="s">
        <v>751</v>
      </c>
      <c r="F176" s="220" t="s">
        <v>752</v>
      </c>
      <c r="G176" s="221" t="s">
        <v>207</v>
      </c>
      <c r="H176" s="222">
        <v>2</v>
      </c>
      <c r="I176" s="223"/>
      <c r="J176" s="224">
        <f>ROUND(I176*H176,2)</f>
        <v>0</v>
      </c>
      <c r="K176" s="225"/>
      <c r="L176" s="43"/>
      <c r="M176" s="226" t="s">
        <v>1</v>
      </c>
      <c r="N176" s="227" t="s">
        <v>47</v>
      </c>
      <c r="O176" s="90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0" t="s">
        <v>136</v>
      </c>
      <c r="AT176" s="230" t="s">
        <v>132</v>
      </c>
      <c r="AU176" s="230" t="s">
        <v>91</v>
      </c>
      <c r="AY176" s="16" t="s">
        <v>130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6" t="s">
        <v>21</v>
      </c>
      <c r="BK176" s="231">
        <f>ROUND(I176*H176,2)</f>
        <v>0</v>
      </c>
      <c r="BL176" s="16" t="s">
        <v>136</v>
      </c>
      <c r="BM176" s="230" t="s">
        <v>753</v>
      </c>
    </row>
    <row r="177" s="2" customFormat="1">
      <c r="A177" s="37"/>
      <c r="B177" s="38"/>
      <c r="C177" s="39"/>
      <c r="D177" s="234" t="s">
        <v>179</v>
      </c>
      <c r="E177" s="39"/>
      <c r="F177" s="244" t="s">
        <v>754</v>
      </c>
      <c r="G177" s="39"/>
      <c r="H177" s="39"/>
      <c r="I177" s="245"/>
      <c r="J177" s="39"/>
      <c r="K177" s="39"/>
      <c r="L177" s="43"/>
      <c r="M177" s="246"/>
      <c r="N177" s="247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179</v>
      </c>
      <c r="AU177" s="16" t="s">
        <v>91</v>
      </c>
    </row>
    <row r="178" s="2" customFormat="1" ht="16.5" customHeight="1">
      <c r="A178" s="37"/>
      <c r="B178" s="38"/>
      <c r="C178" s="218" t="s">
        <v>274</v>
      </c>
      <c r="D178" s="218" t="s">
        <v>132</v>
      </c>
      <c r="E178" s="219" t="s">
        <v>755</v>
      </c>
      <c r="F178" s="220" t="s">
        <v>756</v>
      </c>
      <c r="G178" s="221" t="s">
        <v>207</v>
      </c>
      <c r="H178" s="222">
        <v>2</v>
      </c>
      <c r="I178" s="223"/>
      <c r="J178" s="224">
        <f>ROUND(I178*H178,2)</f>
        <v>0</v>
      </c>
      <c r="K178" s="225"/>
      <c r="L178" s="43"/>
      <c r="M178" s="226" t="s">
        <v>1</v>
      </c>
      <c r="N178" s="227" t="s">
        <v>47</v>
      </c>
      <c r="O178" s="90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0" t="s">
        <v>136</v>
      </c>
      <c r="AT178" s="230" t="s">
        <v>132</v>
      </c>
      <c r="AU178" s="230" t="s">
        <v>91</v>
      </c>
      <c r="AY178" s="16" t="s">
        <v>130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6" t="s">
        <v>21</v>
      </c>
      <c r="BK178" s="231">
        <f>ROUND(I178*H178,2)</f>
        <v>0</v>
      </c>
      <c r="BL178" s="16" t="s">
        <v>136</v>
      </c>
      <c r="BM178" s="230" t="s">
        <v>757</v>
      </c>
    </row>
    <row r="179" s="2" customFormat="1" ht="16.5" customHeight="1">
      <c r="A179" s="37"/>
      <c r="B179" s="38"/>
      <c r="C179" s="218" t="s">
        <v>278</v>
      </c>
      <c r="D179" s="218" t="s">
        <v>132</v>
      </c>
      <c r="E179" s="219" t="s">
        <v>758</v>
      </c>
      <c r="F179" s="220" t="s">
        <v>759</v>
      </c>
      <c r="G179" s="221" t="s">
        <v>207</v>
      </c>
      <c r="H179" s="222">
        <v>2</v>
      </c>
      <c r="I179" s="223"/>
      <c r="J179" s="224">
        <f>ROUND(I179*H179,2)</f>
        <v>0</v>
      </c>
      <c r="K179" s="225"/>
      <c r="L179" s="43"/>
      <c r="M179" s="226" t="s">
        <v>1</v>
      </c>
      <c r="N179" s="227" t="s">
        <v>47</v>
      </c>
      <c r="O179" s="90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0" t="s">
        <v>136</v>
      </c>
      <c r="AT179" s="230" t="s">
        <v>132</v>
      </c>
      <c r="AU179" s="230" t="s">
        <v>91</v>
      </c>
      <c r="AY179" s="16" t="s">
        <v>130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6" t="s">
        <v>21</v>
      </c>
      <c r="BK179" s="231">
        <f>ROUND(I179*H179,2)</f>
        <v>0</v>
      </c>
      <c r="BL179" s="16" t="s">
        <v>136</v>
      </c>
      <c r="BM179" s="230" t="s">
        <v>760</v>
      </c>
    </row>
    <row r="180" s="2" customFormat="1" ht="33" customHeight="1">
      <c r="A180" s="37"/>
      <c r="B180" s="38"/>
      <c r="C180" s="218" t="s">
        <v>283</v>
      </c>
      <c r="D180" s="218" t="s">
        <v>132</v>
      </c>
      <c r="E180" s="219" t="s">
        <v>761</v>
      </c>
      <c r="F180" s="220" t="s">
        <v>762</v>
      </c>
      <c r="G180" s="221" t="s">
        <v>159</v>
      </c>
      <c r="H180" s="222">
        <v>75.900000000000006</v>
      </c>
      <c r="I180" s="223"/>
      <c r="J180" s="224">
        <f>ROUND(I180*H180,2)</f>
        <v>0</v>
      </c>
      <c r="K180" s="225"/>
      <c r="L180" s="43"/>
      <c r="M180" s="226" t="s">
        <v>1</v>
      </c>
      <c r="N180" s="227" t="s">
        <v>47</v>
      </c>
      <c r="O180" s="90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0" t="s">
        <v>136</v>
      </c>
      <c r="AT180" s="230" t="s">
        <v>132</v>
      </c>
      <c r="AU180" s="230" t="s">
        <v>91</v>
      </c>
      <c r="AY180" s="16" t="s">
        <v>130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6" t="s">
        <v>21</v>
      </c>
      <c r="BK180" s="231">
        <f>ROUND(I180*H180,2)</f>
        <v>0</v>
      </c>
      <c r="BL180" s="16" t="s">
        <v>136</v>
      </c>
      <c r="BM180" s="230" t="s">
        <v>763</v>
      </c>
    </row>
    <row r="181" s="2" customFormat="1">
      <c r="A181" s="37"/>
      <c r="B181" s="38"/>
      <c r="C181" s="39"/>
      <c r="D181" s="234" t="s">
        <v>179</v>
      </c>
      <c r="E181" s="39"/>
      <c r="F181" s="244" t="s">
        <v>764</v>
      </c>
      <c r="G181" s="39"/>
      <c r="H181" s="39"/>
      <c r="I181" s="245"/>
      <c r="J181" s="39"/>
      <c r="K181" s="39"/>
      <c r="L181" s="43"/>
      <c r="M181" s="246"/>
      <c r="N181" s="24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179</v>
      </c>
      <c r="AU181" s="16" t="s">
        <v>91</v>
      </c>
    </row>
    <row r="182" s="12" customFormat="1" ht="22.8" customHeight="1">
      <c r="A182" s="12"/>
      <c r="B182" s="202"/>
      <c r="C182" s="203"/>
      <c r="D182" s="204" t="s">
        <v>81</v>
      </c>
      <c r="E182" s="216" t="s">
        <v>136</v>
      </c>
      <c r="F182" s="216" t="s">
        <v>765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SUM(P183:P190)</f>
        <v>0</v>
      </c>
      <c r="Q182" s="210"/>
      <c r="R182" s="211">
        <f>SUM(R183:R190)</f>
        <v>8.0848578</v>
      </c>
      <c r="S182" s="210"/>
      <c r="T182" s="212">
        <f>SUM(T183:T190)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21</v>
      </c>
      <c r="AT182" s="214" t="s">
        <v>81</v>
      </c>
      <c r="AU182" s="214" t="s">
        <v>21</v>
      </c>
      <c r="AY182" s="213" t="s">
        <v>130</v>
      </c>
      <c r="BK182" s="215">
        <f>SUM(BK183:BK190)</f>
        <v>0</v>
      </c>
    </row>
    <row r="183" s="2" customFormat="1" ht="21.75" customHeight="1">
      <c r="A183" s="37"/>
      <c r="B183" s="38"/>
      <c r="C183" s="218" t="s">
        <v>287</v>
      </c>
      <c r="D183" s="218" t="s">
        <v>132</v>
      </c>
      <c r="E183" s="219" t="s">
        <v>766</v>
      </c>
      <c r="F183" s="220" t="s">
        <v>767</v>
      </c>
      <c r="G183" s="221" t="s">
        <v>168</v>
      </c>
      <c r="H183" s="222">
        <v>3.2000000000000002</v>
      </c>
      <c r="I183" s="223"/>
      <c r="J183" s="224">
        <f>ROUND(I183*H183,2)</f>
        <v>0</v>
      </c>
      <c r="K183" s="225"/>
      <c r="L183" s="43"/>
      <c r="M183" s="226" t="s">
        <v>1</v>
      </c>
      <c r="N183" s="227" t="s">
        <v>47</v>
      </c>
      <c r="O183" s="90"/>
      <c r="P183" s="228">
        <f>O183*H183</f>
        <v>0</v>
      </c>
      <c r="Q183" s="228">
        <v>2.4533700000000001</v>
      </c>
      <c r="R183" s="228">
        <f>Q183*H183</f>
        <v>7.8507840000000009</v>
      </c>
      <c r="S183" s="228">
        <v>0</v>
      </c>
      <c r="T183" s="22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0" t="s">
        <v>136</v>
      </c>
      <c r="AT183" s="230" t="s">
        <v>132</v>
      </c>
      <c r="AU183" s="230" t="s">
        <v>91</v>
      </c>
      <c r="AY183" s="16" t="s">
        <v>130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6" t="s">
        <v>21</v>
      </c>
      <c r="BK183" s="231">
        <f>ROUND(I183*H183,2)</f>
        <v>0</v>
      </c>
      <c r="BL183" s="16" t="s">
        <v>136</v>
      </c>
      <c r="BM183" s="230" t="s">
        <v>768</v>
      </c>
    </row>
    <row r="184" s="2" customFormat="1">
      <c r="A184" s="37"/>
      <c r="B184" s="38"/>
      <c r="C184" s="39"/>
      <c r="D184" s="234" t="s">
        <v>179</v>
      </c>
      <c r="E184" s="39"/>
      <c r="F184" s="244" t="s">
        <v>769</v>
      </c>
      <c r="G184" s="39"/>
      <c r="H184" s="39"/>
      <c r="I184" s="245"/>
      <c r="J184" s="39"/>
      <c r="K184" s="39"/>
      <c r="L184" s="43"/>
      <c r="M184" s="246"/>
      <c r="N184" s="247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179</v>
      </c>
      <c r="AU184" s="16" t="s">
        <v>91</v>
      </c>
    </row>
    <row r="185" s="2" customFormat="1" ht="24.15" customHeight="1">
      <c r="A185" s="37"/>
      <c r="B185" s="38"/>
      <c r="C185" s="218" t="s">
        <v>291</v>
      </c>
      <c r="D185" s="218" t="s">
        <v>132</v>
      </c>
      <c r="E185" s="219" t="s">
        <v>770</v>
      </c>
      <c r="F185" s="220" t="s">
        <v>771</v>
      </c>
      <c r="G185" s="221" t="s">
        <v>237</v>
      </c>
      <c r="H185" s="222">
        <v>0.14000000000000001</v>
      </c>
      <c r="I185" s="223"/>
      <c r="J185" s="224">
        <f>ROUND(I185*H185,2)</f>
        <v>0</v>
      </c>
      <c r="K185" s="225"/>
      <c r="L185" s="43"/>
      <c r="M185" s="226" t="s">
        <v>1</v>
      </c>
      <c r="N185" s="227" t="s">
        <v>47</v>
      </c>
      <c r="O185" s="90"/>
      <c r="P185" s="228">
        <f>O185*H185</f>
        <v>0</v>
      </c>
      <c r="Q185" s="228">
        <v>1.0492699999999999</v>
      </c>
      <c r="R185" s="228">
        <f>Q185*H185</f>
        <v>0.1468978</v>
      </c>
      <c r="S185" s="228">
        <v>0</v>
      </c>
      <c r="T185" s="22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0" t="s">
        <v>136</v>
      </c>
      <c r="AT185" s="230" t="s">
        <v>132</v>
      </c>
      <c r="AU185" s="230" t="s">
        <v>91</v>
      </c>
      <c r="AY185" s="16" t="s">
        <v>130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6" t="s">
        <v>21</v>
      </c>
      <c r="BK185" s="231">
        <f>ROUND(I185*H185,2)</f>
        <v>0</v>
      </c>
      <c r="BL185" s="16" t="s">
        <v>136</v>
      </c>
      <c r="BM185" s="230" t="s">
        <v>772</v>
      </c>
    </row>
    <row r="186" s="2" customFormat="1">
      <c r="A186" s="37"/>
      <c r="B186" s="38"/>
      <c r="C186" s="39"/>
      <c r="D186" s="234" t="s">
        <v>179</v>
      </c>
      <c r="E186" s="39"/>
      <c r="F186" s="244" t="s">
        <v>773</v>
      </c>
      <c r="G186" s="39"/>
      <c r="H186" s="39"/>
      <c r="I186" s="245"/>
      <c r="J186" s="39"/>
      <c r="K186" s="39"/>
      <c r="L186" s="43"/>
      <c r="M186" s="246"/>
      <c r="N186" s="247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179</v>
      </c>
      <c r="AU186" s="16" t="s">
        <v>91</v>
      </c>
    </row>
    <row r="187" s="2" customFormat="1" ht="24.15" customHeight="1">
      <c r="A187" s="37"/>
      <c r="B187" s="38"/>
      <c r="C187" s="218" t="s">
        <v>295</v>
      </c>
      <c r="D187" s="218" t="s">
        <v>132</v>
      </c>
      <c r="E187" s="219" t="s">
        <v>774</v>
      </c>
      <c r="F187" s="220" t="s">
        <v>775</v>
      </c>
      <c r="G187" s="221" t="s">
        <v>135</v>
      </c>
      <c r="H187" s="222">
        <v>6.7999999999999998</v>
      </c>
      <c r="I187" s="223"/>
      <c r="J187" s="224">
        <f>ROUND(I187*H187,2)</f>
        <v>0</v>
      </c>
      <c r="K187" s="225"/>
      <c r="L187" s="43"/>
      <c r="M187" s="226" t="s">
        <v>1</v>
      </c>
      <c r="N187" s="227" t="s">
        <v>47</v>
      </c>
      <c r="O187" s="90"/>
      <c r="P187" s="228">
        <f>O187*H187</f>
        <v>0</v>
      </c>
      <c r="Q187" s="228">
        <v>0.01282</v>
      </c>
      <c r="R187" s="228">
        <f>Q187*H187</f>
        <v>0.08717599999999999</v>
      </c>
      <c r="S187" s="228">
        <v>0</v>
      </c>
      <c r="T187" s="22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0" t="s">
        <v>136</v>
      </c>
      <c r="AT187" s="230" t="s">
        <v>132</v>
      </c>
      <c r="AU187" s="230" t="s">
        <v>91</v>
      </c>
      <c r="AY187" s="16" t="s">
        <v>130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6" t="s">
        <v>21</v>
      </c>
      <c r="BK187" s="231">
        <f>ROUND(I187*H187,2)</f>
        <v>0</v>
      </c>
      <c r="BL187" s="16" t="s">
        <v>136</v>
      </c>
      <c r="BM187" s="230" t="s">
        <v>776</v>
      </c>
    </row>
    <row r="188" s="2" customFormat="1">
      <c r="A188" s="37"/>
      <c r="B188" s="38"/>
      <c r="C188" s="39"/>
      <c r="D188" s="234" t="s">
        <v>179</v>
      </c>
      <c r="E188" s="39"/>
      <c r="F188" s="244" t="s">
        <v>777</v>
      </c>
      <c r="G188" s="39"/>
      <c r="H188" s="39"/>
      <c r="I188" s="245"/>
      <c r="J188" s="39"/>
      <c r="K188" s="39"/>
      <c r="L188" s="43"/>
      <c r="M188" s="246"/>
      <c r="N188" s="247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179</v>
      </c>
      <c r="AU188" s="16" t="s">
        <v>91</v>
      </c>
    </row>
    <row r="189" s="2" customFormat="1" ht="24.15" customHeight="1">
      <c r="A189" s="37"/>
      <c r="B189" s="38"/>
      <c r="C189" s="218" t="s">
        <v>299</v>
      </c>
      <c r="D189" s="218" t="s">
        <v>132</v>
      </c>
      <c r="E189" s="219" t="s">
        <v>778</v>
      </c>
      <c r="F189" s="220" t="s">
        <v>779</v>
      </c>
      <c r="G189" s="221" t="s">
        <v>135</v>
      </c>
      <c r="H189" s="222">
        <v>6.7999999999999998</v>
      </c>
      <c r="I189" s="223"/>
      <c r="J189" s="224">
        <f>ROUND(I189*H189,2)</f>
        <v>0</v>
      </c>
      <c r="K189" s="225"/>
      <c r="L189" s="43"/>
      <c r="M189" s="226" t="s">
        <v>1</v>
      </c>
      <c r="N189" s="227" t="s">
        <v>47</v>
      </c>
      <c r="O189" s="90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0" t="s">
        <v>136</v>
      </c>
      <c r="AT189" s="230" t="s">
        <v>132</v>
      </c>
      <c r="AU189" s="230" t="s">
        <v>91</v>
      </c>
      <c r="AY189" s="16" t="s">
        <v>130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6" t="s">
        <v>21</v>
      </c>
      <c r="BK189" s="231">
        <f>ROUND(I189*H189,2)</f>
        <v>0</v>
      </c>
      <c r="BL189" s="16" t="s">
        <v>136</v>
      </c>
      <c r="BM189" s="230" t="s">
        <v>780</v>
      </c>
    </row>
    <row r="190" s="2" customFormat="1">
      <c r="A190" s="37"/>
      <c r="B190" s="38"/>
      <c r="C190" s="39"/>
      <c r="D190" s="234" t="s">
        <v>179</v>
      </c>
      <c r="E190" s="39"/>
      <c r="F190" s="244" t="s">
        <v>781</v>
      </c>
      <c r="G190" s="39"/>
      <c r="H190" s="39"/>
      <c r="I190" s="245"/>
      <c r="J190" s="39"/>
      <c r="K190" s="39"/>
      <c r="L190" s="43"/>
      <c r="M190" s="246"/>
      <c r="N190" s="24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179</v>
      </c>
      <c r="AU190" s="16" t="s">
        <v>91</v>
      </c>
    </row>
    <row r="191" s="12" customFormat="1" ht="22.8" customHeight="1">
      <c r="A191" s="12"/>
      <c r="B191" s="202"/>
      <c r="C191" s="203"/>
      <c r="D191" s="204" t="s">
        <v>81</v>
      </c>
      <c r="E191" s="216" t="s">
        <v>151</v>
      </c>
      <c r="F191" s="216" t="s">
        <v>782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SUM(P192:P205)</f>
        <v>0</v>
      </c>
      <c r="Q191" s="210"/>
      <c r="R191" s="211">
        <f>SUM(R192:R205)</f>
        <v>30.579969999999996</v>
      </c>
      <c r="S191" s="210"/>
      <c r="T191" s="212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3" t="s">
        <v>21</v>
      </c>
      <c r="AT191" s="214" t="s">
        <v>81</v>
      </c>
      <c r="AU191" s="214" t="s">
        <v>21</v>
      </c>
      <c r="AY191" s="213" t="s">
        <v>130</v>
      </c>
      <c r="BK191" s="215">
        <f>SUM(BK192:BK205)</f>
        <v>0</v>
      </c>
    </row>
    <row r="192" s="2" customFormat="1" ht="21.75" customHeight="1">
      <c r="A192" s="37"/>
      <c r="B192" s="38"/>
      <c r="C192" s="218" t="s">
        <v>303</v>
      </c>
      <c r="D192" s="218" t="s">
        <v>132</v>
      </c>
      <c r="E192" s="219" t="s">
        <v>783</v>
      </c>
      <c r="F192" s="220" t="s">
        <v>784</v>
      </c>
      <c r="G192" s="221" t="s">
        <v>135</v>
      </c>
      <c r="H192" s="222">
        <v>105</v>
      </c>
      <c r="I192" s="223"/>
      <c r="J192" s="224">
        <f>ROUND(I192*H192,2)</f>
        <v>0</v>
      </c>
      <c r="K192" s="225"/>
      <c r="L192" s="43"/>
      <c r="M192" s="226" t="s">
        <v>1</v>
      </c>
      <c r="N192" s="227" t="s">
        <v>47</v>
      </c>
      <c r="O192" s="90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0" t="s">
        <v>136</v>
      </c>
      <c r="AT192" s="230" t="s">
        <v>132</v>
      </c>
      <c r="AU192" s="230" t="s">
        <v>91</v>
      </c>
      <c r="AY192" s="16" t="s">
        <v>130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6" t="s">
        <v>21</v>
      </c>
      <c r="BK192" s="231">
        <f>ROUND(I192*H192,2)</f>
        <v>0</v>
      </c>
      <c r="BL192" s="16" t="s">
        <v>136</v>
      </c>
      <c r="BM192" s="230" t="s">
        <v>785</v>
      </c>
    </row>
    <row r="193" s="2" customFormat="1">
      <c r="A193" s="37"/>
      <c r="B193" s="38"/>
      <c r="C193" s="39"/>
      <c r="D193" s="234" t="s">
        <v>179</v>
      </c>
      <c r="E193" s="39"/>
      <c r="F193" s="244" t="s">
        <v>786</v>
      </c>
      <c r="G193" s="39"/>
      <c r="H193" s="39"/>
      <c r="I193" s="245"/>
      <c r="J193" s="39"/>
      <c r="K193" s="39"/>
      <c r="L193" s="43"/>
      <c r="M193" s="246"/>
      <c r="N193" s="24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179</v>
      </c>
      <c r="AU193" s="16" t="s">
        <v>91</v>
      </c>
    </row>
    <row r="194" s="2" customFormat="1" ht="16.5" customHeight="1">
      <c r="A194" s="37"/>
      <c r="B194" s="38"/>
      <c r="C194" s="218" t="s">
        <v>307</v>
      </c>
      <c r="D194" s="218" t="s">
        <v>132</v>
      </c>
      <c r="E194" s="219" t="s">
        <v>787</v>
      </c>
      <c r="F194" s="220" t="s">
        <v>788</v>
      </c>
      <c r="G194" s="221" t="s">
        <v>135</v>
      </c>
      <c r="H194" s="222">
        <v>105</v>
      </c>
      <c r="I194" s="223"/>
      <c r="J194" s="224">
        <f>ROUND(I194*H194,2)</f>
        <v>0</v>
      </c>
      <c r="K194" s="225"/>
      <c r="L194" s="43"/>
      <c r="M194" s="226" t="s">
        <v>1</v>
      </c>
      <c r="N194" s="227" t="s">
        <v>47</v>
      </c>
      <c r="O194" s="90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0" t="s">
        <v>136</v>
      </c>
      <c r="AT194" s="230" t="s">
        <v>132</v>
      </c>
      <c r="AU194" s="230" t="s">
        <v>91</v>
      </c>
      <c r="AY194" s="16" t="s">
        <v>130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6" t="s">
        <v>21</v>
      </c>
      <c r="BK194" s="231">
        <f>ROUND(I194*H194,2)</f>
        <v>0</v>
      </c>
      <c r="BL194" s="16" t="s">
        <v>136</v>
      </c>
      <c r="BM194" s="230" t="s">
        <v>789</v>
      </c>
    </row>
    <row r="195" s="2" customFormat="1">
      <c r="A195" s="37"/>
      <c r="B195" s="38"/>
      <c r="C195" s="39"/>
      <c r="D195" s="234" t="s">
        <v>179</v>
      </c>
      <c r="E195" s="39"/>
      <c r="F195" s="244" t="s">
        <v>790</v>
      </c>
      <c r="G195" s="39"/>
      <c r="H195" s="39"/>
      <c r="I195" s="245"/>
      <c r="J195" s="39"/>
      <c r="K195" s="39"/>
      <c r="L195" s="43"/>
      <c r="M195" s="246"/>
      <c r="N195" s="247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179</v>
      </c>
      <c r="AU195" s="16" t="s">
        <v>91</v>
      </c>
    </row>
    <row r="196" s="2" customFormat="1" ht="33" customHeight="1">
      <c r="A196" s="37"/>
      <c r="B196" s="38"/>
      <c r="C196" s="218" t="s">
        <v>311</v>
      </c>
      <c r="D196" s="218" t="s">
        <v>132</v>
      </c>
      <c r="E196" s="219" t="s">
        <v>791</v>
      </c>
      <c r="F196" s="220" t="s">
        <v>792</v>
      </c>
      <c r="G196" s="221" t="s">
        <v>135</v>
      </c>
      <c r="H196" s="222">
        <v>42.880000000000003</v>
      </c>
      <c r="I196" s="223"/>
      <c r="J196" s="224">
        <f>ROUND(I196*H196,2)</f>
        <v>0</v>
      </c>
      <c r="K196" s="225"/>
      <c r="L196" s="43"/>
      <c r="M196" s="226" t="s">
        <v>1</v>
      </c>
      <c r="N196" s="227" t="s">
        <v>47</v>
      </c>
      <c r="O196" s="90"/>
      <c r="P196" s="228">
        <f>O196*H196</f>
        <v>0</v>
      </c>
      <c r="Q196" s="228">
        <v>0.10100000000000001</v>
      </c>
      <c r="R196" s="228">
        <f>Q196*H196</f>
        <v>4.3308800000000005</v>
      </c>
      <c r="S196" s="228">
        <v>0</v>
      </c>
      <c r="T196" s="22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0" t="s">
        <v>136</v>
      </c>
      <c r="AT196" s="230" t="s">
        <v>132</v>
      </c>
      <c r="AU196" s="230" t="s">
        <v>91</v>
      </c>
      <c r="AY196" s="16" t="s">
        <v>130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6" t="s">
        <v>21</v>
      </c>
      <c r="BK196" s="231">
        <f>ROUND(I196*H196,2)</f>
        <v>0</v>
      </c>
      <c r="BL196" s="16" t="s">
        <v>136</v>
      </c>
      <c r="BM196" s="230" t="s">
        <v>793</v>
      </c>
    </row>
    <row r="197" s="2" customFormat="1">
      <c r="A197" s="37"/>
      <c r="B197" s="38"/>
      <c r="C197" s="39"/>
      <c r="D197" s="234" t="s">
        <v>179</v>
      </c>
      <c r="E197" s="39"/>
      <c r="F197" s="244" t="s">
        <v>794</v>
      </c>
      <c r="G197" s="39"/>
      <c r="H197" s="39"/>
      <c r="I197" s="245"/>
      <c r="J197" s="39"/>
      <c r="K197" s="39"/>
      <c r="L197" s="43"/>
      <c r="M197" s="246"/>
      <c r="N197" s="247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179</v>
      </c>
      <c r="AU197" s="16" t="s">
        <v>91</v>
      </c>
    </row>
    <row r="198" s="2" customFormat="1" ht="24.15" customHeight="1">
      <c r="A198" s="37"/>
      <c r="B198" s="38"/>
      <c r="C198" s="258" t="s">
        <v>316</v>
      </c>
      <c r="D198" s="258" t="s">
        <v>250</v>
      </c>
      <c r="E198" s="259" t="s">
        <v>795</v>
      </c>
      <c r="F198" s="260" t="s">
        <v>796</v>
      </c>
      <c r="G198" s="261" t="s">
        <v>135</v>
      </c>
      <c r="H198" s="262">
        <v>44.165999999999997</v>
      </c>
      <c r="I198" s="263"/>
      <c r="J198" s="264">
        <f>ROUND(I198*H198,2)</f>
        <v>0</v>
      </c>
      <c r="K198" s="265"/>
      <c r="L198" s="266"/>
      <c r="M198" s="267" t="s">
        <v>1</v>
      </c>
      <c r="N198" s="268" t="s">
        <v>47</v>
      </c>
      <c r="O198" s="90"/>
      <c r="P198" s="228">
        <f>O198*H198</f>
        <v>0</v>
      </c>
      <c r="Q198" s="228">
        <v>0.11500000000000001</v>
      </c>
      <c r="R198" s="228">
        <f>Q198*H198</f>
        <v>5.0790899999999999</v>
      </c>
      <c r="S198" s="228">
        <v>0</v>
      </c>
      <c r="T198" s="229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0" t="s">
        <v>165</v>
      </c>
      <c r="AT198" s="230" t="s">
        <v>250</v>
      </c>
      <c r="AU198" s="230" t="s">
        <v>91</v>
      </c>
      <c r="AY198" s="16" t="s">
        <v>130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6" t="s">
        <v>21</v>
      </c>
      <c r="BK198" s="231">
        <f>ROUND(I198*H198,2)</f>
        <v>0</v>
      </c>
      <c r="BL198" s="16" t="s">
        <v>136</v>
      </c>
      <c r="BM198" s="230" t="s">
        <v>797</v>
      </c>
    </row>
    <row r="199" s="2" customFormat="1">
      <c r="A199" s="37"/>
      <c r="B199" s="38"/>
      <c r="C199" s="39"/>
      <c r="D199" s="234" t="s">
        <v>179</v>
      </c>
      <c r="E199" s="39"/>
      <c r="F199" s="244" t="s">
        <v>796</v>
      </c>
      <c r="G199" s="39"/>
      <c r="H199" s="39"/>
      <c r="I199" s="245"/>
      <c r="J199" s="39"/>
      <c r="K199" s="39"/>
      <c r="L199" s="43"/>
      <c r="M199" s="246"/>
      <c r="N199" s="24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179</v>
      </c>
      <c r="AU199" s="16" t="s">
        <v>91</v>
      </c>
    </row>
    <row r="200" s="13" customFormat="1">
      <c r="A200" s="13"/>
      <c r="B200" s="232"/>
      <c r="C200" s="233"/>
      <c r="D200" s="234" t="s">
        <v>145</v>
      </c>
      <c r="E200" s="233"/>
      <c r="F200" s="236" t="s">
        <v>798</v>
      </c>
      <c r="G200" s="233"/>
      <c r="H200" s="237">
        <v>44.165999999999997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145</v>
      </c>
      <c r="AU200" s="243" t="s">
        <v>91</v>
      </c>
      <c r="AV200" s="13" t="s">
        <v>91</v>
      </c>
      <c r="AW200" s="13" t="s">
        <v>4</v>
      </c>
      <c r="AX200" s="13" t="s">
        <v>21</v>
      </c>
      <c r="AY200" s="243" t="s">
        <v>130</v>
      </c>
    </row>
    <row r="201" s="2" customFormat="1" ht="33" customHeight="1">
      <c r="A201" s="37"/>
      <c r="B201" s="38"/>
      <c r="C201" s="218" t="s">
        <v>407</v>
      </c>
      <c r="D201" s="218" t="s">
        <v>132</v>
      </c>
      <c r="E201" s="219" t="s">
        <v>799</v>
      </c>
      <c r="F201" s="220" t="s">
        <v>800</v>
      </c>
      <c r="G201" s="221" t="s">
        <v>159</v>
      </c>
      <c r="H201" s="222">
        <v>50</v>
      </c>
      <c r="I201" s="223"/>
      <c r="J201" s="224">
        <f>ROUND(I201*H201,2)</f>
        <v>0</v>
      </c>
      <c r="K201" s="225"/>
      <c r="L201" s="43"/>
      <c r="M201" s="226" t="s">
        <v>1</v>
      </c>
      <c r="N201" s="227" t="s">
        <v>47</v>
      </c>
      <c r="O201" s="90"/>
      <c r="P201" s="228">
        <f>O201*H201</f>
        <v>0</v>
      </c>
      <c r="Q201" s="228">
        <v>0.31935999999999998</v>
      </c>
      <c r="R201" s="228">
        <f>Q201*H201</f>
        <v>15.967999999999998</v>
      </c>
      <c r="S201" s="228">
        <v>0</v>
      </c>
      <c r="T201" s="229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0" t="s">
        <v>136</v>
      </c>
      <c r="AT201" s="230" t="s">
        <v>132</v>
      </c>
      <c r="AU201" s="230" t="s">
        <v>91</v>
      </c>
      <c r="AY201" s="16" t="s">
        <v>130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6" t="s">
        <v>21</v>
      </c>
      <c r="BK201" s="231">
        <f>ROUND(I201*H201,2)</f>
        <v>0</v>
      </c>
      <c r="BL201" s="16" t="s">
        <v>136</v>
      </c>
      <c r="BM201" s="230" t="s">
        <v>801</v>
      </c>
    </row>
    <row r="202" s="2" customFormat="1">
      <c r="A202" s="37"/>
      <c r="B202" s="38"/>
      <c r="C202" s="39"/>
      <c r="D202" s="234" t="s">
        <v>179</v>
      </c>
      <c r="E202" s="39"/>
      <c r="F202" s="244" t="s">
        <v>802</v>
      </c>
      <c r="G202" s="39"/>
      <c r="H202" s="39"/>
      <c r="I202" s="245"/>
      <c r="J202" s="39"/>
      <c r="K202" s="39"/>
      <c r="L202" s="43"/>
      <c r="M202" s="246"/>
      <c r="N202" s="247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179</v>
      </c>
      <c r="AU202" s="16" t="s">
        <v>91</v>
      </c>
    </row>
    <row r="203" s="2" customFormat="1" ht="16.5" customHeight="1">
      <c r="A203" s="37"/>
      <c r="B203" s="38"/>
      <c r="C203" s="258" t="s">
        <v>803</v>
      </c>
      <c r="D203" s="258" t="s">
        <v>250</v>
      </c>
      <c r="E203" s="259" t="s">
        <v>804</v>
      </c>
      <c r="F203" s="260" t="s">
        <v>805</v>
      </c>
      <c r="G203" s="261" t="s">
        <v>159</v>
      </c>
      <c r="H203" s="262">
        <v>51</v>
      </c>
      <c r="I203" s="263"/>
      <c r="J203" s="264">
        <f>ROUND(I203*H203,2)</f>
        <v>0</v>
      </c>
      <c r="K203" s="265"/>
      <c r="L203" s="266"/>
      <c r="M203" s="267" t="s">
        <v>1</v>
      </c>
      <c r="N203" s="268" t="s">
        <v>47</v>
      </c>
      <c r="O203" s="90"/>
      <c r="P203" s="228">
        <f>O203*H203</f>
        <v>0</v>
      </c>
      <c r="Q203" s="228">
        <v>0.10199999999999999</v>
      </c>
      <c r="R203" s="228">
        <f>Q203*H203</f>
        <v>5.202</v>
      </c>
      <c r="S203" s="228">
        <v>0</v>
      </c>
      <c r="T203" s="229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0" t="s">
        <v>165</v>
      </c>
      <c r="AT203" s="230" t="s">
        <v>250</v>
      </c>
      <c r="AU203" s="230" t="s">
        <v>91</v>
      </c>
      <c r="AY203" s="16" t="s">
        <v>130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6" t="s">
        <v>21</v>
      </c>
      <c r="BK203" s="231">
        <f>ROUND(I203*H203,2)</f>
        <v>0</v>
      </c>
      <c r="BL203" s="16" t="s">
        <v>136</v>
      </c>
      <c r="BM203" s="230" t="s">
        <v>806</v>
      </c>
    </row>
    <row r="204" s="2" customFormat="1">
      <c r="A204" s="37"/>
      <c r="B204" s="38"/>
      <c r="C204" s="39"/>
      <c r="D204" s="234" t="s">
        <v>179</v>
      </c>
      <c r="E204" s="39"/>
      <c r="F204" s="244" t="s">
        <v>805</v>
      </c>
      <c r="G204" s="39"/>
      <c r="H204" s="39"/>
      <c r="I204" s="245"/>
      <c r="J204" s="39"/>
      <c r="K204" s="39"/>
      <c r="L204" s="43"/>
      <c r="M204" s="246"/>
      <c r="N204" s="247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179</v>
      </c>
      <c r="AU204" s="16" t="s">
        <v>91</v>
      </c>
    </row>
    <row r="205" s="13" customFormat="1">
      <c r="A205" s="13"/>
      <c r="B205" s="232"/>
      <c r="C205" s="233"/>
      <c r="D205" s="234" t="s">
        <v>145</v>
      </c>
      <c r="E205" s="233"/>
      <c r="F205" s="236" t="s">
        <v>807</v>
      </c>
      <c r="G205" s="233"/>
      <c r="H205" s="237">
        <v>51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145</v>
      </c>
      <c r="AU205" s="243" t="s">
        <v>91</v>
      </c>
      <c r="AV205" s="13" t="s">
        <v>91</v>
      </c>
      <c r="AW205" s="13" t="s">
        <v>4</v>
      </c>
      <c r="AX205" s="13" t="s">
        <v>21</v>
      </c>
      <c r="AY205" s="243" t="s">
        <v>130</v>
      </c>
    </row>
    <row r="206" s="12" customFormat="1" ht="22.8" customHeight="1">
      <c r="A206" s="12"/>
      <c r="B206" s="202"/>
      <c r="C206" s="203"/>
      <c r="D206" s="204" t="s">
        <v>81</v>
      </c>
      <c r="E206" s="216" t="s">
        <v>165</v>
      </c>
      <c r="F206" s="216" t="s">
        <v>808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SUM(P207:P224)</f>
        <v>0</v>
      </c>
      <c r="Q206" s="210"/>
      <c r="R206" s="211">
        <f>SUM(R207:R224)</f>
        <v>0.75179399999999996</v>
      </c>
      <c r="S206" s="210"/>
      <c r="T206" s="212">
        <f>SUM(T207:T224)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21</v>
      </c>
      <c r="AT206" s="214" t="s">
        <v>81</v>
      </c>
      <c r="AU206" s="214" t="s">
        <v>21</v>
      </c>
      <c r="AY206" s="213" t="s">
        <v>130</v>
      </c>
      <c r="BK206" s="215">
        <f>SUM(BK207:BK224)</f>
        <v>0</v>
      </c>
    </row>
    <row r="207" s="2" customFormat="1" ht="16.5" customHeight="1">
      <c r="A207" s="37"/>
      <c r="B207" s="38"/>
      <c r="C207" s="218" t="s">
        <v>454</v>
      </c>
      <c r="D207" s="218" t="s">
        <v>132</v>
      </c>
      <c r="E207" s="219" t="s">
        <v>809</v>
      </c>
      <c r="F207" s="220" t="s">
        <v>810</v>
      </c>
      <c r="G207" s="221" t="s">
        <v>135</v>
      </c>
      <c r="H207" s="222">
        <v>40</v>
      </c>
      <c r="I207" s="223"/>
      <c r="J207" s="224">
        <f>ROUND(I207*H207,2)</f>
        <v>0</v>
      </c>
      <c r="K207" s="225"/>
      <c r="L207" s="43"/>
      <c r="M207" s="226" t="s">
        <v>1</v>
      </c>
      <c r="N207" s="227" t="s">
        <v>47</v>
      </c>
      <c r="O207" s="90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0" t="s">
        <v>136</v>
      </c>
      <c r="AT207" s="230" t="s">
        <v>132</v>
      </c>
      <c r="AU207" s="230" t="s">
        <v>91</v>
      </c>
      <c r="AY207" s="16" t="s">
        <v>130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6" t="s">
        <v>21</v>
      </c>
      <c r="BK207" s="231">
        <f>ROUND(I207*H207,2)</f>
        <v>0</v>
      </c>
      <c r="BL207" s="16" t="s">
        <v>136</v>
      </c>
      <c r="BM207" s="230" t="s">
        <v>811</v>
      </c>
    </row>
    <row r="208" s="2" customFormat="1">
      <c r="A208" s="37"/>
      <c r="B208" s="38"/>
      <c r="C208" s="39"/>
      <c r="D208" s="234" t="s">
        <v>179</v>
      </c>
      <c r="E208" s="39"/>
      <c r="F208" s="244" t="s">
        <v>812</v>
      </c>
      <c r="G208" s="39"/>
      <c r="H208" s="39"/>
      <c r="I208" s="245"/>
      <c r="J208" s="39"/>
      <c r="K208" s="39"/>
      <c r="L208" s="43"/>
      <c r="M208" s="246"/>
      <c r="N208" s="247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179</v>
      </c>
      <c r="AU208" s="16" t="s">
        <v>91</v>
      </c>
    </row>
    <row r="209" s="2" customFormat="1" ht="16.5" customHeight="1">
      <c r="A209" s="37"/>
      <c r="B209" s="38"/>
      <c r="C209" s="258" t="s">
        <v>459</v>
      </c>
      <c r="D209" s="258" t="s">
        <v>250</v>
      </c>
      <c r="E209" s="259" t="s">
        <v>813</v>
      </c>
      <c r="F209" s="260" t="s">
        <v>814</v>
      </c>
      <c r="G209" s="261" t="s">
        <v>135</v>
      </c>
      <c r="H209" s="262">
        <v>48</v>
      </c>
      <c r="I209" s="263"/>
      <c r="J209" s="264">
        <f>ROUND(I209*H209,2)</f>
        <v>0</v>
      </c>
      <c r="K209" s="265"/>
      <c r="L209" s="266"/>
      <c r="M209" s="267" t="s">
        <v>1</v>
      </c>
      <c r="N209" s="268" t="s">
        <v>47</v>
      </c>
      <c r="O209" s="90"/>
      <c r="P209" s="228">
        <f>O209*H209</f>
        <v>0</v>
      </c>
      <c r="Q209" s="228">
        <v>0.00050000000000000001</v>
      </c>
      <c r="R209" s="228">
        <f>Q209*H209</f>
        <v>0.024</v>
      </c>
      <c r="S209" s="228">
        <v>0</v>
      </c>
      <c r="T209" s="229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0" t="s">
        <v>165</v>
      </c>
      <c r="AT209" s="230" t="s">
        <v>250</v>
      </c>
      <c r="AU209" s="230" t="s">
        <v>91</v>
      </c>
      <c r="AY209" s="16" t="s">
        <v>130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6" t="s">
        <v>21</v>
      </c>
      <c r="BK209" s="231">
        <f>ROUND(I209*H209,2)</f>
        <v>0</v>
      </c>
      <c r="BL209" s="16" t="s">
        <v>136</v>
      </c>
      <c r="BM209" s="230" t="s">
        <v>815</v>
      </c>
    </row>
    <row r="210" s="2" customFormat="1">
      <c r="A210" s="37"/>
      <c r="B210" s="38"/>
      <c r="C210" s="39"/>
      <c r="D210" s="234" t="s">
        <v>179</v>
      </c>
      <c r="E210" s="39"/>
      <c r="F210" s="244" t="s">
        <v>816</v>
      </c>
      <c r="G210" s="39"/>
      <c r="H210" s="39"/>
      <c r="I210" s="245"/>
      <c r="J210" s="39"/>
      <c r="K210" s="39"/>
      <c r="L210" s="43"/>
      <c r="M210" s="246"/>
      <c r="N210" s="247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179</v>
      </c>
      <c r="AU210" s="16" t="s">
        <v>91</v>
      </c>
    </row>
    <row r="211" s="13" customFormat="1">
      <c r="A211" s="13"/>
      <c r="B211" s="232"/>
      <c r="C211" s="233"/>
      <c r="D211" s="234" t="s">
        <v>145</v>
      </c>
      <c r="E211" s="233"/>
      <c r="F211" s="236" t="s">
        <v>817</v>
      </c>
      <c r="G211" s="233"/>
      <c r="H211" s="237">
        <v>48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145</v>
      </c>
      <c r="AU211" s="243" t="s">
        <v>91</v>
      </c>
      <c r="AV211" s="13" t="s">
        <v>91</v>
      </c>
      <c r="AW211" s="13" t="s">
        <v>4</v>
      </c>
      <c r="AX211" s="13" t="s">
        <v>21</v>
      </c>
      <c r="AY211" s="243" t="s">
        <v>130</v>
      </c>
    </row>
    <row r="212" s="2" customFormat="1" ht="24.15" customHeight="1">
      <c r="A212" s="37"/>
      <c r="B212" s="38"/>
      <c r="C212" s="218" t="s">
        <v>464</v>
      </c>
      <c r="D212" s="218" t="s">
        <v>132</v>
      </c>
      <c r="E212" s="219" t="s">
        <v>818</v>
      </c>
      <c r="F212" s="220" t="s">
        <v>819</v>
      </c>
      <c r="G212" s="221" t="s">
        <v>159</v>
      </c>
      <c r="H212" s="222">
        <v>1095</v>
      </c>
      <c r="I212" s="223"/>
      <c r="J212" s="224">
        <f>ROUND(I212*H212,2)</f>
        <v>0</v>
      </c>
      <c r="K212" s="225"/>
      <c r="L212" s="43"/>
      <c r="M212" s="226" t="s">
        <v>1</v>
      </c>
      <c r="N212" s="227" t="s">
        <v>47</v>
      </c>
      <c r="O212" s="90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0" t="s">
        <v>136</v>
      </c>
      <c r="AT212" s="230" t="s">
        <v>132</v>
      </c>
      <c r="AU212" s="230" t="s">
        <v>91</v>
      </c>
      <c r="AY212" s="16" t="s">
        <v>130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6" t="s">
        <v>21</v>
      </c>
      <c r="BK212" s="231">
        <f>ROUND(I212*H212,2)</f>
        <v>0</v>
      </c>
      <c r="BL212" s="16" t="s">
        <v>136</v>
      </c>
      <c r="BM212" s="230" t="s">
        <v>820</v>
      </c>
    </row>
    <row r="213" s="2" customFormat="1">
      <c r="A213" s="37"/>
      <c r="B213" s="38"/>
      <c r="C213" s="39"/>
      <c r="D213" s="234" t="s">
        <v>179</v>
      </c>
      <c r="E213" s="39"/>
      <c r="F213" s="244" t="s">
        <v>821</v>
      </c>
      <c r="G213" s="39"/>
      <c r="H213" s="39"/>
      <c r="I213" s="245"/>
      <c r="J213" s="39"/>
      <c r="K213" s="39"/>
      <c r="L213" s="43"/>
      <c r="M213" s="246"/>
      <c r="N213" s="247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179</v>
      </c>
      <c r="AU213" s="16" t="s">
        <v>91</v>
      </c>
    </row>
    <row r="214" s="2" customFormat="1" ht="24.15" customHeight="1">
      <c r="A214" s="37"/>
      <c r="B214" s="38"/>
      <c r="C214" s="258" t="s">
        <v>468</v>
      </c>
      <c r="D214" s="258" t="s">
        <v>250</v>
      </c>
      <c r="E214" s="259" t="s">
        <v>822</v>
      </c>
      <c r="F214" s="260" t="s">
        <v>823</v>
      </c>
      <c r="G214" s="261" t="s">
        <v>159</v>
      </c>
      <c r="H214" s="262">
        <v>1111.425</v>
      </c>
      <c r="I214" s="263"/>
      <c r="J214" s="264">
        <f>ROUND(I214*H214,2)</f>
        <v>0</v>
      </c>
      <c r="K214" s="265"/>
      <c r="L214" s="266"/>
      <c r="M214" s="267" t="s">
        <v>1</v>
      </c>
      <c r="N214" s="268" t="s">
        <v>47</v>
      </c>
      <c r="O214" s="90"/>
      <c r="P214" s="228">
        <f>O214*H214</f>
        <v>0</v>
      </c>
      <c r="Q214" s="228">
        <v>0.00027999999999999998</v>
      </c>
      <c r="R214" s="228">
        <f>Q214*H214</f>
        <v>0.31119899999999995</v>
      </c>
      <c r="S214" s="228">
        <v>0</v>
      </c>
      <c r="T214" s="229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0" t="s">
        <v>165</v>
      </c>
      <c r="AT214" s="230" t="s">
        <v>250</v>
      </c>
      <c r="AU214" s="230" t="s">
        <v>91</v>
      </c>
      <c r="AY214" s="16" t="s">
        <v>130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6" t="s">
        <v>21</v>
      </c>
      <c r="BK214" s="231">
        <f>ROUND(I214*H214,2)</f>
        <v>0</v>
      </c>
      <c r="BL214" s="16" t="s">
        <v>136</v>
      </c>
      <c r="BM214" s="230" t="s">
        <v>824</v>
      </c>
    </row>
    <row r="215" s="2" customFormat="1">
      <c r="A215" s="37"/>
      <c r="B215" s="38"/>
      <c r="C215" s="39"/>
      <c r="D215" s="234" t="s">
        <v>179</v>
      </c>
      <c r="E215" s="39"/>
      <c r="F215" s="244" t="s">
        <v>823</v>
      </c>
      <c r="G215" s="39"/>
      <c r="H215" s="39"/>
      <c r="I215" s="245"/>
      <c r="J215" s="39"/>
      <c r="K215" s="39"/>
      <c r="L215" s="43"/>
      <c r="M215" s="246"/>
      <c r="N215" s="247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179</v>
      </c>
      <c r="AU215" s="16" t="s">
        <v>91</v>
      </c>
    </row>
    <row r="216" s="13" customFormat="1">
      <c r="A216" s="13"/>
      <c r="B216" s="232"/>
      <c r="C216" s="233"/>
      <c r="D216" s="234" t="s">
        <v>145</v>
      </c>
      <c r="E216" s="233"/>
      <c r="F216" s="236" t="s">
        <v>825</v>
      </c>
      <c r="G216" s="233"/>
      <c r="H216" s="237">
        <v>1111.425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145</v>
      </c>
      <c r="AU216" s="243" t="s">
        <v>91</v>
      </c>
      <c r="AV216" s="13" t="s">
        <v>91</v>
      </c>
      <c r="AW216" s="13" t="s">
        <v>4</v>
      </c>
      <c r="AX216" s="13" t="s">
        <v>21</v>
      </c>
      <c r="AY216" s="243" t="s">
        <v>130</v>
      </c>
    </row>
    <row r="217" s="2" customFormat="1" ht="24.15" customHeight="1">
      <c r="A217" s="37"/>
      <c r="B217" s="38"/>
      <c r="C217" s="218" t="s">
        <v>472</v>
      </c>
      <c r="D217" s="218" t="s">
        <v>132</v>
      </c>
      <c r="E217" s="219" t="s">
        <v>826</v>
      </c>
      <c r="F217" s="220" t="s">
        <v>827</v>
      </c>
      <c r="G217" s="221" t="s">
        <v>159</v>
      </c>
      <c r="H217" s="222">
        <v>100</v>
      </c>
      <c r="I217" s="223"/>
      <c r="J217" s="224">
        <f>ROUND(I217*H217,2)</f>
        <v>0</v>
      </c>
      <c r="K217" s="225"/>
      <c r="L217" s="43"/>
      <c r="M217" s="226" t="s">
        <v>1</v>
      </c>
      <c r="N217" s="227" t="s">
        <v>47</v>
      </c>
      <c r="O217" s="90"/>
      <c r="P217" s="228">
        <f>O217*H217</f>
        <v>0</v>
      </c>
      <c r="Q217" s="228">
        <v>1.0000000000000001E-05</v>
      </c>
      <c r="R217" s="228">
        <f>Q217*H217</f>
        <v>0.001</v>
      </c>
      <c r="S217" s="228">
        <v>0</v>
      </c>
      <c r="T217" s="229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0" t="s">
        <v>136</v>
      </c>
      <c r="AT217" s="230" t="s">
        <v>132</v>
      </c>
      <c r="AU217" s="230" t="s">
        <v>91</v>
      </c>
      <c r="AY217" s="16" t="s">
        <v>130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6" t="s">
        <v>21</v>
      </c>
      <c r="BK217" s="231">
        <f>ROUND(I217*H217,2)</f>
        <v>0</v>
      </c>
      <c r="BL217" s="16" t="s">
        <v>136</v>
      </c>
      <c r="BM217" s="230" t="s">
        <v>828</v>
      </c>
    </row>
    <row r="218" s="2" customFormat="1">
      <c r="A218" s="37"/>
      <c r="B218" s="38"/>
      <c r="C218" s="39"/>
      <c r="D218" s="234" t="s">
        <v>179</v>
      </c>
      <c r="E218" s="39"/>
      <c r="F218" s="244" t="s">
        <v>829</v>
      </c>
      <c r="G218" s="39"/>
      <c r="H218" s="39"/>
      <c r="I218" s="245"/>
      <c r="J218" s="39"/>
      <c r="K218" s="39"/>
      <c r="L218" s="43"/>
      <c r="M218" s="246"/>
      <c r="N218" s="247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179</v>
      </c>
      <c r="AU218" s="16" t="s">
        <v>91</v>
      </c>
    </row>
    <row r="219" s="2" customFormat="1" ht="24.15" customHeight="1">
      <c r="A219" s="37"/>
      <c r="B219" s="38"/>
      <c r="C219" s="258" t="s">
        <v>477</v>
      </c>
      <c r="D219" s="258" t="s">
        <v>250</v>
      </c>
      <c r="E219" s="259" t="s">
        <v>830</v>
      </c>
      <c r="F219" s="260" t="s">
        <v>831</v>
      </c>
      <c r="G219" s="261" t="s">
        <v>159</v>
      </c>
      <c r="H219" s="262">
        <v>101.5</v>
      </c>
      <c r="I219" s="263"/>
      <c r="J219" s="264">
        <f>ROUND(I219*H219,2)</f>
        <v>0</v>
      </c>
      <c r="K219" s="265"/>
      <c r="L219" s="266"/>
      <c r="M219" s="267" t="s">
        <v>1</v>
      </c>
      <c r="N219" s="268" t="s">
        <v>47</v>
      </c>
      <c r="O219" s="90"/>
      <c r="P219" s="228">
        <f>O219*H219</f>
        <v>0</v>
      </c>
      <c r="Q219" s="228">
        <v>0.00365</v>
      </c>
      <c r="R219" s="228">
        <f>Q219*H219</f>
        <v>0.370475</v>
      </c>
      <c r="S219" s="228">
        <v>0</v>
      </c>
      <c r="T219" s="229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0" t="s">
        <v>165</v>
      </c>
      <c r="AT219" s="230" t="s">
        <v>250</v>
      </c>
      <c r="AU219" s="230" t="s">
        <v>91</v>
      </c>
      <c r="AY219" s="16" t="s">
        <v>130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6" t="s">
        <v>21</v>
      </c>
      <c r="BK219" s="231">
        <f>ROUND(I219*H219,2)</f>
        <v>0</v>
      </c>
      <c r="BL219" s="16" t="s">
        <v>136</v>
      </c>
      <c r="BM219" s="230" t="s">
        <v>832</v>
      </c>
    </row>
    <row r="220" s="2" customFormat="1">
      <c r="A220" s="37"/>
      <c r="B220" s="38"/>
      <c r="C220" s="39"/>
      <c r="D220" s="234" t="s">
        <v>179</v>
      </c>
      <c r="E220" s="39"/>
      <c r="F220" s="244" t="s">
        <v>831</v>
      </c>
      <c r="G220" s="39"/>
      <c r="H220" s="39"/>
      <c r="I220" s="245"/>
      <c r="J220" s="39"/>
      <c r="K220" s="39"/>
      <c r="L220" s="43"/>
      <c r="M220" s="246"/>
      <c r="N220" s="247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179</v>
      </c>
      <c r="AU220" s="16" t="s">
        <v>91</v>
      </c>
    </row>
    <row r="221" s="13" customFormat="1">
      <c r="A221" s="13"/>
      <c r="B221" s="232"/>
      <c r="C221" s="233"/>
      <c r="D221" s="234" t="s">
        <v>145</v>
      </c>
      <c r="E221" s="233"/>
      <c r="F221" s="236" t="s">
        <v>833</v>
      </c>
      <c r="G221" s="233"/>
      <c r="H221" s="237">
        <v>101.5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145</v>
      </c>
      <c r="AU221" s="243" t="s">
        <v>91</v>
      </c>
      <c r="AV221" s="13" t="s">
        <v>91</v>
      </c>
      <c r="AW221" s="13" t="s">
        <v>4</v>
      </c>
      <c r="AX221" s="13" t="s">
        <v>21</v>
      </c>
      <c r="AY221" s="243" t="s">
        <v>130</v>
      </c>
    </row>
    <row r="222" s="2" customFormat="1" ht="37.8" customHeight="1">
      <c r="A222" s="37"/>
      <c r="B222" s="38"/>
      <c r="C222" s="218" t="s">
        <v>485</v>
      </c>
      <c r="D222" s="218" t="s">
        <v>132</v>
      </c>
      <c r="E222" s="219" t="s">
        <v>834</v>
      </c>
      <c r="F222" s="220" t="s">
        <v>835</v>
      </c>
      <c r="G222" s="221" t="s">
        <v>836</v>
      </c>
      <c r="H222" s="222">
        <v>1</v>
      </c>
      <c r="I222" s="223"/>
      <c r="J222" s="224">
        <f>ROUND(I222*H222,2)</f>
        <v>0</v>
      </c>
      <c r="K222" s="225"/>
      <c r="L222" s="43"/>
      <c r="M222" s="226" t="s">
        <v>1</v>
      </c>
      <c r="N222" s="227" t="s">
        <v>47</v>
      </c>
      <c r="O222" s="90"/>
      <c r="P222" s="228">
        <f>O222*H222</f>
        <v>0</v>
      </c>
      <c r="Q222" s="228">
        <v>0.04512</v>
      </c>
      <c r="R222" s="228">
        <f>Q222*H222</f>
        <v>0.04512</v>
      </c>
      <c r="S222" s="228">
        <v>0</v>
      </c>
      <c r="T222" s="22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0" t="s">
        <v>136</v>
      </c>
      <c r="AT222" s="230" t="s">
        <v>132</v>
      </c>
      <c r="AU222" s="230" t="s">
        <v>91</v>
      </c>
      <c r="AY222" s="16" t="s">
        <v>130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6" t="s">
        <v>21</v>
      </c>
      <c r="BK222" s="231">
        <f>ROUND(I222*H222,2)</f>
        <v>0</v>
      </c>
      <c r="BL222" s="16" t="s">
        <v>136</v>
      </c>
      <c r="BM222" s="230" t="s">
        <v>837</v>
      </c>
    </row>
    <row r="223" s="2" customFormat="1">
      <c r="A223" s="37"/>
      <c r="B223" s="38"/>
      <c r="C223" s="39"/>
      <c r="D223" s="234" t="s">
        <v>179</v>
      </c>
      <c r="E223" s="39"/>
      <c r="F223" s="244" t="s">
        <v>838</v>
      </c>
      <c r="G223" s="39"/>
      <c r="H223" s="39"/>
      <c r="I223" s="245"/>
      <c r="J223" s="39"/>
      <c r="K223" s="39"/>
      <c r="L223" s="43"/>
      <c r="M223" s="246"/>
      <c r="N223" s="247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179</v>
      </c>
      <c r="AU223" s="16" t="s">
        <v>91</v>
      </c>
    </row>
    <row r="224" s="13" customFormat="1">
      <c r="A224" s="13"/>
      <c r="B224" s="232"/>
      <c r="C224" s="233"/>
      <c r="D224" s="234" t="s">
        <v>145</v>
      </c>
      <c r="E224" s="235" t="s">
        <v>1</v>
      </c>
      <c r="F224" s="236" t="s">
        <v>21</v>
      </c>
      <c r="G224" s="233"/>
      <c r="H224" s="237">
        <v>1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145</v>
      </c>
      <c r="AU224" s="243" t="s">
        <v>91</v>
      </c>
      <c r="AV224" s="13" t="s">
        <v>91</v>
      </c>
      <c r="AW224" s="13" t="s">
        <v>38</v>
      </c>
      <c r="AX224" s="13" t="s">
        <v>21</v>
      </c>
      <c r="AY224" s="243" t="s">
        <v>130</v>
      </c>
    </row>
    <row r="225" s="12" customFormat="1" ht="22.8" customHeight="1">
      <c r="A225" s="12"/>
      <c r="B225" s="202"/>
      <c r="C225" s="203"/>
      <c r="D225" s="204" t="s">
        <v>81</v>
      </c>
      <c r="E225" s="216" t="s">
        <v>171</v>
      </c>
      <c r="F225" s="216" t="s">
        <v>839</v>
      </c>
      <c r="G225" s="203"/>
      <c r="H225" s="203"/>
      <c r="I225" s="206"/>
      <c r="J225" s="217">
        <f>BK225</f>
        <v>0</v>
      </c>
      <c r="K225" s="203"/>
      <c r="L225" s="208"/>
      <c r="M225" s="209"/>
      <c r="N225" s="210"/>
      <c r="O225" s="210"/>
      <c r="P225" s="211">
        <v>0</v>
      </c>
      <c r="Q225" s="210"/>
      <c r="R225" s="211">
        <v>0</v>
      </c>
      <c r="S225" s="210"/>
      <c r="T225" s="212"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3" t="s">
        <v>21</v>
      </c>
      <c r="AT225" s="214" t="s">
        <v>81</v>
      </c>
      <c r="AU225" s="214" t="s">
        <v>21</v>
      </c>
      <c r="AY225" s="213" t="s">
        <v>130</v>
      </c>
      <c r="BK225" s="215">
        <v>0</v>
      </c>
    </row>
    <row r="226" s="12" customFormat="1" ht="25.92" customHeight="1">
      <c r="A226" s="12"/>
      <c r="B226" s="202"/>
      <c r="C226" s="203"/>
      <c r="D226" s="204" t="s">
        <v>81</v>
      </c>
      <c r="E226" s="205" t="s">
        <v>840</v>
      </c>
      <c r="F226" s="205" t="s">
        <v>841</v>
      </c>
      <c r="G226" s="203"/>
      <c r="H226" s="203"/>
      <c r="I226" s="206"/>
      <c r="J226" s="207">
        <f>BK226</f>
        <v>0</v>
      </c>
      <c r="K226" s="203"/>
      <c r="L226" s="208"/>
      <c r="M226" s="209"/>
      <c r="N226" s="210"/>
      <c r="O226" s="210"/>
      <c r="P226" s="211">
        <f>P227</f>
        <v>0</v>
      </c>
      <c r="Q226" s="210"/>
      <c r="R226" s="211">
        <f>R227</f>
        <v>0.52845000000000009</v>
      </c>
      <c r="S226" s="210"/>
      <c r="T226" s="212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21</v>
      </c>
      <c r="AT226" s="214" t="s">
        <v>81</v>
      </c>
      <c r="AU226" s="214" t="s">
        <v>82</v>
      </c>
      <c r="AY226" s="213" t="s">
        <v>130</v>
      </c>
      <c r="BK226" s="215">
        <f>BK227</f>
        <v>0</v>
      </c>
    </row>
    <row r="227" s="12" customFormat="1" ht="22.8" customHeight="1">
      <c r="A227" s="12"/>
      <c r="B227" s="202"/>
      <c r="C227" s="203"/>
      <c r="D227" s="204" t="s">
        <v>81</v>
      </c>
      <c r="E227" s="216" t="s">
        <v>842</v>
      </c>
      <c r="F227" s="216" t="s">
        <v>843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SUM(P228:P249)</f>
        <v>0</v>
      </c>
      <c r="Q227" s="210"/>
      <c r="R227" s="211">
        <f>SUM(R228:R249)</f>
        <v>0.52845000000000009</v>
      </c>
      <c r="S227" s="210"/>
      <c r="T227" s="212">
        <f>SUM(T228:T249)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21</v>
      </c>
      <c r="AT227" s="214" t="s">
        <v>81</v>
      </c>
      <c r="AU227" s="214" t="s">
        <v>21</v>
      </c>
      <c r="AY227" s="213" t="s">
        <v>130</v>
      </c>
      <c r="BK227" s="215">
        <f>SUM(BK228:BK249)</f>
        <v>0</v>
      </c>
    </row>
    <row r="228" s="2" customFormat="1" ht="16.5" customHeight="1">
      <c r="A228" s="37"/>
      <c r="B228" s="38"/>
      <c r="C228" s="218" t="s">
        <v>489</v>
      </c>
      <c r="D228" s="218" t="s">
        <v>132</v>
      </c>
      <c r="E228" s="219" t="s">
        <v>844</v>
      </c>
      <c r="F228" s="220" t="s">
        <v>845</v>
      </c>
      <c r="G228" s="221" t="s">
        <v>207</v>
      </c>
      <c r="H228" s="222">
        <v>2</v>
      </c>
      <c r="I228" s="223"/>
      <c r="J228" s="224">
        <f>ROUND(I228*H228,2)</f>
        <v>0</v>
      </c>
      <c r="K228" s="225"/>
      <c r="L228" s="43"/>
      <c r="M228" s="226" t="s">
        <v>1</v>
      </c>
      <c r="N228" s="227" t="s">
        <v>47</v>
      </c>
      <c r="O228" s="90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0" t="s">
        <v>136</v>
      </c>
      <c r="AT228" s="230" t="s">
        <v>132</v>
      </c>
      <c r="AU228" s="230" t="s">
        <v>91</v>
      </c>
      <c r="AY228" s="16" t="s">
        <v>130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6" t="s">
        <v>21</v>
      </c>
      <c r="BK228" s="231">
        <f>ROUND(I228*H228,2)</f>
        <v>0</v>
      </c>
      <c r="BL228" s="16" t="s">
        <v>136</v>
      </c>
      <c r="BM228" s="230" t="s">
        <v>846</v>
      </c>
    </row>
    <row r="229" s="2" customFormat="1">
      <c r="A229" s="37"/>
      <c r="B229" s="38"/>
      <c r="C229" s="39"/>
      <c r="D229" s="234" t="s">
        <v>179</v>
      </c>
      <c r="E229" s="39"/>
      <c r="F229" s="244" t="s">
        <v>847</v>
      </c>
      <c r="G229" s="39"/>
      <c r="H229" s="39"/>
      <c r="I229" s="245"/>
      <c r="J229" s="39"/>
      <c r="K229" s="39"/>
      <c r="L229" s="43"/>
      <c r="M229" s="246"/>
      <c r="N229" s="247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179</v>
      </c>
      <c r="AU229" s="16" t="s">
        <v>91</v>
      </c>
    </row>
    <row r="230" s="2" customFormat="1" ht="24.15" customHeight="1">
      <c r="A230" s="37"/>
      <c r="B230" s="38"/>
      <c r="C230" s="218" t="s">
        <v>508</v>
      </c>
      <c r="D230" s="218" t="s">
        <v>132</v>
      </c>
      <c r="E230" s="219" t="s">
        <v>848</v>
      </c>
      <c r="F230" s="220" t="s">
        <v>849</v>
      </c>
      <c r="G230" s="221" t="s">
        <v>159</v>
      </c>
      <c r="H230" s="222">
        <v>101.52</v>
      </c>
      <c r="I230" s="223"/>
      <c r="J230" s="224">
        <f>ROUND(I230*H230,2)</f>
        <v>0</v>
      </c>
      <c r="K230" s="225"/>
      <c r="L230" s="43"/>
      <c r="M230" s="226" t="s">
        <v>1</v>
      </c>
      <c r="N230" s="227" t="s">
        <v>47</v>
      </c>
      <c r="O230" s="90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0" t="s">
        <v>136</v>
      </c>
      <c r="AT230" s="230" t="s">
        <v>132</v>
      </c>
      <c r="AU230" s="230" t="s">
        <v>91</v>
      </c>
      <c r="AY230" s="16" t="s">
        <v>130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6" t="s">
        <v>21</v>
      </c>
      <c r="BK230" s="231">
        <f>ROUND(I230*H230,2)</f>
        <v>0</v>
      </c>
      <c r="BL230" s="16" t="s">
        <v>136</v>
      </c>
      <c r="BM230" s="230" t="s">
        <v>850</v>
      </c>
    </row>
    <row r="231" s="2" customFormat="1" ht="24.15" customHeight="1">
      <c r="A231" s="37"/>
      <c r="B231" s="38"/>
      <c r="C231" s="258" t="s">
        <v>512</v>
      </c>
      <c r="D231" s="258" t="s">
        <v>250</v>
      </c>
      <c r="E231" s="259" t="s">
        <v>851</v>
      </c>
      <c r="F231" s="260" t="s">
        <v>852</v>
      </c>
      <c r="G231" s="261" t="s">
        <v>207</v>
      </c>
      <c r="H231" s="262">
        <v>20</v>
      </c>
      <c r="I231" s="263"/>
      <c r="J231" s="264">
        <f>ROUND(I231*H231,2)</f>
        <v>0</v>
      </c>
      <c r="K231" s="265"/>
      <c r="L231" s="266"/>
      <c r="M231" s="267" t="s">
        <v>1</v>
      </c>
      <c r="N231" s="268" t="s">
        <v>47</v>
      </c>
      <c r="O231" s="90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0" t="s">
        <v>165</v>
      </c>
      <c r="AT231" s="230" t="s">
        <v>250</v>
      </c>
      <c r="AU231" s="230" t="s">
        <v>91</v>
      </c>
      <c r="AY231" s="16" t="s">
        <v>130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6" t="s">
        <v>21</v>
      </c>
      <c r="BK231" s="231">
        <f>ROUND(I231*H231,2)</f>
        <v>0</v>
      </c>
      <c r="BL231" s="16" t="s">
        <v>136</v>
      </c>
      <c r="BM231" s="230" t="s">
        <v>853</v>
      </c>
    </row>
    <row r="232" s="2" customFormat="1" ht="16.5" customHeight="1">
      <c r="A232" s="37"/>
      <c r="B232" s="38"/>
      <c r="C232" s="258" t="s">
        <v>517</v>
      </c>
      <c r="D232" s="258" t="s">
        <v>250</v>
      </c>
      <c r="E232" s="259" t="s">
        <v>854</v>
      </c>
      <c r="F232" s="260" t="s">
        <v>855</v>
      </c>
      <c r="G232" s="261" t="s">
        <v>266</v>
      </c>
      <c r="H232" s="262">
        <v>106.59999999999999</v>
      </c>
      <c r="I232" s="263"/>
      <c r="J232" s="264">
        <f>ROUND(I232*H232,2)</f>
        <v>0</v>
      </c>
      <c r="K232" s="265"/>
      <c r="L232" s="266"/>
      <c r="M232" s="267" t="s">
        <v>1</v>
      </c>
      <c r="N232" s="268" t="s">
        <v>47</v>
      </c>
      <c r="O232" s="90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30" t="s">
        <v>165</v>
      </c>
      <c r="AT232" s="230" t="s">
        <v>250</v>
      </c>
      <c r="AU232" s="230" t="s">
        <v>91</v>
      </c>
      <c r="AY232" s="16" t="s">
        <v>130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6" t="s">
        <v>21</v>
      </c>
      <c r="BK232" s="231">
        <f>ROUND(I232*H232,2)</f>
        <v>0</v>
      </c>
      <c r="BL232" s="16" t="s">
        <v>136</v>
      </c>
      <c r="BM232" s="230" t="s">
        <v>856</v>
      </c>
    </row>
    <row r="233" s="2" customFormat="1" ht="16.5" customHeight="1">
      <c r="A233" s="37"/>
      <c r="B233" s="38"/>
      <c r="C233" s="258" t="s">
        <v>521</v>
      </c>
      <c r="D233" s="258" t="s">
        <v>250</v>
      </c>
      <c r="E233" s="259" t="s">
        <v>857</v>
      </c>
      <c r="F233" s="260" t="s">
        <v>858</v>
      </c>
      <c r="G233" s="261" t="s">
        <v>207</v>
      </c>
      <c r="H233" s="262">
        <v>4</v>
      </c>
      <c r="I233" s="263"/>
      <c r="J233" s="264">
        <f>ROUND(I233*H233,2)</f>
        <v>0</v>
      </c>
      <c r="K233" s="265"/>
      <c r="L233" s="266"/>
      <c r="M233" s="267" t="s">
        <v>1</v>
      </c>
      <c r="N233" s="268" t="s">
        <v>47</v>
      </c>
      <c r="O233" s="90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0" t="s">
        <v>165</v>
      </c>
      <c r="AT233" s="230" t="s">
        <v>250</v>
      </c>
      <c r="AU233" s="230" t="s">
        <v>91</v>
      </c>
      <c r="AY233" s="16" t="s">
        <v>130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6" t="s">
        <v>21</v>
      </c>
      <c r="BK233" s="231">
        <f>ROUND(I233*H233,2)</f>
        <v>0</v>
      </c>
      <c r="BL233" s="16" t="s">
        <v>136</v>
      </c>
      <c r="BM233" s="230" t="s">
        <v>859</v>
      </c>
    </row>
    <row r="234" s="2" customFormat="1" ht="16.5" customHeight="1">
      <c r="A234" s="37"/>
      <c r="B234" s="38"/>
      <c r="C234" s="258" t="s">
        <v>525</v>
      </c>
      <c r="D234" s="258" t="s">
        <v>250</v>
      </c>
      <c r="E234" s="259" t="s">
        <v>860</v>
      </c>
      <c r="F234" s="260" t="s">
        <v>861</v>
      </c>
      <c r="G234" s="261" t="s">
        <v>207</v>
      </c>
      <c r="H234" s="262">
        <v>4</v>
      </c>
      <c r="I234" s="263"/>
      <c r="J234" s="264">
        <f>ROUND(I234*H234,2)</f>
        <v>0</v>
      </c>
      <c r="K234" s="265"/>
      <c r="L234" s="266"/>
      <c r="M234" s="267" t="s">
        <v>1</v>
      </c>
      <c r="N234" s="268" t="s">
        <v>47</v>
      </c>
      <c r="O234" s="90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0" t="s">
        <v>165</v>
      </c>
      <c r="AT234" s="230" t="s">
        <v>250</v>
      </c>
      <c r="AU234" s="230" t="s">
        <v>91</v>
      </c>
      <c r="AY234" s="16" t="s">
        <v>130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6" t="s">
        <v>21</v>
      </c>
      <c r="BK234" s="231">
        <f>ROUND(I234*H234,2)</f>
        <v>0</v>
      </c>
      <c r="BL234" s="16" t="s">
        <v>136</v>
      </c>
      <c r="BM234" s="230" t="s">
        <v>862</v>
      </c>
    </row>
    <row r="235" s="2" customFormat="1" ht="16.5" customHeight="1">
      <c r="A235" s="37"/>
      <c r="B235" s="38"/>
      <c r="C235" s="258" t="s">
        <v>529</v>
      </c>
      <c r="D235" s="258" t="s">
        <v>250</v>
      </c>
      <c r="E235" s="259" t="s">
        <v>863</v>
      </c>
      <c r="F235" s="260" t="s">
        <v>864</v>
      </c>
      <c r="G235" s="261" t="s">
        <v>207</v>
      </c>
      <c r="H235" s="262">
        <v>4</v>
      </c>
      <c r="I235" s="263"/>
      <c r="J235" s="264">
        <f>ROUND(I235*H235,2)</f>
        <v>0</v>
      </c>
      <c r="K235" s="265"/>
      <c r="L235" s="266"/>
      <c r="M235" s="267" t="s">
        <v>1</v>
      </c>
      <c r="N235" s="268" t="s">
        <v>47</v>
      </c>
      <c r="O235" s="90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0" t="s">
        <v>165</v>
      </c>
      <c r="AT235" s="230" t="s">
        <v>250</v>
      </c>
      <c r="AU235" s="230" t="s">
        <v>91</v>
      </c>
      <c r="AY235" s="16" t="s">
        <v>130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6" t="s">
        <v>21</v>
      </c>
      <c r="BK235" s="231">
        <f>ROUND(I235*H235,2)</f>
        <v>0</v>
      </c>
      <c r="BL235" s="16" t="s">
        <v>136</v>
      </c>
      <c r="BM235" s="230" t="s">
        <v>865</v>
      </c>
    </row>
    <row r="236" s="2" customFormat="1" ht="21.75" customHeight="1">
      <c r="A236" s="37"/>
      <c r="B236" s="38"/>
      <c r="C236" s="258" t="s">
        <v>533</v>
      </c>
      <c r="D236" s="258" t="s">
        <v>250</v>
      </c>
      <c r="E236" s="259" t="s">
        <v>866</v>
      </c>
      <c r="F236" s="260" t="s">
        <v>867</v>
      </c>
      <c r="G236" s="261" t="s">
        <v>207</v>
      </c>
      <c r="H236" s="262">
        <v>4</v>
      </c>
      <c r="I236" s="263"/>
      <c r="J236" s="264">
        <f>ROUND(I236*H236,2)</f>
        <v>0</v>
      </c>
      <c r="K236" s="265"/>
      <c r="L236" s="266"/>
      <c r="M236" s="267" t="s">
        <v>1</v>
      </c>
      <c r="N236" s="268" t="s">
        <v>47</v>
      </c>
      <c r="O236" s="90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0" t="s">
        <v>165</v>
      </c>
      <c r="AT236" s="230" t="s">
        <v>250</v>
      </c>
      <c r="AU236" s="230" t="s">
        <v>91</v>
      </c>
      <c r="AY236" s="16" t="s">
        <v>130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6" t="s">
        <v>21</v>
      </c>
      <c r="BK236" s="231">
        <f>ROUND(I236*H236,2)</f>
        <v>0</v>
      </c>
      <c r="BL236" s="16" t="s">
        <v>136</v>
      </c>
      <c r="BM236" s="230" t="s">
        <v>868</v>
      </c>
    </row>
    <row r="237" s="2" customFormat="1" ht="16.5" customHeight="1">
      <c r="A237" s="37"/>
      <c r="B237" s="38"/>
      <c r="C237" s="218" t="s">
        <v>537</v>
      </c>
      <c r="D237" s="218" t="s">
        <v>132</v>
      </c>
      <c r="E237" s="219" t="s">
        <v>869</v>
      </c>
      <c r="F237" s="220" t="s">
        <v>870</v>
      </c>
      <c r="G237" s="221" t="s">
        <v>836</v>
      </c>
      <c r="H237" s="222">
        <v>1</v>
      </c>
      <c r="I237" s="223"/>
      <c r="J237" s="224">
        <f>ROUND(I237*H237,2)</f>
        <v>0</v>
      </c>
      <c r="K237" s="225"/>
      <c r="L237" s="43"/>
      <c r="M237" s="226" t="s">
        <v>1</v>
      </c>
      <c r="N237" s="227" t="s">
        <v>47</v>
      </c>
      <c r="O237" s="90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0" t="s">
        <v>136</v>
      </c>
      <c r="AT237" s="230" t="s">
        <v>132</v>
      </c>
      <c r="AU237" s="230" t="s">
        <v>91</v>
      </c>
      <c r="AY237" s="16" t="s">
        <v>130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6" t="s">
        <v>21</v>
      </c>
      <c r="BK237" s="231">
        <f>ROUND(I237*H237,2)</f>
        <v>0</v>
      </c>
      <c r="BL237" s="16" t="s">
        <v>136</v>
      </c>
      <c r="BM237" s="230" t="s">
        <v>871</v>
      </c>
    </row>
    <row r="238" s="2" customFormat="1" ht="24.15" customHeight="1">
      <c r="A238" s="37"/>
      <c r="B238" s="38"/>
      <c r="C238" s="218" t="s">
        <v>543</v>
      </c>
      <c r="D238" s="218" t="s">
        <v>132</v>
      </c>
      <c r="E238" s="219" t="s">
        <v>617</v>
      </c>
      <c r="F238" s="220" t="s">
        <v>872</v>
      </c>
      <c r="G238" s="221" t="s">
        <v>159</v>
      </c>
      <c r="H238" s="222">
        <v>1355</v>
      </c>
      <c r="I238" s="223"/>
      <c r="J238" s="224">
        <f>ROUND(I238*H238,2)</f>
        <v>0</v>
      </c>
      <c r="K238" s="225"/>
      <c r="L238" s="43"/>
      <c r="M238" s="226" t="s">
        <v>1</v>
      </c>
      <c r="N238" s="227" t="s">
        <v>47</v>
      </c>
      <c r="O238" s="90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0" t="s">
        <v>619</v>
      </c>
      <c r="AT238" s="230" t="s">
        <v>132</v>
      </c>
      <c r="AU238" s="230" t="s">
        <v>91</v>
      </c>
      <c r="AY238" s="16" t="s">
        <v>130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6" t="s">
        <v>21</v>
      </c>
      <c r="BK238" s="231">
        <f>ROUND(I238*H238,2)</f>
        <v>0</v>
      </c>
      <c r="BL238" s="16" t="s">
        <v>619</v>
      </c>
      <c r="BM238" s="230" t="s">
        <v>873</v>
      </c>
    </row>
    <row r="239" s="2" customFormat="1">
      <c r="A239" s="37"/>
      <c r="B239" s="38"/>
      <c r="C239" s="39"/>
      <c r="D239" s="234" t="s">
        <v>179</v>
      </c>
      <c r="E239" s="39"/>
      <c r="F239" s="244" t="s">
        <v>621</v>
      </c>
      <c r="G239" s="39"/>
      <c r="H239" s="39"/>
      <c r="I239" s="245"/>
      <c r="J239" s="39"/>
      <c r="K239" s="39"/>
      <c r="L239" s="43"/>
      <c r="M239" s="246"/>
      <c r="N239" s="247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179</v>
      </c>
      <c r="AU239" s="16" t="s">
        <v>91</v>
      </c>
    </row>
    <row r="240" s="13" customFormat="1">
      <c r="A240" s="13"/>
      <c r="B240" s="232"/>
      <c r="C240" s="233"/>
      <c r="D240" s="234" t="s">
        <v>145</v>
      </c>
      <c r="E240" s="235" t="s">
        <v>1</v>
      </c>
      <c r="F240" s="236" t="s">
        <v>874</v>
      </c>
      <c r="G240" s="233"/>
      <c r="H240" s="237">
        <v>1355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145</v>
      </c>
      <c r="AU240" s="243" t="s">
        <v>91</v>
      </c>
      <c r="AV240" s="13" t="s">
        <v>91</v>
      </c>
      <c r="AW240" s="13" t="s">
        <v>38</v>
      </c>
      <c r="AX240" s="13" t="s">
        <v>21</v>
      </c>
      <c r="AY240" s="243" t="s">
        <v>130</v>
      </c>
    </row>
    <row r="241" s="2" customFormat="1" ht="16.5" customHeight="1">
      <c r="A241" s="37"/>
      <c r="B241" s="38"/>
      <c r="C241" s="258" t="s">
        <v>619</v>
      </c>
      <c r="D241" s="258" t="s">
        <v>250</v>
      </c>
      <c r="E241" s="259" t="s">
        <v>623</v>
      </c>
      <c r="F241" s="260" t="s">
        <v>875</v>
      </c>
      <c r="G241" s="261" t="s">
        <v>159</v>
      </c>
      <c r="H241" s="262">
        <v>1355</v>
      </c>
      <c r="I241" s="263"/>
      <c r="J241" s="264">
        <f>ROUND(I241*H241,2)</f>
        <v>0</v>
      </c>
      <c r="K241" s="265"/>
      <c r="L241" s="266"/>
      <c r="M241" s="267" t="s">
        <v>1</v>
      </c>
      <c r="N241" s="268" t="s">
        <v>47</v>
      </c>
      <c r="O241" s="90"/>
      <c r="P241" s="228">
        <f>O241*H241</f>
        <v>0</v>
      </c>
      <c r="Q241" s="228">
        <v>0.00020000000000000001</v>
      </c>
      <c r="R241" s="228">
        <f>Q241*H241</f>
        <v>0.27100000000000002</v>
      </c>
      <c r="S241" s="228">
        <v>0</v>
      </c>
      <c r="T241" s="229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0" t="s">
        <v>625</v>
      </c>
      <c r="AT241" s="230" t="s">
        <v>250</v>
      </c>
      <c r="AU241" s="230" t="s">
        <v>91</v>
      </c>
      <c r="AY241" s="16" t="s">
        <v>130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6" t="s">
        <v>21</v>
      </c>
      <c r="BK241" s="231">
        <f>ROUND(I241*H241,2)</f>
        <v>0</v>
      </c>
      <c r="BL241" s="16" t="s">
        <v>619</v>
      </c>
      <c r="BM241" s="230" t="s">
        <v>876</v>
      </c>
    </row>
    <row r="242" s="2" customFormat="1">
      <c r="A242" s="37"/>
      <c r="B242" s="38"/>
      <c r="C242" s="39"/>
      <c r="D242" s="234" t="s">
        <v>179</v>
      </c>
      <c r="E242" s="39"/>
      <c r="F242" s="244" t="s">
        <v>624</v>
      </c>
      <c r="G242" s="39"/>
      <c r="H242" s="39"/>
      <c r="I242" s="245"/>
      <c r="J242" s="39"/>
      <c r="K242" s="39"/>
      <c r="L242" s="43"/>
      <c r="M242" s="246"/>
      <c r="N242" s="24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179</v>
      </c>
      <c r="AU242" s="16" t="s">
        <v>91</v>
      </c>
    </row>
    <row r="243" s="2" customFormat="1">
      <c r="A243" s="37"/>
      <c r="B243" s="38"/>
      <c r="C243" s="39"/>
      <c r="D243" s="234" t="s">
        <v>627</v>
      </c>
      <c r="E243" s="39"/>
      <c r="F243" s="269" t="s">
        <v>628</v>
      </c>
      <c r="G243" s="39"/>
      <c r="H243" s="39"/>
      <c r="I243" s="245"/>
      <c r="J243" s="39"/>
      <c r="K243" s="39"/>
      <c r="L243" s="43"/>
      <c r="M243" s="246"/>
      <c r="N243" s="247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627</v>
      </c>
      <c r="AU243" s="16" t="s">
        <v>91</v>
      </c>
    </row>
    <row r="244" s="13" customFormat="1">
      <c r="A244" s="13"/>
      <c r="B244" s="232"/>
      <c r="C244" s="233"/>
      <c r="D244" s="234" t="s">
        <v>145</v>
      </c>
      <c r="E244" s="233"/>
      <c r="F244" s="236" t="s">
        <v>877</v>
      </c>
      <c r="G244" s="233"/>
      <c r="H244" s="237">
        <v>1355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145</v>
      </c>
      <c r="AU244" s="243" t="s">
        <v>91</v>
      </c>
      <c r="AV244" s="13" t="s">
        <v>91</v>
      </c>
      <c r="AW244" s="13" t="s">
        <v>4</v>
      </c>
      <c r="AX244" s="13" t="s">
        <v>21</v>
      </c>
      <c r="AY244" s="243" t="s">
        <v>130</v>
      </c>
    </row>
    <row r="245" s="2" customFormat="1" ht="24.15" customHeight="1">
      <c r="A245" s="37"/>
      <c r="B245" s="38"/>
      <c r="C245" s="258" t="s">
        <v>878</v>
      </c>
      <c r="D245" s="258" t="s">
        <v>250</v>
      </c>
      <c r="E245" s="259" t="s">
        <v>631</v>
      </c>
      <c r="F245" s="260" t="s">
        <v>632</v>
      </c>
      <c r="G245" s="261" t="s">
        <v>159</v>
      </c>
      <c r="H245" s="262">
        <v>1355</v>
      </c>
      <c r="I245" s="263"/>
      <c r="J245" s="264">
        <f>ROUND(I245*H245,2)</f>
        <v>0</v>
      </c>
      <c r="K245" s="265"/>
      <c r="L245" s="266"/>
      <c r="M245" s="267" t="s">
        <v>1</v>
      </c>
      <c r="N245" s="268" t="s">
        <v>47</v>
      </c>
      <c r="O245" s="90"/>
      <c r="P245" s="228">
        <f>O245*H245</f>
        <v>0</v>
      </c>
      <c r="Q245" s="228">
        <v>0.00019000000000000001</v>
      </c>
      <c r="R245" s="228">
        <f>Q245*H245</f>
        <v>0.25745000000000001</v>
      </c>
      <c r="S245" s="228">
        <v>0</v>
      </c>
      <c r="T245" s="229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0" t="s">
        <v>625</v>
      </c>
      <c r="AT245" s="230" t="s">
        <v>250</v>
      </c>
      <c r="AU245" s="230" t="s">
        <v>91</v>
      </c>
      <c r="AY245" s="16" t="s">
        <v>130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6" t="s">
        <v>21</v>
      </c>
      <c r="BK245" s="231">
        <f>ROUND(I245*H245,2)</f>
        <v>0</v>
      </c>
      <c r="BL245" s="16" t="s">
        <v>619</v>
      </c>
      <c r="BM245" s="230" t="s">
        <v>879</v>
      </c>
    </row>
    <row r="246" s="2" customFormat="1">
      <c r="A246" s="37"/>
      <c r="B246" s="38"/>
      <c r="C246" s="39"/>
      <c r="D246" s="234" t="s">
        <v>179</v>
      </c>
      <c r="E246" s="39"/>
      <c r="F246" s="244" t="s">
        <v>632</v>
      </c>
      <c r="G246" s="39"/>
      <c r="H246" s="39"/>
      <c r="I246" s="245"/>
      <c r="J246" s="39"/>
      <c r="K246" s="39"/>
      <c r="L246" s="43"/>
      <c r="M246" s="246"/>
      <c r="N246" s="247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179</v>
      </c>
      <c r="AU246" s="16" t="s">
        <v>91</v>
      </c>
    </row>
    <row r="247" s="13" customFormat="1">
      <c r="A247" s="13"/>
      <c r="B247" s="232"/>
      <c r="C247" s="233"/>
      <c r="D247" s="234" t="s">
        <v>145</v>
      </c>
      <c r="E247" s="233"/>
      <c r="F247" s="236" t="s">
        <v>877</v>
      </c>
      <c r="G247" s="233"/>
      <c r="H247" s="237">
        <v>1355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145</v>
      </c>
      <c r="AU247" s="243" t="s">
        <v>91</v>
      </c>
      <c r="AV247" s="13" t="s">
        <v>91</v>
      </c>
      <c r="AW247" s="13" t="s">
        <v>4</v>
      </c>
      <c r="AX247" s="13" t="s">
        <v>21</v>
      </c>
      <c r="AY247" s="243" t="s">
        <v>130</v>
      </c>
    </row>
    <row r="248" s="2" customFormat="1" ht="33" customHeight="1">
      <c r="A248" s="37"/>
      <c r="B248" s="38"/>
      <c r="C248" s="218" t="s">
        <v>880</v>
      </c>
      <c r="D248" s="218" t="s">
        <v>132</v>
      </c>
      <c r="E248" s="219" t="s">
        <v>881</v>
      </c>
      <c r="F248" s="220" t="s">
        <v>882</v>
      </c>
      <c r="G248" s="221" t="s">
        <v>207</v>
      </c>
      <c r="H248" s="222">
        <v>1</v>
      </c>
      <c r="I248" s="223"/>
      <c r="J248" s="224">
        <f>ROUND(I248*H248,2)</f>
        <v>0</v>
      </c>
      <c r="K248" s="225"/>
      <c r="L248" s="43"/>
      <c r="M248" s="226" t="s">
        <v>1</v>
      </c>
      <c r="N248" s="227" t="s">
        <v>47</v>
      </c>
      <c r="O248" s="90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0" t="s">
        <v>619</v>
      </c>
      <c r="AT248" s="230" t="s">
        <v>132</v>
      </c>
      <c r="AU248" s="230" t="s">
        <v>91</v>
      </c>
      <c r="AY248" s="16" t="s">
        <v>130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6" t="s">
        <v>21</v>
      </c>
      <c r="BK248" s="231">
        <f>ROUND(I248*H248,2)</f>
        <v>0</v>
      </c>
      <c r="BL248" s="16" t="s">
        <v>619</v>
      </c>
      <c r="BM248" s="230" t="s">
        <v>883</v>
      </c>
    </row>
    <row r="249" s="2" customFormat="1">
      <c r="A249" s="37"/>
      <c r="B249" s="38"/>
      <c r="C249" s="39"/>
      <c r="D249" s="234" t="s">
        <v>179</v>
      </c>
      <c r="E249" s="39"/>
      <c r="F249" s="244" t="s">
        <v>884</v>
      </c>
      <c r="G249" s="39"/>
      <c r="H249" s="39"/>
      <c r="I249" s="245"/>
      <c r="J249" s="39"/>
      <c r="K249" s="39"/>
      <c r="L249" s="43"/>
      <c r="M249" s="246"/>
      <c r="N249" s="24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179</v>
      </c>
      <c r="AU249" s="16" t="s">
        <v>91</v>
      </c>
    </row>
    <row r="250" s="12" customFormat="1" ht="25.92" customHeight="1">
      <c r="A250" s="12"/>
      <c r="B250" s="202"/>
      <c r="C250" s="203"/>
      <c r="D250" s="204" t="s">
        <v>81</v>
      </c>
      <c r="E250" s="205" t="s">
        <v>885</v>
      </c>
      <c r="F250" s="205" t="s">
        <v>886</v>
      </c>
      <c r="G250" s="203"/>
      <c r="H250" s="203"/>
      <c r="I250" s="206"/>
      <c r="J250" s="207">
        <f>BK250</f>
        <v>0</v>
      </c>
      <c r="K250" s="203"/>
      <c r="L250" s="208"/>
      <c r="M250" s="209"/>
      <c r="N250" s="210"/>
      <c r="O250" s="210"/>
      <c r="P250" s="211">
        <f>SUM(P251:P258)</f>
        <v>0</v>
      </c>
      <c r="Q250" s="210"/>
      <c r="R250" s="211">
        <f>SUM(R251:R258)</f>
        <v>0</v>
      </c>
      <c r="S250" s="210"/>
      <c r="T250" s="212">
        <f>SUM(T251:T258)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21</v>
      </c>
      <c r="AT250" s="214" t="s">
        <v>81</v>
      </c>
      <c r="AU250" s="214" t="s">
        <v>82</v>
      </c>
      <c r="AY250" s="213" t="s">
        <v>130</v>
      </c>
      <c r="BK250" s="215">
        <f>SUM(BK251:BK258)</f>
        <v>0</v>
      </c>
    </row>
    <row r="251" s="2" customFormat="1" ht="52.2" customHeight="1">
      <c r="A251" s="37"/>
      <c r="B251" s="38"/>
      <c r="C251" s="218" t="s">
        <v>547</v>
      </c>
      <c r="D251" s="218" t="s">
        <v>132</v>
      </c>
      <c r="E251" s="219" t="s">
        <v>887</v>
      </c>
      <c r="F251" s="220" t="s">
        <v>888</v>
      </c>
      <c r="G251" s="221" t="s">
        <v>207</v>
      </c>
      <c r="H251" s="222">
        <v>1</v>
      </c>
      <c r="I251" s="223"/>
      <c r="J251" s="224">
        <f>ROUND(I251*H251,2)</f>
        <v>0</v>
      </c>
      <c r="K251" s="225"/>
      <c r="L251" s="43"/>
      <c r="M251" s="226" t="s">
        <v>1</v>
      </c>
      <c r="N251" s="227" t="s">
        <v>47</v>
      </c>
      <c r="O251" s="90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0" t="s">
        <v>136</v>
      </c>
      <c r="AT251" s="230" t="s">
        <v>132</v>
      </c>
      <c r="AU251" s="230" t="s">
        <v>21</v>
      </c>
      <c r="AY251" s="16" t="s">
        <v>130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6" t="s">
        <v>21</v>
      </c>
      <c r="BK251" s="231">
        <f>ROUND(I251*H251,2)</f>
        <v>0</v>
      </c>
      <c r="BL251" s="16" t="s">
        <v>136</v>
      </c>
      <c r="BM251" s="230" t="s">
        <v>889</v>
      </c>
    </row>
    <row r="252" s="2" customFormat="1">
      <c r="A252" s="37"/>
      <c r="B252" s="38"/>
      <c r="C252" s="39"/>
      <c r="D252" s="234" t="s">
        <v>179</v>
      </c>
      <c r="E252" s="39"/>
      <c r="F252" s="244" t="s">
        <v>890</v>
      </c>
      <c r="G252" s="39"/>
      <c r="H252" s="39"/>
      <c r="I252" s="245"/>
      <c r="J252" s="39"/>
      <c r="K252" s="39"/>
      <c r="L252" s="43"/>
      <c r="M252" s="246"/>
      <c r="N252" s="247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179</v>
      </c>
      <c r="AU252" s="16" t="s">
        <v>21</v>
      </c>
    </row>
    <row r="253" s="14" customFormat="1">
      <c r="A253" s="14"/>
      <c r="B253" s="248"/>
      <c r="C253" s="249"/>
      <c r="D253" s="234" t="s">
        <v>145</v>
      </c>
      <c r="E253" s="250" t="s">
        <v>1</v>
      </c>
      <c r="F253" s="251" t="s">
        <v>891</v>
      </c>
      <c r="G253" s="249"/>
      <c r="H253" s="250" t="s">
        <v>1</v>
      </c>
      <c r="I253" s="252"/>
      <c r="J253" s="249"/>
      <c r="K253" s="249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145</v>
      </c>
      <c r="AU253" s="257" t="s">
        <v>21</v>
      </c>
      <c r="AV253" s="14" t="s">
        <v>21</v>
      </c>
      <c r="AW253" s="14" t="s">
        <v>38</v>
      </c>
      <c r="AX253" s="14" t="s">
        <v>82</v>
      </c>
      <c r="AY253" s="257" t="s">
        <v>130</v>
      </c>
    </row>
    <row r="254" s="13" customFormat="1">
      <c r="A254" s="13"/>
      <c r="B254" s="232"/>
      <c r="C254" s="233"/>
      <c r="D254" s="234" t="s">
        <v>145</v>
      </c>
      <c r="E254" s="235" t="s">
        <v>1</v>
      </c>
      <c r="F254" s="236" t="s">
        <v>21</v>
      </c>
      <c r="G254" s="233"/>
      <c r="H254" s="237">
        <v>1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145</v>
      </c>
      <c r="AU254" s="243" t="s">
        <v>21</v>
      </c>
      <c r="AV254" s="13" t="s">
        <v>91</v>
      </c>
      <c r="AW254" s="13" t="s">
        <v>38</v>
      </c>
      <c r="AX254" s="13" t="s">
        <v>21</v>
      </c>
      <c r="AY254" s="243" t="s">
        <v>130</v>
      </c>
    </row>
    <row r="255" s="2" customFormat="1" ht="44.25" customHeight="1">
      <c r="A255" s="37"/>
      <c r="B255" s="38"/>
      <c r="C255" s="218" t="s">
        <v>551</v>
      </c>
      <c r="D255" s="218" t="s">
        <v>132</v>
      </c>
      <c r="E255" s="219" t="s">
        <v>892</v>
      </c>
      <c r="F255" s="220" t="s">
        <v>893</v>
      </c>
      <c r="G255" s="221" t="s">
        <v>207</v>
      </c>
      <c r="H255" s="222">
        <v>1</v>
      </c>
      <c r="I255" s="223"/>
      <c r="J255" s="224">
        <f>ROUND(I255*H255,2)</f>
        <v>0</v>
      </c>
      <c r="K255" s="225"/>
      <c r="L255" s="43"/>
      <c r="M255" s="226" t="s">
        <v>1</v>
      </c>
      <c r="N255" s="227" t="s">
        <v>47</v>
      </c>
      <c r="O255" s="90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0" t="s">
        <v>136</v>
      </c>
      <c r="AT255" s="230" t="s">
        <v>132</v>
      </c>
      <c r="AU255" s="230" t="s">
        <v>21</v>
      </c>
      <c r="AY255" s="16" t="s">
        <v>130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6" t="s">
        <v>21</v>
      </c>
      <c r="BK255" s="231">
        <f>ROUND(I255*H255,2)</f>
        <v>0</v>
      </c>
      <c r="BL255" s="16" t="s">
        <v>136</v>
      </c>
      <c r="BM255" s="230" t="s">
        <v>894</v>
      </c>
    </row>
    <row r="256" s="2" customFormat="1">
      <c r="A256" s="37"/>
      <c r="B256" s="38"/>
      <c r="C256" s="39"/>
      <c r="D256" s="234" t="s">
        <v>179</v>
      </c>
      <c r="E256" s="39"/>
      <c r="F256" s="244" t="s">
        <v>895</v>
      </c>
      <c r="G256" s="39"/>
      <c r="H256" s="39"/>
      <c r="I256" s="245"/>
      <c r="J256" s="39"/>
      <c r="K256" s="39"/>
      <c r="L256" s="43"/>
      <c r="M256" s="246"/>
      <c r="N256" s="247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179</v>
      </c>
      <c r="AU256" s="16" t="s">
        <v>21</v>
      </c>
    </row>
    <row r="257" s="14" customFormat="1">
      <c r="A257" s="14"/>
      <c r="B257" s="248"/>
      <c r="C257" s="249"/>
      <c r="D257" s="234" t="s">
        <v>145</v>
      </c>
      <c r="E257" s="250" t="s">
        <v>1</v>
      </c>
      <c r="F257" s="251" t="s">
        <v>891</v>
      </c>
      <c r="G257" s="249"/>
      <c r="H257" s="250" t="s">
        <v>1</v>
      </c>
      <c r="I257" s="252"/>
      <c r="J257" s="249"/>
      <c r="K257" s="249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145</v>
      </c>
      <c r="AU257" s="257" t="s">
        <v>21</v>
      </c>
      <c r="AV257" s="14" t="s">
        <v>21</v>
      </c>
      <c r="AW257" s="14" t="s">
        <v>38</v>
      </c>
      <c r="AX257" s="14" t="s">
        <v>82</v>
      </c>
      <c r="AY257" s="257" t="s">
        <v>130</v>
      </c>
    </row>
    <row r="258" s="13" customFormat="1">
      <c r="A258" s="13"/>
      <c r="B258" s="232"/>
      <c r="C258" s="233"/>
      <c r="D258" s="234" t="s">
        <v>145</v>
      </c>
      <c r="E258" s="235" t="s">
        <v>1</v>
      </c>
      <c r="F258" s="236" t="s">
        <v>21</v>
      </c>
      <c r="G258" s="233"/>
      <c r="H258" s="237">
        <v>1</v>
      </c>
      <c r="I258" s="238"/>
      <c r="J258" s="233"/>
      <c r="K258" s="233"/>
      <c r="L258" s="239"/>
      <c r="M258" s="275"/>
      <c r="N258" s="276"/>
      <c r="O258" s="276"/>
      <c r="P258" s="276"/>
      <c r="Q258" s="276"/>
      <c r="R258" s="276"/>
      <c r="S258" s="276"/>
      <c r="T258" s="27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145</v>
      </c>
      <c r="AU258" s="243" t="s">
        <v>21</v>
      </c>
      <c r="AV258" s="13" t="s">
        <v>91</v>
      </c>
      <c r="AW258" s="13" t="s">
        <v>38</v>
      </c>
      <c r="AX258" s="13" t="s">
        <v>21</v>
      </c>
      <c r="AY258" s="243" t="s">
        <v>130</v>
      </c>
    </row>
    <row r="259" s="2" customFormat="1" ht="6.96" customHeight="1">
      <c r="A259" s="37"/>
      <c r="B259" s="65"/>
      <c r="C259" s="66"/>
      <c r="D259" s="66"/>
      <c r="E259" s="66"/>
      <c r="F259" s="66"/>
      <c r="G259" s="66"/>
      <c r="H259" s="66"/>
      <c r="I259" s="66"/>
      <c r="J259" s="66"/>
      <c r="K259" s="66"/>
      <c r="L259" s="43"/>
      <c r="M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</row>
  </sheetData>
  <sheetProtection sheet="1" autoFilter="0" formatColumns="0" formatRows="0" objects="1" scenarios="1" spinCount="100000" saltValue="/d/PNTvJ1n+PgaoCZ8lJyDhQTvMGDClrosbeJX6XGDtA5TP8T5H8q6TNZpZB7ilyrNucwG9wGRxkuhu0r7e2cg==" hashValue="RIb++uwx5s2yDC/0PzoAfcrC3jPJlHHRsgiwt8DUUIZdSBpBBA7tV36QmQRqJT+KQua6nECvNFeRjKDAaEKHpQ==" algorithmName="SHA-512" password="CC35"/>
  <autoFilter ref="C126:K25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91</v>
      </c>
    </row>
    <row r="4" s="1" customFormat="1" ht="24.96" customHeight="1">
      <c r="B4" s="19"/>
      <c r="D4" s="137" t="s">
        <v>98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REV Malšovice _ Vodovod Borek/Hliněná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896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19</v>
      </c>
      <c r="E11" s="37"/>
      <c r="F11" s="142" t="s">
        <v>1</v>
      </c>
      <c r="G11" s="37"/>
      <c r="H11" s="37"/>
      <c r="I11" s="139" t="s">
        <v>20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897</v>
      </c>
      <c r="G12" s="37"/>
      <c r="H12" s="37"/>
      <c r="I12" s="139" t="s">
        <v>24</v>
      </c>
      <c r="J12" s="143" t="str">
        <f>'Rekapitulace stavby'!AN8</f>
        <v>18. 10. 2021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28</v>
      </c>
      <c r="E14" s="37"/>
      <c r="F14" s="37"/>
      <c r="G14" s="37"/>
      <c r="H14" s="37"/>
      <c r="I14" s="139" t="s">
        <v>29</v>
      </c>
      <c r="J14" s="142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tr">
        <f>IF('Rekapitulace stavby'!E11="","",'Rekapitulace stavby'!E11)</f>
        <v xml:space="preserve"> </v>
      </c>
      <c r="F15" s="37"/>
      <c r="G15" s="37"/>
      <c r="H15" s="37"/>
      <c r="I15" s="139" t="s">
        <v>31</v>
      </c>
      <c r="J15" s="142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32</v>
      </c>
      <c r="E17" s="37"/>
      <c r="F17" s="37"/>
      <c r="G17" s="37"/>
      <c r="H17" s="37"/>
      <c r="I17" s="139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34</v>
      </c>
      <c r="E20" s="37"/>
      <c r="F20" s="37"/>
      <c r="G20" s="37"/>
      <c r="H20" s="37"/>
      <c r="I20" s="139" t="s">
        <v>29</v>
      </c>
      <c r="J20" s="142" t="s">
        <v>35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36</v>
      </c>
      <c r="F21" s="37"/>
      <c r="G21" s="37"/>
      <c r="H21" s="37"/>
      <c r="I21" s="139" t="s">
        <v>31</v>
      </c>
      <c r="J21" s="142" t="s">
        <v>37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39</v>
      </c>
      <c r="E23" s="37"/>
      <c r="F23" s="37"/>
      <c r="G23" s="37"/>
      <c r="H23" s="37"/>
      <c r="I23" s="139" t="s">
        <v>29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40</v>
      </c>
      <c r="F24" s="37"/>
      <c r="G24" s="37"/>
      <c r="H24" s="37"/>
      <c r="I24" s="139" t="s">
        <v>31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42</v>
      </c>
      <c r="E30" s="37"/>
      <c r="F30" s="37"/>
      <c r="G30" s="37"/>
      <c r="H30" s="37"/>
      <c r="I30" s="37"/>
      <c r="J30" s="150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44</v>
      </c>
      <c r="G32" s="37"/>
      <c r="H32" s="37"/>
      <c r="I32" s="151" t="s">
        <v>43</v>
      </c>
      <c r="J32" s="151" t="s">
        <v>45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46</v>
      </c>
      <c r="E33" s="139" t="s">
        <v>47</v>
      </c>
      <c r="F33" s="153">
        <f>ROUND((SUM(BE121:BE139)),  2)</f>
        <v>0</v>
      </c>
      <c r="G33" s="37"/>
      <c r="H33" s="37"/>
      <c r="I33" s="154">
        <v>0.20999999999999999</v>
      </c>
      <c r="J33" s="153">
        <f>ROUND(((SUM(BE121:BE139))*I33),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48</v>
      </c>
      <c r="F34" s="153">
        <f>ROUND((SUM(BF121:BF139)),  2)</f>
        <v>0</v>
      </c>
      <c r="G34" s="37"/>
      <c r="H34" s="37"/>
      <c r="I34" s="154">
        <v>0.14999999999999999</v>
      </c>
      <c r="J34" s="153">
        <f>ROUND(((SUM(BF121:BF139))*I34),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49</v>
      </c>
      <c r="F35" s="153">
        <f>ROUND((SUM(BG121:BG139)),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50</v>
      </c>
      <c r="F36" s="153">
        <f>ROUND((SUM(BH121:BH139)),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51</v>
      </c>
      <c r="F37" s="153">
        <f>ROUND((SUM(BI121:BI139)),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52</v>
      </c>
      <c r="E39" s="157"/>
      <c r="F39" s="157"/>
      <c r="G39" s="158" t="s">
        <v>53</v>
      </c>
      <c r="H39" s="159" t="s">
        <v>54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55</v>
      </c>
      <c r="E50" s="163"/>
      <c r="F50" s="163"/>
      <c r="G50" s="162" t="s">
        <v>56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57</v>
      </c>
      <c r="E61" s="165"/>
      <c r="F61" s="166" t="s">
        <v>58</v>
      </c>
      <c r="G61" s="164" t="s">
        <v>57</v>
      </c>
      <c r="H61" s="165"/>
      <c r="I61" s="165"/>
      <c r="J61" s="167" t="s">
        <v>58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59</v>
      </c>
      <c r="E65" s="168"/>
      <c r="F65" s="168"/>
      <c r="G65" s="162" t="s">
        <v>60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57</v>
      </c>
      <c r="E76" s="165"/>
      <c r="F76" s="166" t="s">
        <v>58</v>
      </c>
      <c r="G76" s="164" t="s">
        <v>57</v>
      </c>
      <c r="H76" s="165"/>
      <c r="I76" s="165"/>
      <c r="J76" s="167" t="s">
        <v>58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101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REV Malšovice _ Vodovod Borek/Hliněná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ON - Ostatní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>Stará Oleška</v>
      </c>
      <c r="G89" s="39"/>
      <c r="H89" s="39"/>
      <c r="I89" s="31" t="s">
        <v>24</v>
      </c>
      <c r="J89" s="78" t="str">
        <f>IF(J12="","",J12)</f>
        <v>18. 10. 2021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 xml:space="preserve"> </v>
      </c>
      <c r="G91" s="39"/>
      <c r="H91" s="39"/>
      <c r="I91" s="31" t="s">
        <v>34</v>
      </c>
      <c r="J91" s="35" t="str">
        <f>E21</f>
        <v>Ingreal Děčín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39</v>
      </c>
      <c r="J92" s="35" t="str">
        <f>E24</f>
        <v>Ing. Jiří Pacovský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102</v>
      </c>
      <c r="D94" s="175"/>
      <c r="E94" s="175"/>
      <c r="F94" s="175"/>
      <c r="G94" s="175"/>
      <c r="H94" s="175"/>
      <c r="I94" s="175"/>
      <c r="J94" s="176" t="s">
        <v>103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104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105</v>
      </c>
    </row>
    <row r="97" s="9" customFormat="1" ht="24.96" customHeight="1">
      <c r="A97" s="9"/>
      <c r="B97" s="178"/>
      <c r="C97" s="179"/>
      <c r="D97" s="180" t="s">
        <v>898</v>
      </c>
      <c r="E97" s="181"/>
      <c r="F97" s="181"/>
      <c r="G97" s="181"/>
      <c r="H97" s="181"/>
      <c r="I97" s="181"/>
      <c r="J97" s="182">
        <f>J122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899</v>
      </c>
      <c r="E98" s="187"/>
      <c r="F98" s="187"/>
      <c r="G98" s="187"/>
      <c r="H98" s="187"/>
      <c r="I98" s="187"/>
      <c r="J98" s="188">
        <f>J123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900</v>
      </c>
      <c r="E99" s="187"/>
      <c r="F99" s="187"/>
      <c r="G99" s="187"/>
      <c r="H99" s="187"/>
      <c r="I99" s="187"/>
      <c r="J99" s="188">
        <f>J131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901</v>
      </c>
      <c r="E100" s="187"/>
      <c r="F100" s="187"/>
      <c r="G100" s="187"/>
      <c r="H100" s="187"/>
      <c r="I100" s="187"/>
      <c r="J100" s="188">
        <f>J136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902</v>
      </c>
      <c r="E101" s="187"/>
      <c r="F101" s="187"/>
      <c r="G101" s="187"/>
      <c r="H101" s="187"/>
      <c r="I101" s="187"/>
      <c r="J101" s="188">
        <f>J138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115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73" t="str">
        <f>E7</f>
        <v>REV Malšovice _ Vodovod Borek/Hliněná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99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ON - Ostatní náklady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22</v>
      </c>
      <c r="D115" s="39"/>
      <c r="E115" s="39"/>
      <c r="F115" s="26" t="str">
        <f>F12</f>
        <v>Stará Oleška</v>
      </c>
      <c r="G115" s="39"/>
      <c r="H115" s="39"/>
      <c r="I115" s="31" t="s">
        <v>24</v>
      </c>
      <c r="J115" s="78" t="str">
        <f>IF(J12="","",J12)</f>
        <v>18. 10. 2021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E15</f>
        <v xml:space="preserve"> </v>
      </c>
      <c r="G117" s="39"/>
      <c r="H117" s="39"/>
      <c r="I117" s="31" t="s">
        <v>34</v>
      </c>
      <c r="J117" s="35" t="str">
        <f>E21</f>
        <v>Ingreal Děčín s.r.o.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32</v>
      </c>
      <c r="D118" s="39"/>
      <c r="E118" s="39"/>
      <c r="F118" s="26" t="str">
        <f>IF(E18="","",E18)</f>
        <v>Vyplň údaj</v>
      </c>
      <c r="G118" s="39"/>
      <c r="H118" s="39"/>
      <c r="I118" s="31" t="s">
        <v>39</v>
      </c>
      <c r="J118" s="35" t="str">
        <f>E24</f>
        <v>Ing. Jiří Pacovský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0"/>
      <c r="B120" s="191"/>
      <c r="C120" s="192" t="s">
        <v>116</v>
      </c>
      <c r="D120" s="193" t="s">
        <v>67</v>
      </c>
      <c r="E120" s="193" t="s">
        <v>63</v>
      </c>
      <c r="F120" s="193" t="s">
        <v>64</v>
      </c>
      <c r="G120" s="193" t="s">
        <v>117</v>
      </c>
      <c r="H120" s="193" t="s">
        <v>118</v>
      </c>
      <c r="I120" s="193" t="s">
        <v>119</v>
      </c>
      <c r="J120" s="194" t="s">
        <v>103</v>
      </c>
      <c r="K120" s="195" t="s">
        <v>120</v>
      </c>
      <c r="L120" s="196"/>
      <c r="M120" s="99" t="s">
        <v>1</v>
      </c>
      <c r="N120" s="100" t="s">
        <v>46</v>
      </c>
      <c r="O120" s="100" t="s">
        <v>121</v>
      </c>
      <c r="P120" s="100" t="s">
        <v>122</v>
      </c>
      <c r="Q120" s="100" t="s">
        <v>123</v>
      </c>
      <c r="R120" s="100" t="s">
        <v>124</v>
      </c>
      <c r="S120" s="100" t="s">
        <v>125</v>
      </c>
      <c r="T120" s="101" t="s">
        <v>126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7"/>
      <c r="B121" s="38"/>
      <c r="C121" s="106" t="s">
        <v>127</v>
      </c>
      <c r="D121" s="39"/>
      <c r="E121" s="39"/>
      <c r="F121" s="39"/>
      <c r="G121" s="39"/>
      <c r="H121" s="39"/>
      <c r="I121" s="39"/>
      <c r="J121" s="197">
        <f>BK121</f>
        <v>0</v>
      </c>
      <c r="K121" s="39"/>
      <c r="L121" s="43"/>
      <c r="M121" s="102"/>
      <c r="N121" s="198"/>
      <c r="O121" s="103"/>
      <c r="P121" s="199">
        <f>P122</f>
        <v>0</v>
      </c>
      <c r="Q121" s="103"/>
      <c r="R121" s="199">
        <f>R122</f>
        <v>0</v>
      </c>
      <c r="S121" s="103"/>
      <c r="T121" s="200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81</v>
      </c>
      <c r="AU121" s="16" t="s">
        <v>105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81</v>
      </c>
      <c r="E122" s="205" t="s">
        <v>903</v>
      </c>
      <c r="F122" s="205" t="s">
        <v>904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P123+P131+P136+P138</f>
        <v>0</v>
      </c>
      <c r="Q122" s="210"/>
      <c r="R122" s="211">
        <f>R123+R131+R136+R138</f>
        <v>0</v>
      </c>
      <c r="S122" s="210"/>
      <c r="T122" s="212">
        <f>T123+T131+T136+T138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21</v>
      </c>
      <c r="AT122" s="214" t="s">
        <v>81</v>
      </c>
      <c r="AU122" s="214" t="s">
        <v>82</v>
      </c>
      <c r="AY122" s="213" t="s">
        <v>130</v>
      </c>
      <c r="BK122" s="215">
        <f>BK123+BK131+BK136+BK138</f>
        <v>0</v>
      </c>
    </row>
    <row r="123" s="12" customFormat="1" ht="22.8" customHeight="1">
      <c r="A123" s="12"/>
      <c r="B123" s="202"/>
      <c r="C123" s="203"/>
      <c r="D123" s="204" t="s">
        <v>81</v>
      </c>
      <c r="E123" s="216" t="s">
        <v>905</v>
      </c>
      <c r="F123" s="216" t="s">
        <v>906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SUM(P124:P130)</f>
        <v>0</v>
      </c>
      <c r="Q123" s="210"/>
      <c r="R123" s="211">
        <f>SUM(R124:R130)</f>
        <v>0</v>
      </c>
      <c r="S123" s="210"/>
      <c r="T123" s="212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21</v>
      </c>
      <c r="AT123" s="214" t="s">
        <v>81</v>
      </c>
      <c r="AU123" s="214" t="s">
        <v>21</v>
      </c>
      <c r="AY123" s="213" t="s">
        <v>130</v>
      </c>
      <c r="BK123" s="215">
        <f>SUM(BK124:BK130)</f>
        <v>0</v>
      </c>
    </row>
    <row r="124" s="2" customFormat="1" ht="16.5" customHeight="1">
      <c r="A124" s="37"/>
      <c r="B124" s="38"/>
      <c r="C124" s="218" t="s">
        <v>21</v>
      </c>
      <c r="D124" s="218" t="s">
        <v>132</v>
      </c>
      <c r="E124" s="219" t="s">
        <v>907</v>
      </c>
      <c r="F124" s="220" t="s">
        <v>908</v>
      </c>
      <c r="G124" s="221" t="s">
        <v>909</v>
      </c>
      <c r="H124" s="222">
        <v>1</v>
      </c>
      <c r="I124" s="223"/>
      <c r="J124" s="224">
        <f>ROUND(I124*H124,2)</f>
        <v>0</v>
      </c>
      <c r="K124" s="225"/>
      <c r="L124" s="43"/>
      <c r="M124" s="226" t="s">
        <v>1</v>
      </c>
      <c r="N124" s="227" t="s">
        <v>47</v>
      </c>
      <c r="O124" s="90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0" t="s">
        <v>910</v>
      </c>
      <c r="AT124" s="230" t="s">
        <v>132</v>
      </c>
      <c r="AU124" s="230" t="s">
        <v>91</v>
      </c>
      <c r="AY124" s="16" t="s">
        <v>130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6" t="s">
        <v>21</v>
      </c>
      <c r="BK124" s="231">
        <f>ROUND(I124*H124,2)</f>
        <v>0</v>
      </c>
      <c r="BL124" s="16" t="s">
        <v>910</v>
      </c>
      <c r="BM124" s="230" t="s">
        <v>911</v>
      </c>
    </row>
    <row r="125" s="2" customFormat="1" ht="16.5" customHeight="1">
      <c r="A125" s="37"/>
      <c r="B125" s="38"/>
      <c r="C125" s="218" t="s">
        <v>91</v>
      </c>
      <c r="D125" s="218" t="s">
        <v>132</v>
      </c>
      <c r="E125" s="219" t="s">
        <v>912</v>
      </c>
      <c r="F125" s="220" t="s">
        <v>913</v>
      </c>
      <c r="G125" s="221" t="s">
        <v>909</v>
      </c>
      <c r="H125" s="222">
        <v>1</v>
      </c>
      <c r="I125" s="223"/>
      <c r="J125" s="224">
        <f>ROUND(I125*H125,2)</f>
        <v>0</v>
      </c>
      <c r="K125" s="225"/>
      <c r="L125" s="43"/>
      <c r="M125" s="226" t="s">
        <v>1</v>
      </c>
      <c r="N125" s="227" t="s">
        <v>47</v>
      </c>
      <c r="O125" s="90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0" t="s">
        <v>136</v>
      </c>
      <c r="AT125" s="230" t="s">
        <v>132</v>
      </c>
      <c r="AU125" s="230" t="s">
        <v>91</v>
      </c>
      <c r="AY125" s="16" t="s">
        <v>130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6" t="s">
        <v>21</v>
      </c>
      <c r="BK125" s="231">
        <f>ROUND(I125*H125,2)</f>
        <v>0</v>
      </c>
      <c r="BL125" s="16" t="s">
        <v>136</v>
      </c>
      <c r="BM125" s="230" t="s">
        <v>914</v>
      </c>
    </row>
    <row r="126" s="2" customFormat="1" ht="16.5" customHeight="1">
      <c r="A126" s="37"/>
      <c r="B126" s="38"/>
      <c r="C126" s="218" t="s">
        <v>141</v>
      </c>
      <c r="D126" s="218" t="s">
        <v>132</v>
      </c>
      <c r="E126" s="219" t="s">
        <v>915</v>
      </c>
      <c r="F126" s="220" t="s">
        <v>916</v>
      </c>
      <c r="G126" s="221" t="s">
        <v>909</v>
      </c>
      <c r="H126" s="222">
        <v>1</v>
      </c>
      <c r="I126" s="223"/>
      <c r="J126" s="224">
        <f>ROUND(I126*H126,2)</f>
        <v>0</v>
      </c>
      <c r="K126" s="225"/>
      <c r="L126" s="43"/>
      <c r="M126" s="226" t="s">
        <v>1</v>
      </c>
      <c r="N126" s="227" t="s">
        <v>47</v>
      </c>
      <c r="O126" s="90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0" t="s">
        <v>136</v>
      </c>
      <c r="AT126" s="230" t="s">
        <v>132</v>
      </c>
      <c r="AU126" s="230" t="s">
        <v>91</v>
      </c>
      <c r="AY126" s="16" t="s">
        <v>130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6" t="s">
        <v>21</v>
      </c>
      <c r="BK126" s="231">
        <f>ROUND(I126*H126,2)</f>
        <v>0</v>
      </c>
      <c r="BL126" s="16" t="s">
        <v>136</v>
      </c>
      <c r="BM126" s="230" t="s">
        <v>917</v>
      </c>
    </row>
    <row r="127" s="2" customFormat="1" ht="16.5" customHeight="1">
      <c r="A127" s="37"/>
      <c r="B127" s="38"/>
      <c r="C127" s="218" t="s">
        <v>136</v>
      </c>
      <c r="D127" s="218" t="s">
        <v>132</v>
      </c>
      <c r="E127" s="219" t="s">
        <v>918</v>
      </c>
      <c r="F127" s="220" t="s">
        <v>919</v>
      </c>
      <c r="G127" s="221" t="s">
        <v>909</v>
      </c>
      <c r="H127" s="222">
        <v>1</v>
      </c>
      <c r="I127" s="223"/>
      <c r="J127" s="224">
        <f>ROUND(I127*H127,2)</f>
        <v>0</v>
      </c>
      <c r="K127" s="225"/>
      <c r="L127" s="43"/>
      <c r="M127" s="226" t="s">
        <v>1</v>
      </c>
      <c r="N127" s="227" t="s">
        <v>47</v>
      </c>
      <c r="O127" s="90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0" t="s">
        <v>136</v>
      </c>
      <c r="AT127" s="230" t="s">
        <v>132</v>
      </c>
      <c r="AU127" s="230" t="s">
        <v>91</v>
      </c>
      <c r="AY127" s="16" t="s">
        <v>130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6" t="s">
        <v>21</v>
      </c>
      <c r="BK127" s="231">
        <f>ROUND(I127*H127,2)</f>
        <v>0</v>
      </c>
      <c r="BL127" s="16" t="s">
        <v>136</v>
      </c>
      <c r="BM127" s="230" t="s">
        <v>920</v>
      </c>
    </row>
    <row r="128" s="2" customFormat="1" ht="16.5" customHeight="1">
      <c r="A128" s="37"/>
      <c r="B128" s="38"/>
      <c r="C128" s="218" t="s">
        <v>151</v>
      </c>
      <c r="D128" s="218" t="s">
        <v>132</v>
      </c>
      <c r="E128" s="219" t="s">
        <v>921</v>
      </c>
      <c r="F128" s="220" t="s">
        <v>922</v>
      </c>
      <c r="G128" s="221" t="s">
        <v>909</v>
      </c>
      <c r="H128" s="222">
        <v>1</v>
      </c>
      <c r="I128" s="223"/>
      <c r="J128" s="224">
        <f>ROUND(I128*H128,2)</f>
        <v>0</v>
      </c>
      <c r="K128" s="225"/>
      <c r="L128" s="43"/>
      <c r="M128" s="226" t="s">
        <v>1</v>
      </c>
      <c r="N128" s="227" t="s">
        <v>47</v>
      </c>
      <c r="O128" s="90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0" t="s">
        <v>136</v>
      </c>
      <c r="AT128" s="230" t="s">
        <v>132</v>
      </c>
      <c r="AU128" s="230" t="s">
        <v>91</v>
      </c>
      <c r="AY128" s="16" t="s">
        <v>130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6" t="s">
        <v>21</v>
      </c>
      <c r="BK128" s="231">
        <f>ROUND(I128*H128,2)</f>
        <v>0</v>
      </c>
      <c r="BL128" s="16" t="s">
        <v>136</v>
      </c>
      <c r="BM128" s="230" t="s">
        <v>923</v>
      </c>
    </row>
    <row r="129" s="2" customFormat="1" ht="24.15" customHeight="1">
      <c r="A129" s="37"/>
      <c r="B129" s="38"/>
      <c r="C129" s="218" t="s">
        <v>188</v>
      </c>
      <c r="D129" s="218" t="s">
        <v>132</v>
      </c>
      <c r="E129" s="219" t="s">
        <v>924</v>
      </c>
      <c r="F129" s="220" t="s">
        <v>925</v>
      </c>
      <c r="G129" s="221" t="s">
        <v>909</v>
      </c>
      <c r="H129" s="222">
        <v>1</v>
      </c>
      <c r="I129" s="223"/>
      <c r="J129" s="224">
        <f>ROUND(I129*H129,2)</f>
        <v>0</v>
      </c>
      <c r="K129" s="225"/>
      <c r="L129" s="43"/>
      <c r="M129" s="226" t="s">
        <v>1</v>
      </c>
      <c r="N129" s="227" t="s">
        <v>47</v>
      </c>
      <c r="O129" s="90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0" t="s">
        <v>136</v>
      </c>
      <c r="AT129" s="230" t="s">
        <v>132</v>
      </c>
      <c r="AU129" s="230" t="s">
        <v>91</v>
      </c>
      <c r="AY129" s="16" t="s">
        <v>130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6" t="s">
        <v>21</v>
      </c>
      <c r="BK129" s="231">
        <f>ROUND(I129*H129,2)</f>
        <v>0</v>
      </c>
      <c r="BL129" s="16" t="s">
        <v>136</v>
      </c>
      <c r="BM129" s="230" t="s">
        <v>926</v>
      </c>
    </row>
    <row r="130" s="2" customFormat="1" ht="16.5" customHeight="1">
      <c r="A130" s="37"/>
      <c r="B130" s="38"/>
      <c r="C130" s="218" t="s">
        <v>156</v>
      </c>
      <c r="D130" s="218" t="s">
        <v>132</v>
      </c>
      <c r="E130" s="219" t="s">
        <v>927</v>
      </c>
      <c r="F130" s="220" t="s">
        <v>928</v>
      </c>
      <c r="G130" s="221" t="s">
        <v>909</v>
      </c>
      <c r="H130" s="222">
        <v>1</v>
      </c>
      <c r="I130" s="223"/>
      <c r="J130" s="224">
        <f>ROUND(I130*H130,2)</f>
        <v>0</v>
      </c>
      <c r="K130" s="225"/>
      <c r="L130" s="43"/>
      <c r="M130" s="226" t="s">
        <v>1</v>
      </c>
      <c r="N130" s="227" t="s">
        <v>47</v>
      </c>
      <c r="O130" s="90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0" t="s">
        <v>136</v>
      </c>
      <c r="AT130" s="230" t="s">
        <v>132</v>
      </c>
      <c r="AU130" s="230" t="s">
        <v>91</v>
      </c>
      <c r="AY130" s="16" t="s">
        <v>130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6" t="s">
        <v>21</v>
      </c>
      <c r="BK130" s="231">
        <f>ROUND(I130*H130,2)</f>
        <v>0</v>
      </c>
      <c r="BL130" s="16" t="s">
        <v>136</v>
      </c>
      <c r="BM130" s="230" t="s">
        <v>929</v>
      </c>
    </row>
    <row r="131" s="12" customFormat="1" ht="22.8" customHeight="1">
      <c r="A131" s="12"/>
      <c r="B131" s="202"/>
      <c r="C131" s="203"/>
      <c r="D131" s="204" t="s">
        <v>81</v>
      </c>
      <c r="E131" s="216" t="s">
        <v>930</v>
      </c>
      <c r="F131" s="216" t="s">
        <v>931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SUM(P132:P135)</f>
        <v>0</v>
      </c>
      <c r="Q131" s="210"/>
      <c r="R131" s="211">
        <f>SUM(R132:R135)</f>
        <v>0</v>
      </c>
      <c r="S131" s="210"/>
      <c r="T131" s="212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21</v>
      </c>
      <c r="AT131" s="214" t="s">
        <v>81</v>
      </c>
      <c r="AU131" s="214" t="s">
        <v>21</v>
      </c>
      <c r="AY131" s="213" t="s">
        <v>130</v>
      </c>
      <c r="BK131" s="215">
        <f>SUM(BK132:BK135)</f>
        <v>0</v>
      </c>
    </row>
    <row r="132" s="2" customFormat="1" ht="16.5" customHeight="1">
      <c r="A132" s="37"/>
      <c r="B132" s="38"/>
      <c r="C132" s="218" t="s">
        <v>161</v>
      </c>
      <c r="D132" s="218" t="s">
        <v>132</v>
      </c>
      <c r="E132" s="219" t="s">
        <v>932</v>
      </c>
      <c r="F132" s="220" t="s">
        <v>933</v>
      </c>
      <c r="G132" s="221" t="s">
        <v>909</v>
      </c>
      <c r="H132" s="222">
        <v>1</v>
      </c>
      <c r="I132" s="223"/>
      <c r="J132" s="224">
        <f>ROUND(I132*H132,2)</f>
        <v>0</v>
      </c>
      <c r="K132" s="225"/>
      <c r="L132" s="43"/>
      <c r="M132" s="226" t="s">
        <v>1</v>
      </c>
      <c r="N132" s="227" t="s">
        <v>47</v>
      </c>
      <c r="O132" s="90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0" t="s">
        <v>910</v>
      </c>
      <c r="AT132" s="230" t="s">
        <v>132</v>
      </c>
      <c r="AU132" s="230" t="s">
        <v>91</v>
      </c>
      <c r="AY132" s="16" t="s">
        <v>130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6" t="s">
        <v>21</v>
      </c>
      <c r="BK132" s="231">
        <f>ROUND(I132*H132,2)</f>
        <v>0</v>
      </c>
      <c r="BL132" s="16" t="s">
        <v>910</v>
      </c>
      <c r="BM132" s="230" t="s">
        <v>934</v>
      </c>
    </row>
    <row r="133" s="2" customFormat="1" ht="24.15" customHeight="1">
      <c r="A133" s="37"/>
      <c r="B133" s="38"/>
      <c r="C133" s="218" t="s">
        <v>689</v>
      </c>
      <c r="D133" s="218" t="s">
        <v>132</v>
      </c>
      <c r="E133" s="219" t="s">
        <v>935</v>
      </c>
      <c r="F133" s="220" t="s">
        <v>936</v>
      </c>
      <c r="G133" s="221" t="s">
        <v>909</v>
      </c>
      <c r="H133" s="222">
        <v>1</v>
      </c>
      <c r="I133" s="223"/>
      <c r="J133" s="224">
        <f>ROUND(I133*H133,2)</f>
        <v>0</v>
      </c>
      <c r="K133" s="225"/>
      <c r="L133" s="43"/>
      <c r="M133" s="226" t="s">
        <v>1</v>
      </c>
      <c r="N133" s="227" t="s">
        <v>47</v>
      </c>
      <c r="O133" s="90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0" t="s">
        <v>136</v>
      </c>
      <c r="AT133" s="230" t="s">
        <v>132</v>
      </c>
      <c r="AU133" s="230" t="s">
        <v>91</v>
      </c>
      <c r="AY133" s="16" t="s">
        <v>130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6" t="s">
        <v>21</v>
      </c>
      <c r="BK133" s="231">
        <f>ROUND(I133*H133,2)</f>
        <v>0</v>
      </c>
      <c r="BL133" s="16" t="s">
        <v>136</v>
      </c>
      <c r="BM133" s="230" t="s">
        <v>937</v>
      </c>
    </row>
    <row r="134" s="2" customFormat="1" ht="16.5" customHeight="1">
      <c r="A134" s="37"/>
      <c r="B134" s="38"/>
      <c r="C134" s="218" t="s">
        <v>165</v>
      </c>
      <c r="D134" s="218" t="s">
        <v>132</v>
      </c>
      <c r="E134" s="219" t="s">
        <v>938</v>
      </c>
      <c r="F134" s="220" t="s">
        <v>939</v>
      </c>
      <c r="G134" s="221" t="s">
        <v>909</v>
      </c>
      <c r="H134" s="222">
        <v>1</v>
      </c>
      <c r="I134" s="223"/>
      <c r="J134" s="224">
        <f>ROUND(I134*H134,2)</f>
        <v>0</v>
      </c>
      <c r="K134" s="225"/>
      <c r="L134" s="43"/>
      <c r="M134" s="226" t="s">
        <v>1</v>
      </c>
      <c r="N134" s="227" t="s">
        <v>47</v>
      </c>
      <c r="O134" s="90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0" t="s">
        <v>136</v>
      </c>
      <c r="AT134" s="230" t="s">
        <v>132</v>
      </c>
      <c r="AU134" s="230" t="s">
        <v>91</v>
      </c>
      <c r="AY134" s="16" t="s">
        <v>130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6" t="s">
        <v>21</v>
      </c>
      <c r="BK134" s="231">
        <f>ROUND(I134*H134,2)</f>
        <v>0</v>
      </c>
      <c r="BL134" s="16" t="s">
        <v>136</v>
      </c>
      <c r="BM134" s="230" t="s">
        <v>940</v>
      </c>
    </row>
    <row r="135" s="2" customFormat="1" ht="16.5" customHeight="1">
      <c r="A135" s="37"/>
      <c r="B135" s="38"/>
      <c r="C135" s="218" t="s">
        <v>171</v>
      </c>
      <c r="D135" s="218" t="s">
        <v>132</v>
      </c>
      <c r="E135" s="219" t="s">
        <v>941</v>
      </c>
      <c r="F135" s="220" t="s">
        <v>942</v>
      </c>
      <c r="G135" s="221" t="s">
        <v>909</v>
      </c>
      <c r="H135" s="222">
        <v>1</v>
      </c>
      <c r="I135" s="223"/>
      <c r="J135" s="224">
        <f>ROUND(I135*H135,2)</f>
        <v>0</v>
      </c>
      <c r="K135" s="225"/>
      <c r="L135" s="43"/>
      <c r="M135" s="226" t="s">
        <v>1</v>
      </c>
      <c r="N135" s="227" t="s">
        <v>47</v>
      </c>
      <c r="O135" s="90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0" t="s">
        <v>136</v>
      </c>
      <c r="AT135" s="230" t="s">
        <v>132</v>
      </c>
      <c r="AU135" s="230" t="s">
        <v>91</v>
      </c>
      <c r="AY135" s="16" t="s">
        <v>130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6" t="s">
        <v>21</v>
      </c>
      <c r="BK135" s="231">
        <f>ROUND(I135*H135,2)</f>
        <v>0</v>
      </c>
      <c r="BL135" s="16" t="s">
        <v>136</v>
      </c>
      <c r="BM135" s="230" t="s">
        <v>943</v>
      </c>
    </row>
    <row r="136" s="12" customFormat="1" ht="22.8" customHeight="1">
      <c r="A136" s="12"/>
      <c r="B136" s="202"/>
      <c r="C136" s="203"/>
      <c r="D136" s="204" t="s">
        <v>81</v>
      </c>
      <c r="E136" s="216" t="s">
        <v>944</v>
      </c>
      <c r="F136" s="216" t="s">
        <v>945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P137</f>
        <v>0</v>
      </c>
      <c r="Q136" s="210"/>
      <c r="R136" s="211">
        <f>R137</f>
        <v>0</v>
      </c>
      <c r="S136" s="210"/>
      <c r="T136" s="212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21</v>
      </c>
      <c r="AT136" s="214" t="s">
        <v>81</v>
      </c>
      <c r="AU136" s="214" t="s">
        <v>21</v>
      </c>
      <c r="AY136" s="213" t="s">
        <v>130</v>
      </c>
      <c r="BK136" s="215">
        <f>BK137</f>
        <v>0</v>
      </c>
    </row>
    <row r="137" s="2" customFormat="1" ht="16.5" customHeight="1">
      <c r="A137" s="37"/>
      <c r="B137" s="38"/>
      <c r="C137" s="218" t="s">
        <v>26</v>
      </c>
      <c r="D137" s="218" t="s">
        <v>132</v>
      </c>
      <c r="E137" s="219" t="s">
        <v>946</v>
      </c>
      <c r="F137" s="220" t="s">
        <v>947</v>
      </c>
      <c r="G137" s="221" t="s">
        <v>207</v>
      </c>
      <c r="H137" s="222">
        <v>10</v>
      </c>
      <c r="I137" s="223"/>
      <c r="J137" s="224">
        <f>ROUND(I137*H137,2)</f>
        <v>0</v>
      </c>
      <c r="K137" s="225"/>
      <c r="L137" s="43"/>
      <c r="M137" s="226" t="s">
        <v>1</v>
      </c>
      <c r="N137" s="227" t="s">
        <v>47</v>
      </c>
      <c r="O137" s="90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0" t="s">
        <v>136</v>
      </c>
      <c r="AT137" s="230" t="s">
        <v>132</v>
      </c>
      <c r="AU137" s="230" t="s">
        <v>91</v>
      </c>
      <c r="AY137" s="16" t="s">
        <v>130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6" t="s">
        <v>21</v>
      </c>
      <c r="BK137" s="231">
        <f>ROUND(I137*H137,2)</f>
        <v>0</v>
      </c>
      <c r="BL137" s="16" t="s">
        <v>136</v>
      </c>
      <c r="BM137" s="230" t="s">
        <v>948</v>
      </c>
    </row>
    <row r="138" s="12" customFormat="1" ht="22.8" customHeight="1">
      <c r="A138" s="12"/>
      <c r="B138" s="202"/>
      <c r="C138" s="203"/>
      <c r="D138" s="204" t="s">
        <v>81</v>
      </c>
      <c r="E138" s="216" t="s">
        <v>949</v>
      </c>
      <c r="F138" s="216" t="s">
        <v>950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P139</f>
        <v>0</v>
      </c>
      <c r="Q138" s="210"/>
      <c r="R138" s="211">
        <f>R139</f>
        <v>0</v>
      </c>
      <c r="S138" s="210"/>
      <c r="T138" s="212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21</v>
      </c>
      <c r="AT138" s="214" t="s">
        <v>81</v>
      </c>
      <c r="AU138" s="214" t="s">
        <v>21</v>
      </c>
      <c r="AY138" s="213" t="s">
        <v>130</v>
      </c>
      <c r="BK138" s="215">
        <f>BK139</f>
        <v>0</v>
      </c>
    </row>
    <row r="139" s="2" customFormat="1" ht="16.5" customHeight="1">
      <c r="A139" s="37"/>
      <c r="B139" s="38"/>
      <c r="C139" s="218" t="s">
        <v>684</v>
      </c>
      <c r="D139" s="218" t="s">
        <v>132</v>
      </c>
      <c r="E139" s="219" t="s">
        <v>951</v>
      </c>
      <c r="F139" s="220" t="s">
        <v>952</v>
      </c>
      <c r="G139" s="221" t="s">
        <v>909</v>
      </c>
      <c r="H139" s="222">
        <v>1</v>
      </c>
      <c r="I139" s="223"/>
      <c r="J139" s="224">
        <f>ROUND(I139*H139,2)</f>
        <v>0</v>
      </c>
      <c r="K139" s="225"/>
      <c r="L139" s="43"/>
      <c r="M139" s="270" t="s">
        <v>1</v>
      </c>
      <c r="N139" s="271" t="s">
        <v>47</v>
      </c>
      <c r="O139" s="272"/>
      <c r="P139" s="273">
        <f>O139*H139</f>
        <v>0</v>
      </c>
      <c r="Q139" s="273">
        <v>0</v>
      </c>
      <c r="R139" s="273">
        <f>Q139*H139</f>
        <v>0</v>
      </c>
      <c r="S139" s="273">
        <v>0</v>
      </c>
      <c r="T139" s="27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0" t="s">
        <v>136</v>
      </c>
      <c r="AT139" s="230" t="s">
        <v>132</v>
      </c>
      <c r="AU139" s="230" t="s">
        <v>91</v>
      </c>
      <c r="AY139" s="16" t="s">
        <v>130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6" t="s">
        <v>21</v>
      </c>
      <c r="BK139" s="231">
        <f>ROUND(I139*H139,2)</f>
        <v>0</v>
      </c>
      <c r="BL139" s="16" t="s">
        <v>136</v>
      </c>
      <c r="BM139" s="230" t="s">
        <v>953</v>
      </c>
    </row>
    <row r="140" s="2" customFormat="1" ht="6.96" customHeight="1">
      <c r="A140" s="37"/>
      <c r="B140" s="65"/>
      <c r="C140" s="66"/>
      <c r="D140" s="66"/>
      <c r="E140" s="66"/>
      <c r="F140" s="66"/>
      <c r="G140" s="66"/>
      <c r="H140" s="66"/>
      <c r="I140" s="66"/>
      <c r="J140" s="66"/>
      <c r="K140" s="66"/>
      <c r="L140" s="43"/>
      <c r="M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</sheetData>
  <sheetProtection sheet="1" autoFilter="0" formatColumns="0" formatRows="0" objects="1" scenarios="1" spinCount="100000" saltValue="iskYNIXQnJPwDAuyfyjSQbIiqySwp8Ts4VgeOlQB/wOHYaKGSh/yPY45wuKcnlyygObe2FCTn2IgXIjsG+oTSw==" hashValue="AL1Wd8Csb6NqxhnNDvxrf3af/jk8m+t1oyRmNGuL0j0cc/oJgEl4CGH4mXZYQJwcrkR1oKEc+kIwnCWw8QvFfg==" algorithmName="SHA-512" password="CC35"/>
  <autoFilter ref="C120:K139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Vocásková Jindřiška</dc:creator>
  <cp:lastModifiedBy>Vocásková Jindřiška</cp:lastModifiedBy>
  <dcterms:created xsi:type="dcterms:W3CDTF">2022-04-28T08:39:33Z</dcterms:created>
  <dcterms:modified xsi:type="dcterms:W3CDTF">2022-04-28T08:39:41Z</dcterms:modified>
</cp:coreProperties>
</file>