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cody-\iCloudDrive\"/>
    </mc:Choice>
  </mc:AlternateContent>
  <bookViews>
    <workbookView xWindow="0" yWindow="0" windowWidth="0" windowHeight="0"/>
  </bookViews>
  <sheets>
    <sheet name="Rekapitulace stavby" sheetId="1" r:id="rId1"/>
    <sheet name="D.1 - dopravní řešení" sheetId="2" r:id="rId2"/>
    <sheet name="D.2 - vodovod, kanalizace" sheetId="3" r:id="rId3"/>
    <sheet name="D.3 - úprava toku a propu..." sheetId="4" r:id="rId4"/>
    <sheet name="D.4 - prodloužení plynovodu" sheetId="5" r:id="rId5"/>
    <sheet name="D.5 - veřejné osvětlení" sheetId="6" r:id="rId6"/>
    <sheet name="Pokyny pro vyplnění" sheetId="7" r:id="rId7"/>
  </sheets>
  <definedNames>
    <definedName name="_xlnm.Print_Area" localSheetId="0">'Rekapitulace stavby'!$D$4:$AO$36,'Rekapitulace stavby'!$C$42:$AQ$60</definedName>
    <definedName name="_xlnm.Print_Titles" localSheetId="0">'Rekapitulace stavby'!$52:$52</definedName>
    <definedName name="_xlnm._FilterDatabase" localSheetId="1" hidden="1">'D.1 - dopravní řešení'!$C$90:$K$488</definedName>
    <definedName name="_xlnm.Print_Area" localSheetId="1">'D.1 - dopravní řešení'!$C$4:$J$39,'D.1 - dopravní řešení'!$C$45:$J$72,'D.1 - dopravní řešení'!$C$78:$K$488</definedName>
    <definedName name="_xlnm.Print_Titles" localSheetId="1">'D.1 - dopravní řešení'!$90:$90</definedName>
    <definedName name="_xlnm._FilterDatabase" localSheetId="2" hidden="1">'D.2 - vodovod, kanalizace'!$C$92:$K$287</definedName>
    <definedName name="_xlnm.Print_Area" localSheetId="2">'D.2 - vodovod, kanalizace'!$C$4:$J$39,'D.2 - vodovod, kanalizace'!$C$45:$J$74,'D.2 - vodovod, kanalizace'!$C$80:$K$287</definedName>
    <definedName name="_xlnm.Print_Titles" localSheetId="2">'D.2 - vodovod, kanalizace'!$92:$92</definedName>
    <definedName name="_xlnm._FilterDatabase" localSheetId="3" hidden="1">'D.3 - úprava toku a propu...'!$C$90:$K$215</definedName>
    <definedName name="_xlnm.Print_Area" localSheetId="3">'D.3 - úprava toku a propu...'!$C$4:$J$39,'D.3 - úprava toku a propu...'!$C$45:$J$72,'D.3 - úprava toku a propu...'!$C$78:$K$215</definedName>
    <definedName name="_xlnm.Print_Titles" localSheetId="3">'D.3 - úprava toku a propu...'!$90:$90</definedName>
    <definedName name="_xlnm._FilterDatabase" localSheetId="4" hidden="1">'D.4 - prodloužení plynovodu'!$C$89:$K$153</definedName>
    <definedName name="_xlnm.Print_Area" localSheetId="4">'D.4 - prodloužení plynovodu'!$C$4:$J$39,'D.4 - prodloužení plynovodu'!$C$45:$J$71,'D.4 - prodloužení plynovodu'!$C$77:$K$153</definedName>
    <definedName name="_xlnm.Print_Titles" localSheetId="4">'D.4 - prodloužení plynovodu'!$89:$89</definedName>
    <definedName name="_xlnm._FilterDatabase" localSheetId="5" hidden="1">'D.5 - veřejné osvětlení'!$C$82:$K$157</definedName>
    <definedName name="_xlnm.Print_Area" localSheetId="5">'D.5 - veřejné osvětlení'!$C$4:$J$39,'D.5 - veřejné osvětlení'!$C$45:$J$64,'D.5 - veřejné osvětlení'!$C$70:$K$157</definedName>
    <definedName name="_xlnm.Print_Titles" localSheetId="5">'D.5 - veřejné osvětlení'!$82:$82</definedName>
    <definedName name="_xlnm.Print_Area" localSheetId="6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6" l="1" r="J37"/>
  <c r="J36"/>
  <c i="1" r="AY59"/>
  <c i="6" r="J35"/>
  <c i="1" r="AX59"/>
  <c i="6" r="BI156"/>
  <c r="BH156"/>
  <c r="BG156"/>
  <c r="BF156"/>
  <c r="T156"/>
  <c r="R156"/>
  <c r="P156"/>
  <c r="BI154"/>
  <c r="BH154"/>
  <c r="BG154"/>
  <c r="BF154"/>
  <c r="T154"/>
  <c r="R154"/>
  <c r="P154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BI91"/>
  <c r="BH91"/>
  <c r="BG91"/>
  <c r="BF91"/>
  <c r="T91"/>
  <c r="R91"/>
  <c r="P91"/>
  <c r="BI89"/>
  <c r="BH89"/>
  <c r="BG89"/>
  <c r="BF89"/>
  <c r="T89"/>
  <c r="R89"/>
  <c r="P89"/>
  <c r="BI87"/>
  <c r="BH87"/>
  <c r="BG87"/>
  <c r="BF87"/>
  <c r="T87"/>
  <c r="R87"/>
  <c r="P87"/>
  <c r="BI85"/>
  <c r="BH85"/>
  <c r="BG85"/>
  <c r="BF85"/>
  <c r="T85"/>
  <c r="R85"/>
  <c r="P85"/>
  <c r="J80"/>
  <c r="J79"/>
  <c r="F77"/>
  <c r="E75"/>
  <c r="J55"/>
  <c r="J54"/>
  <c r="F52"/>
  <c r="E50"/>
  <c r="J18"/>
  <c r="E18"/>
  <c r="F80"/>
  <c r="J17"/>
  <c r="J15"/>
  <c r="E15"/>
  <c r="F54"/>
  <c r="J14"/>
  <c r="J12"/>
  <c r="J77"/>
  <c r="E7"/>
  <c r="E73"/>
  <c i="5" r="J37"/>
  <c r="J36"/>
  <c i="1" r="AY58"/>
  <c i="5" r="J35"/>
  <c i="1" r="AX58"/>
  <c i="5"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7"/>
  <c r="BH127"/>
  <c r="BG127"/>
  <c r="BF127"/>
  <c r="T127"/>
  <c r="T126"/>
  <c r="R127"/>
  <c r="R126"/>
  <c r="P127"/>
  <c r="P126"/>
  <c r="BI124"/>
  <c r="BH124"/>
  <c r="BG124"/>
  <c r="BF124"/>
  <c r="T124"/>
  <c r="T123"/>
  <c r="R124"/>
  <c r="R123"/>
  <c r="P124"/>
  <c r="P123"/>
  <c r="BI121"/>
  <c r="BH121"/>
  <c r="BG121"/>
  <c r="BF121"/>
  <c r="T121"/>
  <c r="T120"/>
  <c r="R121"/>
  <c r="R120"/>
  <c r="P121"/>
  <c r="P120"/>
  <c r="BI118"/>
  <c r="BH118"/>
  <c r="BG118"/>
  <c r="BF118"/>
  <c r="T118"/>
  <c r="R118"/>
  <c r="P118"/>
  <c r="BI116"/>
  <c r="BH116"/>
  <c r="BG116"/>
  <c r="BF116"/>
  <c r="T116"/>
  <c r="R116"/>
  <c r="P116"/>
  <c r="BI114"/>
  <c r="BH114"/>
  <c r="BG114"/>
  <c r="BF114"/>
  <c r="T114"/>
  <c r="R114"/>
  <c r="P114"/>
  <c r="BI111"/>
  <c r="BH111"/>
  <c r="BG111"/>
  <c r="BF111"/>
  <c r="T111"/>
  <c r="R111"/>
  <c r="P111"/>
  <c r="BI109"/>
  <c r="BH109"/>
  <c r="BG109"/>
  <c r="BF109"/>
  <c r="T109"/>
  <c r="R109"/>
  <c r="P109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BI95"/>
  <c r="BH95"/>
  <c r="BG95"/>
  <c r="BF95"/>
  <c r="T95"/>
  <c r="T94"/>
  <c r="R95"/>
  <c r="R94"/>
  <c r="P95"/>
  <c r="P94"/>
  <c r="BI92"/>
  <c r="BH92"/>
  <c r="BG92"/>
  <c r="BF92"/>
  <c r="T92"/>
  <c r="T91"/>
  <c r="R92"/>
  <c r="R91"/>
  <c r="P92"/>
  <c r="P91"/>
  <c r="J87"/>
  <c r="J86"/>
  <c r="F84"/>
  <c r="E82"/>
  <c r="J55"/>
  <c r="J54"/>
  <c r="F52"/>
  <c r="E50"/>
  <c r="J18"/>
  <c r="E18"/>
  <c r="F55"/>
  <c r="J17"/>
  <c r="J15"/>
  <c r="E15"/>
  <c r="F54"/>
  <c r="J14"/>
  <c r="J12"/>
  <c r="J84"/>
  <c r="E7"/>
  <c r="E80"/>
  <c i="4" r="J37"/>
  <c r="J36"/>
  <c i="1" r="AY57"/>
  <c i="4" r="J35"/>
  <c i="1" r="AX57"/>
  <c i="4" r="BI214"/>
  <c r="BH214"/>
  <c r="BG214"/>
  <c r="BF214"/>
  <c r="T214"/>
  <c r="R214"/>
  <c r="P214"/>
  <c r="BI212"/>
  <c r="BH212"/>
  <c r="BG212"/>
  <c r="BF212"/>
  <c r="T212"/>
  <c r="R212"/>
  <c r="P212"/>
  <c r="BI209"/>
  <c r="BH209"/>
  <c r="BG209"/>
  <c r="BF209"/>
  <c r="T209"/>
  <c r="T208"/>
  <c r="R209"/>
  <c r="R208"/>
  <c r="P209"/>
  <c r="P208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7"/>
  <c r="BH197"/>
  <c r="BG197"/>
  <c r="BF197"/>
  <c r="T197"/>
  <c r="R197"/>
  <c r="P197"/>
  <c r="BI195"/>
  <c r="BH195"/>
  <c r="BG195"/>
  <c r="BF195"/>
  <c r="T195"/>
  <c r="R195"/>
  <c r="P195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8"/>
  <c r="BH138"/>
  <c r="BG138"/>
  <c r="BF138"/>
  <c r="T138"/>
  <c r="R138"/>
  <c r="P138"/>
  <c r="BI136"/>
  <c r="BH136"/>
  <c r="BG136"/>
  <c r="BF136"/>
  <c r="T136"/>
  <c r="R136"/>
  <c r="P136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8"/>
  <c r="BH118"/>
  <c r="BG118"/>
  <c r="BF118"/>
  <c r="T118"/>
  <c r="R118"/>
  <c r="P118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J88"/>
  <c r="J87"/>
  <c r="F85"/>
  <c r="E83"/>
  <c r="J55"/>
  <c r="J54"/>
  <c r="F52"/>
  <c r="E50"/>
  <c r="J18"/>
  <c r="E18"/>
  <c r="F88"/>
  <c r="J17"/>
  <c r="J15"/>
  <c r="E15"/>
  <c r="F87"/>
  <c r="J14"/>
  <c r="J12"/>
  <c r="J85"/>
  <c r="E7"/>
  <c r="E81"/>
  <c i="3" r="J37"/>
  <c r="J36"/>
  <c i="1" r="AY56"/>
  <c i="3" r="J35"/>
  <c i="1" r="AX56"/>
  <c i="3" r="BI286"/>
  <c r="BH286"/>
  <c r="BG286"/>
  <c r="BF286"/>
  <c r="T286"/>
  <c r="R286"/>
  <c r="P286"/>
  <c r="BI284"/>
  <c r="BH284"/>
  <c r="BG284"/>
  <c r="BF284"/>
  <c r="T284"/>
  <c r="R284"/>
  <c r="P284"/>
  <c r="BI282"/>
  <c r="BH282"/>
  <c r="BG282"/>
  <c r="BF282"/>
  <c r="T282"/>
  <c r="R282"/>
  <c r="P282"/>
  <c r="BI280"/>
  <c r="BH280"/>
  <c r="BG280"/>
  <c r="BF280"/>
  <c r="T280"/>
  <c r="R280"/>
  <c r="P280"/>
  <c r="BI278"/>
  <c r="BH278"/>
  <c r="BG278"/>
  <c r="BF278"/>
  <c r="T278"/>
  <c r="R278"/>
  <c r="P278"/>
  <c r="BI276"/>
  <c r="BH276"/>
  <c r="BG276"/>
  <c r="BF276"/>
  <c r="T276"/>
  <c r="R276"/>
  <c r="P276"/>
  <c r="BI274"/>
  <c r="BH274"/>
  <c r="BG274"/>
  <c r="BF274"/>
  <c r="T274"/>
  <c r="R274"/>
  <c r="P274"/>
  <c r="BI272"/>
  <c r="BH272"/>
  <c r="BG272"/>
  <c r="BF272"/>
  <c r="T272"/>
  <c r="R272"/>
  <c r="P272"/>
  <c r="BI270"/>
  <c r="BH270"/>
  <c r="BG270"/>
  <c r="BF270"/>
  <c r="T270"/>
  <c r="R270"/>
  <c r="P270"/>
  <c r="BI268"/>
  <c r="BH268"/>
  <c r="BG268"/>
  <c r="BF268"/>
  <c r="T268"/>
  <c r="R268"/>
  <c r="P268"/>
  <c r="BI266"/>
  <c r="BH266"/>
  <c r="BG266"/>
  <c r="BF266"/>
  <c r="T266"/>
  <c r="R266"/>
  <c r="P266"/>
  <c r="BI264"/>
  <c r="BH264"/>
  <c r="BG264"/>
  <c r="BF264"/>
  <c r="T264"/>
  <c r="R264"/>
  <c r="P264"/>
  <c r="BI262"/>
  <c r="BH262"/>
  <c r="BG262"/>
  <c r="BF262"/>
  <c r="T262"/>
  <c r="R262"/>
  <c r="P262"/>
  <c r="BI260"/>
  <c r="BH260"/>
  <c r="BG260"/>
  <c r="BF260"/>
  <c r="T260"/>
  <c r="R260"/>
  <c r="P260"/>
  <c r="BI258"/>
  <c r="BH258"/>
  <c r="BG258"/>
  <c r="BF258"/>
  <c r="T258"/>
  <c r="R258"/>
  <c r="P258"/>
  <c r="BI256"/>
  <c r="BH256"/>
  <c r="BG256"/>
  <c r="BF256"/>
  <c r="T256"/>
  <c r="R256"/>
  <c r="P256"/>
  <c r="BI254"/>
  <c r="BH254"/>
  <c r="BG254"/>
  <c r="BF254"/>
  <c r="T254"/>
  <c r="R254"/>
  <c r="P254"/>
  <c r="BI252"/>
  <c r="BH252"/>
  <c r="BG252"/>
  <c r="BF252"/>
  <c r="T252"/>
  <c r="R252"/>
  <c r="P252"/>
  <c r="BI250"/>
  <c r="BH250"/>
  <c r="BG250"/>
  <c r="BF250"/>
  <c r="T250"/>
  <c r="R250"/>
  <c r="P250"/>
  <c r="BI248"/>
  <c r="BH248"/>
  <c r="BG248"/>
  <c r="BF248"/>
  <c r="T248"/>
  <c r="R248"/>
  <c r="P248"/>
  <c r="BI246"/>
  <c r="BH246"/>
  <c r="BG246"/>
  <c r="BF246"/>
  <c r="T246"/>
  <c r="R246"/>
  <c r="P246"/>
  <c r="BI244"/>
  <c r="BH244"/>
  <c r="BG244"/>
  <c r="BF244"/>
  <c r="T244"/>
  <c r="R244"/>
  <c r="P244"/>
  <c r="BI242"/>
  <c r="BH242"/>
  <c r="BG242"/>
  <c r="BF242"/>
  <c r="T242"/>
  <c r="R242"/>
  <c r="P242"/>
  <c r="BI240"/>
  <c r="BH240"/>
  <c r="BG240"/>
  <c r="BF240"/>
  <c r="T240"/>
  <c r="R240"/>
  <c r="P240"/>
  <c r="BI238"/>
  <c r="BH238"/>
  <c r="BG238"/>
  <c r="BF238"/>
  <c r="T238"/>
  <c r="R238"/>
  <c r="P238"/>
  <c r="BI236"/>
  <c r="BH236"/>
  <c r="BG236"/>
  <c r="BF236"/>
  <c r="T236"/>
  <c r="R236"/>
  <c r="P236"/>
  <c r="BI234"/>
  <c r="BH234"/>
  <c r="BG234"/>
  <c r="BF234"/>
  <c r="T234"/>
  <c r="R234"/>
  <c r="P234"/>
  <c r="BI231"/>
  <c r="BH231"/>
  <c r="BG231"/>
  <c r="BF231"/>
  <c r="T231"/>
  <c r="R231"/>
  <c r="P231"/>
  <c r="BI229"/>
  <c r="BH229"/>
  <c r="BG229"/>
  <c r="BF229"/>
  <c r="T229"/>
  <c r="R229"/>
  <c r="P229"/>
  <c r="BI227"/>
  <c r="BH227"/>
  <c r="BG227"/>
  <c r="BF227"/>
  <c r="T227"/>
  <c r="R227"/>
  <c r="P227"/>
  <c r="BI225"/>
  <c r="BH225"/>
  <c r="BG225"/>
  <c r="BF225"/>
  <c r="T225"/>
  <c r="R225"/>
  <c r="P225"/>
  <c r="BI223"/>
  <c r="BH223"/>
  <c r="BG223"/>
  <c r="BF223"/>
  <c r="T223"/>
  <c r="R223"/>
  <c r="P223"/>
  <c r="BI221"/>
  <c r="BH221"/>
  <c r="BG221"/>
  <c r="BF221"/>
  <c r="T221"/>
  <c r="R221"/>
  <c r="P221"/>
  <c r="BI219"/>
  <c r="BH219"/>
  <c r="BG219"/>
  <c r="BF219"/>
  <c r="T219"/>
  <c r="R219"/>
  <c r="P219"/>
  <c r="BI217"/>
  <c r="BH217"/>
  <c r="BG217"/>
  <c r="BF217"/>
  <c r="T217"/>
  <c r="R217"/>
  <c r="P217"/>
  <c r="BI215"/>
  <c r="BH215"/>
  <c r="BG215"/>
  <c r="BF215"/>
  <c r="T215"/>
  <c r="R215"/>
  <c r="P215"/>
  <c r="BI212"/>
  <c r="BH212"/>
  <c r="BG212"/>
  <c r="BF212"/>
  <c r="T212"/>
  <c r="R212"/>
  <c r="P212"/>
  <c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3"/>
  <c r="BH173"/>
  <c r="BG173"/>
  <c r="BF173"/>
  <c r="T173"/>
  <c r="R173"/>
  <c r="P173"/>
  <c r="BI171"/>
  <c r="BH171"/>
  <c r="BG171"/>
  <c r="BF171"/>
  <c r="T171"/>
  <c r="R171"/>
  <c r="P171"/>
  <c r="BI168"/>
  <c r="BH168"/>
  <c r="BG168"/>
  <c r="BF168"/>
  <c r="T168"/>
  <c r="R168"/>
  <c r="P168"/>
  <c r="BI166"/>
  <c r="BH166"/>
  <c r="BG166"/>
  <c r="BF166"/>
  <c r="T166"/>
  <c r="R166"/>
  <c r="P166"/>
  <c r="BI163"/>
  <c r="BH163"/>
  <c r="BG163"/>
  <c r="BF163"/>
  <c r="T163"/>
  <c r="R163"/>
  <c r="P163"/>
  <c r="BI161"/>
  <c r="BH161"/>
  <c r="BG161"/>
  <c r="BF161"/>
  <c r="T161"/>
  <c r="R161"/>
  <c r="P161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5"/>
  <c r="BH145"/>
  <c r="BG145"/>
  <c r="BF145"/>
  <c r="T145"/>
  <c r="R145"/>
  <c r="P145"/>
  <c r="BI143"/>
  <c r="BH143"/>
  <c r="BG143"/>
  <c r="BF143"/>
  <c r="T143"/>
  <c r="R143"/>
  <c r="P143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1"/>
  <c r="BH131"/>
  <c r="BG131"/>
  <c r="BF131"/>
  <c r="T131"/>
  <c r="R131"/>
  <c r="P131"/>
  <c r="BI129"/>
  <c r="BH129"/>
  <c r="BG129"/>
  <c r="BF129"/>
  <c r="T129"/>
  <c r="R129"/>
  <c r="P129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7"/>
  <c r="BH117"/>
  <c r="BG117"/>
  <c r="BF117"/>
  <c r="T117"/>
  <c r="R117"/>
  <c r="P117"/>
  <c r="BI115"/>
  <c r="BH115"/>
  <c r="BG115"/>
  <c r="BF115"/>
  <c r="T115"/>
  <c r="R115"/>
  <c r="P115"/>
  <c r="BI113"/>
  <c r="BH113"/>
  <c r="BG113"/>
  <c r="BF113"/>
  <c r="T113"/>
  <c r="R113"/>
  <c r="P113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J90"/>
  <c r="J89"/>
  <c r="F87"/>
  <c r="E85"/>
  <c r="J55"/>
  <c r="J54"/>
  <c r="F52"/>
  <c r="E50"/>
  <c r="J18"/>
  <c r="E18"/>
  <c r="F90"/>
  <c r="J17"/>
  <c r="J15"/>
  <c r="E15"/>
  <c r="F54"/>
  <c r="J14"/>
  <c r="J12"/>
  <c r="J52"/>
  <c r="E7"/>
  <c r="E83"/>
  <c i="2" r="J37"/>
  <c r="J36"/>
  <c i="1" r="AY55"/>
  <c i="2" r="J35"/>
  <c i="1" r="AX55"/>
  <c i="2" r="BI487"/>
  <c r="BH487"/>
  <c r="BG487"/>
  <c r="BF487"/>
  <c r="T487"/>
  <c r="R487"/>
  <c r="P487"/>
  <c r="BI485"/>
  <c r="BH485"/>
  <c r="BG485"/>
  <c r="BF485"/>
  <c r="T485"/>
  <c r="R485"/>
  <c r="P485"/>
  <c r="BI483"/>
  <c r="BH483"/>
  <c r="BG483"/>
  <c r="BF483"/>
  <c r="T483"/>
  <c r="R483"/>
  <c r="P483"/>
  <c r="BI480"/>
  <c r="BH480"/>
  <c r="BG480"/>
  <c r="BF480"/>
  <c r="T480"/>
  <c r="T479"/>
  <c r="R480"/>
  <c r="R479"/>
  <c r="P480"/>
  <c r="P479"/>
  <c r="BI476"/>
  <c r="BH476"/>
  <c r="BG476"/>
  <c r="BF476"/>
  <c r="T476"/>
  <c r="R476"/>
  <c r="P476"/>
  <c r="BI472"/>
  <c r="BH472"/>
  <c r="BG472"/>
  <c r="BF472"/>
  <c r="T472"/>
  <c r="R472"/>
  <c r="P472"/>
  <c r="BI464"/>
  <c r="BH464"/>
  <c r="BG464"/>
  <c r="BF464"/>
  <c r="T464"/>
  <c r="R464"/>
  <c r="P464"/>
  <c r="BI459"/>
  <c r="BH459"/>
  <c r="BG459"/>
  <c r="BF459"/>
  <c r="T459"/>
  <c r="T458"/>
  <c r="R459"/>
  <c r="R458"/>
  <c r="P459"/>
  <c r="P458"/>
  <c r="BI455"/>
  <c r="BH455"/>
  <c r="BG455"/>
  <c r="BF455"/>
  <c r="T455"/>
  <c r="R455"/>
  <c r="P455"/>
  <c r="BI452"/>
  <c r="BH452"/>
  <c r="BG452"/>
  <c r="BF452"/>
  <c r="T452"/>
  <c r="R452"/>
  <c r="P452"/>
  <c r="BI447"/>
  <c r="BH447"/>
  <c r="BG447"/>
  <c r="BF447"/>
  <c r="T447"/>
  <c r="R447"/>
  <c r="P447"/>
  <c r="BI444"/>
  <c r="BH444"/>
  <c r="BG444"/>
  <c r="BF444"/>
  <c r="T444"/>
  <c r="R444"/>
  <c r="P444"/>
  <c r="BI440"/>
  <c r="BH440"/>
  <c r="BG440"/>
  <c r="BF440"/>
  <c r="T440"/>
  <c r="R440"/>
  <c r="P440"/>
  <c r="BI437"/>
  <c r="BH437"/>
  <c r="BG437"/>
  <c r="BF437"/>
  <c r="T437"/>
  <c r="R437"/>
  <c r="P437"/>
  <c r="BI433"/>
  <c r="BH433"/>
  <c r="BG433"/>
  <c r="BF433"/>
  <c r="T433"/>
  <c r="R433"/>
  <c r="P433"/>
  <c r="BI430"/>
  <c r="BH430"/>
  <c r="BG430"/>
  <c r="BF430"/>
  <c r="T430"/>
  <c r="R430"/>
  <c r="P430"/>
  <c r="BI426"/>
  <c r="BH426"/>
  <c r="BG426"/>
  <c r="BF426"/>
  <c r="T426"/>
  <c r="R426"/>
  <c r="P426"/>
  <c r="BI422"/>
  <c r="BH422"/>
  <c r="BG422"/>
  <c r="BF422"/>
  <c r="T422"/>
  <c r="R422"/>
  <c r="P422"/>
  <c r="BI418"/>
  <c r="BH418"/>
  <c r="BG418"/>
  <c r="BF418"/>
  <c r="T418"/>
  <c r="R418"/>
  <c r="P418"/>
  <c r="BI413"/>
  <c r="BH413"/>
  <c r="BG413"/>
  <c r="BF413"/>
  <c r="T413"/>
  <c r="R413"/>
  <c r="P413"/>
  <c r="BI408"/>
  <c r="BH408"/>
  <c r="BG408"/>
  <c r="BF408"/>
  <c r="T408"/>
  <c r="R408"/>
  <c r="P408"/>
  <c r="BI403"/>
  <c r="BH403"/>
  <c r="BG403"/>
  <c r="BF403"/>
  <c r="T403"/>
  <c r="R403"/>
  <c r="P403"/>
  <c r="BI401"/>
  <c r="BH401"/>
  <c r="BG401"/>
  <c r="BF401"/>
  <c r="T401"/>
  <c r="R401"/>
  <c r="P401"/>
  <c r="BI399"/>
  <c r="BH399"/>
  <c r="BG399"/>
  <c r="BF399"/>
  <c r="T399"/>
  <c r="R399"/>
  <c r="P399"/>
  <c r="BI397"/>
  <c r="BH397"/>
  <c r="BG397"/>
  <c r="BF397"/>
  <c r="T397"/>
  <c r="R397"/>
  <c r="P397"/>
  <c r="BI395"/>
  <c r="BH395"/>
  <c r="BG395"/>
  <c r="BF395"/>
  <c r="T395"/>
  <c r="R395"/>
  <c r="P395"/>
  <c r="BI393"/>
  <c r="BH393"/>
  <c r="BG393"/>
  <c r="BF393"/>
  <c r="T393"/>
  <c r="R393"/>
  <c r="P393"/>
  <c r="BI390"/>
  <c r="BH390"/>
  <c r="BG390"/>
  <c r="BF390"/>
  <c r="T390"/>
  <c r="R390"/>
  <c r="P390"/>
  <c r="BI388"/>
  <c r="BH388"/>
  <c r="BG388"/>
  <c r="BF388"/>
  <c r="T388"/>
  <c r="R388"/>
  <c r="P388"/>
  <c r="BI386"/>
  <c r="BH386"/>
  <c r="BG386"/>
  <c r="BF386"/>
  <c r="T386"/>
  <c r="R386"/>
  <c r="P386"/>
  <c r="BI383"/>
  <c r="BH383"/>
  <c r="BG383"/>
  <c r="BF383"/>
  <c r="T383"/>
  <c r="R383"/>
  <c r="P383"/>
  <c r="BI380"/>
  <c r="BH380"/>
  <c r="BG380"/>
  <c r="BF380"/>
  <c r="T380"/>
  <c r="R380"/>
  <c r="P380"/>
  <c r="BI373"/>
  <c r="BH373"/>
  <c r="BG373"/>
  <c r="BF373"/>
  <c r="T373"/>
  <c r="R373"/>
  <c r="P373"/>
  <c r="BI371"/>
  <c r="BH371"/>
  <c r="BG371"/>
  <c r="BF371"/>
  <c r="T371"/>
  <c r="R371"/>
  <c r="P371"/>
  <c r="BI369"/>
  <c r="BH369"/>
  <c r="BG369"/>
  <c r="BF369"/>
  <c r="T369"/>
  <c r="R369"/>
  <c r="P369"/>
  <c r="BI366"/>
  <c r="BH366"/>
  <c r="BG366"/>
  <c r="BF366"/>
  <c r="T366"/>
  <c r="R366"/>
  <c r="P366"/>
  <c r="BI364"/>
  <c r="BH364"/>
  <c r="BG364"/>
  <c r="BF364"/>
  <c r="T364"/>
  <c r="R364"/>
  <c r="P364"/>
  <c r="BI361"/>
  <c r="BH361"/>
  <c r="BG361"/>
  <c r="BF361"/>
  <c r="T361"/>
  <c r="R361"/>
  <c r="P361"/>
  <c r="BI359"/>
  <c r="BH359"/>
  <c r="BG359"/>
  <c r="BF359"/>
  <c r="T359"/>
  <c r="R359"/>
  <c r="P359"/>
  <c r="BI356"/>
  <c r="BH356"/>
  <c r="BG356"/>
  <c r="BF356"/>
  <c r="T356"/>
  <c r="R356"/>
  <c r="P356"/>
  <c r="BI354"/>
  <c r="BH354"/>
  <c r="BG354"/>
  <c r="BF354"/>
  <c r="T354"/>
  <c r="R354"/>
  <c r="P354"/>
  <c r="BI352"/>
  <c r="BH352"/>
  <c r="BG352"/>
  <c r="BF352"/>
  <c r="T352"/>
  <c r="R352"/>
  <c r="P352"/>
  <c r="BI349"/>
  <c r="BH349"/>
  <c r="BG349"/>
  <c r="BF349"/>
  <c r="T349"/>
  <c r="R349"/>
  <c r="P349"/>
  <c r="BI347"/>
  <c r="BH347"/>
  <c r="BG347"/>
  <c r="BF347"/>
  <c r="T347"/>
  <c r="R347"/>
  <c r="P347"/>
  <c r="BI344"/>
  <c r="BH344"/>
  <c r="BG344"/>
  <c r="BF344"/>
  <c r="T344"/>
  <c r="R344"/>
  <c r="P344"/>
  <c r="BI339"/>
  <c r="BH339"/>
  <c r="BG339"/>
  <c r="BF339"/>
  <c r="T339"/>
  <c r="R339"/>
  <c r="P339"/>
  <c r="BI334"/>
  <c r="BH334"/>
  <c r="BG334"/>
  <c r="BF334"/>
  <c r="T334"/>
  <c r="R334"/>
  <c r="P334"/>
  <c r="BI330"/>
  <c r="BH330"/>
  <c r="BG330"/>
  <c r="BF330"/>
  <c r="T330"/>
  <c r="R330"/>
  <c r="P330"/>
  <c r="BI326"/>
  <c r="BH326"/>
  <c r="BG326"/>
  <c r="BF326"/>
  <c r="T326"/>
  <c r="R326"/>
  <c r="P326"/>
  <c r="BI320"/>
  <c r="BH320"/>
  <c r="BG320"/>
  <c r="BF320"/>
  <c r="T320"/>
  <c r="R320"/>
  <c r="P320"/>
  <c r="BI316"/>
  <c r="BH316"/>
  <c r="BG316"/>
  <c r="BF316"/>
  <c r="T316"/>
  <c r="R316"/>
  <c r="P316"/>
  <c r="BI312"/>
  <c r="BH312"/>
  <c r="BG312"/>
  <c r="BF312"/>
  <c r="T312"/>
  <c r="R312"/>
  <c r="P312"/>
  <c r="BI305"/>
  <c r="BH305"/>
  <c r="BG305"/>
  <c r="BF305"/>
  <c r="T305"/>
  <c r="R305"/>
  <c r="P305"/>
  <c r="BI301"/>
  <c r="BH301"/>
  <c r="BG301"/>
  <c r="BF301"/>
  <c r="T301"/>
  <c r="R301"/>
  <c r="P301"/>
  <c r="BI296"/>
  <c r="BH296"/>
  <c r="BG296"/>
  <c r="BF296"/>
  <c r="T296"/>
  <c r="R296"/>
  <c r="P296"/>
  <c r="BI291"/>
  <c r="BH291"/>
  <c r="BG291"/>
  <c r="BF291"/>
  <c r="T291"/>
  <c r="R291"/>
  <c r="P291"/>
  <c r="BI286"/>
  <c r="BH286"/>
  <c r="BG286"/>
  <c r="BF286"/>
  <c r="T286"/>
  <c r="R286"/>
  <c r="P286"/>
  <c r="BI280"/>
  <c r="BH280"/>
  <c r="BG280"/>
  <c r="BF280"/>
  <c r="T280"/>
  <c r="R280"/>
  <c r="P280"/>
  <c r="BI275"/>
  <c r="BH275"/>
  <c r="BG275"/>
  <c r="BF275"/>
  <c r="T275"/>
  <c r="R275"/>
  <c r="P275"/>
  <c r="BI270"/>
  <c r="BH270"/>
  <c r="BG270"/>
  <c r="BF270"/>
  <c r="T270"/>
  <c r="R270"/>
  <c r="P270"/>
  <c r="BI265"/>
  <c r="BH265"/>
  <c r="BG265"/>
  <c r="BF265"/>
  <c r="T265"/>
  <c r="R265"/>
  <c r="P265"/>
  <c r="BI260"/>
  <c r="BH260"/>
  <c r="BG260"/>
  <c r="BF260"/>
  <c r="T260"/>
  <c r="R260"/>
  <c r="P260"/>
  <c r="BI255"/>
  <c r="BH255"/>
  <c r="BG255"/>
  <c r="BF255"/>
  <c r="T255"/>
  <c r="R255"/>
  <c r="P255"/>
  <c r="BI250"/>
  <c r="BH250"/>
  <c r="BG250"/>
  <c r="BF250"/>
  <c r="T250"/>
  <c r="R250"/>
  <c r="P250"/>
  <c r="BI245"/>
  <c r="BH245"/>
  <c r="BG245"/>
  <c r="BF245"/>
  <c r="T245"/>
  <c r="R245"/>
  <c r="P245"/>
  <c r="BI237"/>
  <c r="BH237"/>
  <c r="BG237"/>
  <c r="BF237"/>
  <c r="T237"/>
  <c r="R237"/>
  <c r="P237"/>
  <c r="BI230"/>
  <c r="BH230"/>
  <c r="BG230"/>
  <c r="BF230"/>
  <c r="T230"/>
  <c r="R230"/>
  <c r="P230"/>
  <c r="BI222"/>
  <c r="BH222"/>
  <c r="BG222"/>
  <c r="BF222"/>
  <c r="T222"/>
  <c r="R222"/>
  <c r="P222"/>
  <c r="BI214"/>
  <c r="BH214"/>
  <c r="BG214"/>
  <c r="BF214"/>
  <c r="T214"/>
  <c r="R214"/>
  <c r="P214"/>
  <c r="BI210"/>
  <c r="BH210"/>
  <c r="BG210"/>
  <c r="BF210"/>
  <c r="T210"/>
  <c r="R210"/>
  <c r="P210"/>
  <c r="BI205"/>
  <c r="BH205"/>
  <c r="BG205"/>
  <c r="BF205"/>
  <c r="T205"/>
  <c r="R205"/>
  <c r="P205"/>
  <c r="BI201"/>
  <c r="BH201"/>
  <c r="BG201"/>
  <c r="BF201"/>
  <c r="T201"/>
  <c r="R201"/>
  <c r="P201"/>
  <c r="BI198"/>
  <c r="BH198"/>
  <c r="BG198"/>
  <c r="BF198"/>
  <c r="T198"/>
  <c r="R198"/>
  <c r="P198"/>
  <c r="BI193"/>
  <c r="BH193"/>
  <c r="BG193"/>
  <c r="BF193"/>
  <c r="T193"/>
  <c r="R193"/>
  <c r="P193"/>
  <c r="BI180"/>
  <c r="BH180"/>
  <c r="BG180"/>
  <c r="BF180"/>
  <c r="T180"/>
  <c r="R180"/>
  <c r="P180"/>
  <c r="BI175"/>
  <c r="BH175"/>
  <c r="BG175"/>
  <c r="BF175"/>
  <c r="T175"/>
  <c r="R175"/>
  <c r="P175"/>
  <c r="BI171"/>
  <c r="BH171"/>
  <c r="BG171"/>
  <c r="BF171"/>
  <c r="T171"/>
  <c r="R171"/>
  <c r="P171"/>
  <c r="BI166"/>
  <c r="BH166"/>
  <c r="BG166"/>
  <c r="BF166"/>
  <c r="T166"/>
  <c r="R166"/>
  <c r="P166"/>
  <c r="BI162"/>
  <c r="BH162"/>
  <c r="BG162"/>
  <c r="BF162"/>
  <c r="T162"/>
  <c r="R162"/>
  <c r="P162"/>
  <c r="BI157"/>
  <c r="BH157"/>
  <c r="BG157"/>
  <c r="BF157"/>
  <c r="T157"/>
  <c r="R157"/>
  <c r="P157"/>
  <c r="BI152"/>
  <c r="BH152"/>
  <c r="BG152"/>
  <c r="BF152"/>
  <c r="T152"/>
  <c r="R152"/>
  <c r="P152"/>
  <c r="BI149"/>
  <c r="BH149"/>
  <c r="BG149"/>
  <c r="BF149"/>
  <c r="T149"/>
  <c r="R149"/>
  <c r="P149"/>
  <c r="BI144"/>
  <c r="BH144"/>
  <c r="BG144"/>
  <c r="BF144"/>
  <c r="T144"/>
  <c r="R144"/>
  <c r="P144"/>
  <c r="BI139"/>
  <c r="BH139"/>
  <c r="BG139"/>
  <c r="BF139"/>
  <c r="T139"/>
  <c r="R139"/>
  <c r="P139"/>
  <c r="BI122"/>
  <c r="BH122"/>
  <c r="BG122"/>
  <c r="BF122"/>
  <c r="T122"/>
  <c r="R122"/>
  <c r="P122"/>
  <c r="BI119"/>
  <c r="BH119"/>
  <c r="BG119"/>
  <c r="BF119"/>
  <c r="T119"/>
  <c r="R119"/>
  <c r="P119"/>
  <c r="BI113"/>
  <c r="BH113"/>
  <c r="BG113"/>
  <c r="BF113"/>
  <c r="T113"/>
  <c r="R113"/>
  <c r="P113"/>
  <c r="BI110"/>
  <c r="BH110"/>
  <c r="BG110"/>
  <c r="BF110"/>
  <c r="T110"/>
  <c r="R110"/>
  <c r="P110"/>
  <c r="BI105"/>
  <c r="BH105"/>
  <c r="BG105"/>
  <c r="BF105"/>
  <c r="T105"/>
  <c r="R105"/>
  <c r="P105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J88"/>
  <c r="J87"/>
  <c r="F85"/>
  <c r="E83"/>
  <c r="J55"/>
  <c r="J54"/>
  <c r="F52"/>
  <c r="E50"/>
  <c r="J18"/>
  <c r="E18"/>
  <c r="F55"/>
  <c r="J17"/>
  <c r="J15"/>
  <c r="E15"/>
  <c r="F87"/>
  <c r="J14"/>
  <c r="J12"/>
  <c r="J52"/>
  <c r="E7"/>
  <c r="E81"/>
  <c i="1" r="L50"/>
  <c r="AM50"/>
  <c r="AM49"/>
  <c r="L49"/>
  <c r="AM47"/>
  <c r="L47"/>
  <c r="L45"/>
  <c r="L44"/>
  <c i="2" r="J480"/>
  <c r="J344"/>
  <c r="J364"/>
  <c r="J326"/>
  <c r="BK480"/>
  <c r="J105"/>
  <c i="3" r="BK173"/>
  <c r="J219"/>
  <c r="BK140"/>
  <c r="J140"/>
  <c r="J178"/>
  <c r="J136"/>
  <c i="4" r="J166"/>
  <c r="BK121"/>
  <c r="BK110"/>
  <c i="5" r="J136"/>
  <c r="J143"/>
  <c i="6" r="BK136"/>
  <c r="J107"/>
  <c i="2" r="BK413"/>
  <c r="BK201"/>
  <c r="BK388"/>
  <c r="BK399"/>
  <c r="J388"/>
  <c i="3" r="BK217"/>
  <c r="BK258"/>
  <c r="BK225"/>
  <c r="BK198"/>
  <c r="J258"/>
  <c r="J227"/>
  <c i="4" r="J106"/>
  <c r="J186"/>
  <c r="J158"/>
  <c r="J104"/>
  <c r="BK206"/>
  <c i="5" r="BK98"/>
  <c i="6" r="BK109"/>
  <c r="BK97"/>
  <c i="2" r="BK260"/>
  <c r="J286"/>
  <c r="BK270"/>
  <c r="J413"/>
  <c r="J312"/>
  <c r="BK237"/>
  <c i="3" r="BK260"/>
  <c r="BK148"/>
  <c r="J184"/>
  <c r="J122"/>
  <c r="BK250"/>
  <c r="BK156"/>
  <c i="4" r="BK164"/>
  <c r="J95"/>
  <c r="BK200"/>
  <c i="5" r="BK102"/>
  <c r="J121"/>
  <c i="6" r="BK95"/>
  <c r="J118"/>
  <c i="2" r="J180"/>
  <c r="BK452"/>
  <c r="J464"/>
  <c r="BK230"/>
  <c r="BK476"/>
  <c i="3" r="J150"/>
  <c r="BK284"/>
  <c r="BK171"/>
  <c r="J200"/>
  <c r="J242"/>
  <c r="J171"/>
  <c i="4" r="J145"/>
  <c r="J131"/>
  <c r="J188"/>
  <c r="BK141"/>
  <c i="5" r="BK139"/>
  <c i="6" r="J132"/>
  <c r="J136"/>
  <c i="2" r="J487"/>
  <c r="J119"/>
  <c r="J380"/>
  <c r="BK440"/>
  <c r="BK144"/>
  <c i="3" r="BK134"/>
  <c r="BK200"/>
  <c r="BK188"/>
  <c r="J268"/>
  <c r="J212"/>
  <c r="BK145"/>
  <c i="4" r="BK106"/>
  <c r="BK133"/>
  <c r="BK147"/>
  <c r="BK149"/>
  <c i="5" r="J134"/>
  <c i="6" r="J142"/>
  <c r="BK111"/>
  <c i="2" r="J205"/>
  <c r="J408"/>
  <c r="BK344"/>
  <c r="J260"/>
  <c r="BK395"/>
  <c i="3" r="BK129"/>
  <c r="J264"/>
  <c r="BK268"/>
  <c r="BK248"/>
  <c r="BK210"/>
  <c i="4" r="BK114"/>
  <c r="BK188"/>
  <c r="BK190"/>
  <c i="5" r="BK116"/>
  <c i="6" r="J93"/>
  <c r="BK134"/>
  <c i="2" r="BK171"/>
  <c r="BK352"/>
  <c r="BK265"/>
  <c r="J175"/>
  <c r="J198"/>
  <c r="BK175"/>
  <c i="3" r="BK270"/>
  <c r="BK182"/>
  <c r="BK163"/>
  <c r="BK152"/>
  <c r="J180"/>
  <c i="4" r="BK101"/>
  <c r="J136"/>
  <c r="BK145"/>
  <c r="J101"/>
  <c i="5" r="J139"/>
  <c i="6" r="J130"/>
  <c i="2" r="BK426"/>
  <c r="J459"/>
  <c r="J433"/>
  <c r="BK356"/>
  <c r="J265"/>
  <c r="J483"/>
  <c r="BK94"/>
  <c i="3" r="J198"/>
  <c r="J188"/>
  <c r="BK120"/>
  <c r="BK186"/>
  <c r="J221"/>
  <c i="4" r="J195"/>
  <c r="BK186"/>
  <c r="J204"/>
  <c i="5" r="BK95"/>
  <c r="BK106"/>
  <c i="6" r="J99"/>
  <c i="2" r="BK483"/>
  <c r="BK326"/>
  <c r="J275"/>
  <c r="BK119"/>
  <c r="J320"/>
  <c r="J139"/>
  <c i="3" r="J117"/>
  <c r="J129"/>
  <c r="BK126"/>
  <c r="BK108"/>
  <c r="BK266"/>
  <c r="BK106"/>
  <c i="4" r="BK181"/>
  <c r="J99"/>
  <c r="J181"/>
  <c i="5" r="J114"/>
  <c i="6" r="BK107"/>
  <c r="J128"/>
  <c r="BK151"/>
  <c i="2" r="J366"/>
  <c r="J418"/>
  <c r="BK422"/>
  <c r="BK157"/>
  <c r="BK296"/>
  <c i="3" r="J276"/>
  <c r="J280"/>
  <c r="J182"/>
  <c r="BK150"/>
  <c r="BK223"/>
  <c r="BK166"/>
  <c i="4" r="J200"/>
  <c r="BK108"/>
  <c i="5" r="BK143"/>
  <c r="BK136"/>
  <c i="6" r="BK142"/>
  <c r="BK122"/>
  <c i="2" r="J399"/>
  <c r="J97"/>
  <c r="BK386"/>
  <c r="J395"/>
  <c i="3" r="J99"/>
  <c r="BK240"/>
  <c r="J204"/>
  <c r="J152"/>
  <c r="BK234"/>
  <c i="4" r="BK125"/>
  <c r="BK99"/>
  <c r="J127"/>
  <c r="BK158"/>
  <c i="5" r="J92"/>
  <c i="6" r="BK113"/>
  <c i="2" r="BK487"/>
  <c r="J422"/>
  <c r="BK210"/>
  <c r="J356"/>
  <c r="BK354"/>
  <c r="J280"/>
  <c i="3" r="BK124"/>
  <c r="J236"/>
  <c r="BK238"/>
  <c r="J115"/>
  <c r="J260"/>
  <c i="4" r="J179"/>
  <c r="BK179"/>
  <c r="J197"/>
  <c i="5" r="BK109"/>
  <c i="6" r="BK140"/>
  <c r="J85"/>
  <c r="BK103"/>
  <c i="2" r="BK193"/>
  <c r="BK437"/>
  <c r="J371"/>
  <c r="BK320"/>
  <c r="BK162"/>
  <c i="3" r="J272"/>
  <c r="J248"/>
  <c r="J166"/>
  <c r="BK180"/>
  <c r="BK115"/>
  <c r="J134"/>
  <c i="4" r="J112"/>
  <c r="J206"/>
  <c r="J153"/>
  <c i="5" r="BK152"/>
  <c i="6" r="BK126"/>
  <c r="J120"/>
  <c r="J144"/>
  <c i="2" r="BK122"/>
  <c r="J100"/>
  <c r="J383"/>
  <c r="BK390"/>
  <c r="BK339"/>
  <c i="1" r="AS54"/>
  <c i="3" r="J286"/>
  <c i="4" r="J118"/>
  <c r="J149"/>
  <c r="J172"/>
  <c i="5" r="BK104"/>
  <c r="BK92"/>
  <c i="6" r="J124"/>
  <c r="J149"/>
  <c i="2" r="J237"/>
  <c r="J301"/>
  <c r="J157"/>
  <c r="J361"/>
  <c r="J437"/>
  <c i="3" r="J274"/>
  <c r="BK101"/>
  <c r="BK219"/>
  <c r="J246"/>
  <c r="BK246"/>
  <c i="4" r="J174"/>
  <c r="J177"/>
  <c r="J164"/>
  <c i="5" r="J124"/>
  <c r="BK146"/>
  <c i="6" r="BK91"/>
  <c r="BK128"/>
  <c i="2" r="J113"/>
  <c r="BK280"/>
  <c r="BK250"/>
  <c r="J171"/>
  <c r="J334"/>
  <c r="BK198"/>
  <c i="3" r="J206"/>
  <c r="J168"/>
  <c r="J190"/>
  <c r="BK286"/>
  <c r="BK161"/>
  <c i="4" r="BK204"/>
  <c r="J209"/>
  <c r="J97"/>
  <c i="5" r="BK121"/>
  <c r="J104"/>
  <c i="6" r="BK120"/>
  <c r="J134"/>
  <c r="BK118"/>
  <c i="2" r="BK403"/>
  <c r="BK149"/>
  <c r="J349"/>
  <c r="BK291"/>
  <c r="J455"/>
  <c i="3" r="BK276"/>
  <c r="J113"/>
  <c r="BK196"/>
  <c r="J196"/>
  <c r="BK208"/>
  <c i="4" r="BK112"/>
  <c r="J183"/>
  <c r="J110"/>
  <c r="J160"/>
  <c i="5" r="BK118"/>
  <c i="6" r="J95"/>
  <c r="J111"/>
  <c i="2" r="J426"/>
  <c r="BK361"/>
  <c r="J122"/>
  <c r="J472"/>
  <c r="BK380"/>
  <c r="J440"/>
  <c i="3" r="J231"/>
  <c r="BK110"/>
  <c r="J143"/>
  <c r="J208"/>
  <c r="J238"/>
  <c r="J270"/>
  <c i="4" r="J138"/>
  <c r="BK97"/>
  <c r="J108"/>
  <c r="J168"/>
  <c i="5" r="BK130"/>
  <c i="6" r="BK105"/>
  <c r="BK132"/>
  <c i="2" r="J393"/>
  <c r="J166"/>
  <c r="J447"/>
  <c r="BK366"/>
  <c r="J476"/>
  <c r="J305"/>
  <c i="3" r="BK168"/>
  <c r="BK229"/>
  <c r="J173"/>
  <c r="BK176"/>
  <c r="BK215"/>
  <c r="J215"/>
  <c i="4" r="J114"/>
  <c r="BK214"/>
  <c r="BK183"/>
  <c r="J212"/>
  <c i="5" r="BK100"/>
  <c i="6" r="BK144"/>
  <c r="J87"/>
  <c r="BK93"/>
  <c i="2" r="BK349"/>
  <c r="BK459"/>
  <c r="J330"/>
  <c r="J403"/>
  <c r="J245"/>
  <c i="3" r="BK221"/>
  <c r="J262"/>
  <c r="BK202"/>
  <c r="BK97"/>
  <c r="BK272"/>
  <c i="5" r="J127"/>
  <c i="6" r="BK154"/>
  <c r="BK138"/>
  <c i="2" r="BK359"/>
  <c r="J316"/>
  <c r="J430"/>
  <c r="J210"/>
  <c r="BK316"/>
  <c i="3" r="BK254"/>
  <c r="J126"/>
  <c r="J101"/>
  <c r="J192"/>
  <c r="J229"/>
  <c r="BK190"/>
  <c i="4" r="BK168"/>
  <c r="BK209"/>
  <c r="J202"/>
  <c i="5" r="J152"/>
  <c r="BK148"/>
  <c i="6" r="J138"/>
  <c r="J103"/>
  <c i="2" r="J452"/>
  <c r="BK312"/>
  <c r="J144"/>
  <c r="BK152"/>
  <c r="BK205"/>
  <c i="3" r="BK194"/>
  <c r="BK122"/>
  <c r="J131"/>
  <c r="BK99"/>
  <c i="4" r="BK104"/>
  <c r="J170"/>
  <c r="J192"/>
  <c r="J141"/>
  <c r="J116"/>
  <c i="5" r="J118"/>
  <c i="6" r="J122"/>
  <c i="2" r="BK334"/>
  <c r="J369"/>
  <c r="BK139"/>
  <c r="J110"/>
  <c r="J94"/>
  <c r="J339"/>
  <c i="3" r="BK192"/>
  <c r="BK278"/>
  <c r="J284"/>
  <c r="BK178"/>
  <c r="J97"/>
  <c r="J110"/>
  <c i="4" r="BK138"/>
  <c r="BK136"/>
  <c r="BK127"/>
  <c r="BK129"/>
  <c i="5" r="BK111"/>
  <c i="6" r="BK130"/>
  <c r="J89"/>
  <c i="2" r="BK447"/>
  <c r="BK245"/>
  <c r="BK408"/>
  <c r="J386"/>
  <c r="BK214"/>
  <c i="3" r="BK117"/>
  <c r="J278"/>
  <c r="BK231"/>
  <c r="J256"/>
  <c r="J240"/>
  <c i="4" r="J143"/>
  <c r="J121"/>
  <c r="J129"/>
  <c i="5" r="J111"/>
  <c r="J148"/>
  <c i="6" r="J140"/>
  <c r="J105"/>
  <c i="2" r="BK97"/>
  <c r="J250"/>
  <c r="J354"/>
  <c r="BK364"/>
  <c r="J201"/>
  <c i="3" r="J202"/>
  <c r="J103"/>
  <c r="BK136"/>
  <c r="J186"/>
  <c r="BK138"/>
  <c i="4" r="BK153"/>
  <c r="BK212"/>
  <c r="J93"/>
  <c r="BK195"/>
  <c i="5" r="J98"/>
  <c r="J106"/>
  <c i="6" r="J91"/>
  <c r="J147"/>
  <c i="2" r="J444"/>
  <c r="BK180"/>
  <c r="BK455"/>
  <c r="J373"/>
  <c r="J214"/>
  <c i="3" r="J225"/>
  <c r="BK95"/>
  <c r="BK252"/>
  <c r="J95"/>
  <c r="BK262"/>
  <c i="4" r="BK151"/>
  <c r="BK162"/>
  <c r="BK166"/>
  <c i="5" r="J116"/>
  <c r="J109"/>
  <c i="6" r="J109"/>
  <c r="BK99"/>
  <c i="2" r="BK301"/>
  <c r="BK105"/>
  <c r="BK397"/>
  <c r="J291"/>
  <c r="J397"/>
  <c i="3" r="J252"/>
  <c r="BK282"/>
  <c r="J163"/>
  <c r="J234"/>
  <c r="J138"/>
  <c i="4" r="BK202"/>
  <c r="BK118"/>
  <c r="J190"/>
  <c i="5" r="J132"/>
  <c r="BK132"/>
  <c i="6" r="BK156"/>
  <c r="BK124"/>
  <c i="2" r="J162"/>
  <c r="BK464"/>
  <c r="J270"/>
  <c r="BK430"/>
  <c r="BK275"/>
  <c i="3" r="J106"/>
  <c r="BK242"/>
  <c r="J120"/>
  <c r="BK256"/>
  <c i="4" r="BK174"/>
  <c r="J147"/>
  <c r="J214"/>
  <c i="5" r="J141"/>
  <c r="BK141"/>
  <c i="6" r="BK101"/>
  <c r="J115"/>
  <c i="2" r="BK383"/>
  <c r="BK373"/>
  <c r="J193"/>
  <c r="BK166"/>
  <c r="BK401"/>
  <c r="J149"/>
  <c i="3" r="BK274"/>
  <c r="J244"/>
  <c r="J194"/>
  <c r="J158"/>
  <c r="BK206"/>
  <c i="4" r="BK170"/>
  <c r="J133"/>
  <c i="5" r="J130"/>
  <c r="BK124"/>
  <c i="6" r="J156"/>
  <c i="2" r="J359"/>
  <c r="BK110"/>
  <c r="J255"/>
  <c r="BK485"/>
  <c i="3" r="BK212"/>
  <c r="J254"/>
  <c i="4" r="BK123"/>
  <c r="BK172"/>
  <c r="BK116"/>
  <c i="5" r="BK134"/>
  <c r="J102"/>
  <c i="6" r="BK149"/>
  <c r="BK115"/>
  <c i="2" r="BK330"/>
  <c r="BK444"/>
  <c r="BK286"/>
  <c r="BK472"/>
  <c r="BK255"/>
  <c i="3" r="J210"/>
  <c r="J148"/>
  <c r="J223"/>
  <c r="J108"/>
  <c r="BK113"/>
  <c i="4" r="BK155"/>
  <c r="BK160"/>
  <c i="5" r="BK127"/>
  <c r="J100"/>
  <c i="6" r="J151"/>
  <c r="J154"/>
  <c i="2" r="J296"/>
  <c r="J485"/>
  <c r="BK100"/>
  <c r="BK433"/>
  <c r="J352"/>
  <c i="3" r="J176"/>
  <c r="J266"/>
  <c r="BK158"/>
  <c r="J282"/>
  <c r="J124"/>
  <c i="4" r="BK192"/>
  <c r="BK95"/>
  <c r="J162"/>
  <c r="BK177"/>
  <c i="5" r="BK150"/>
  <c i="6" r="J97"/>
  <c r="BK87"/>
  <c i="2" r="J347"/>
  <c r="J230"/>
  <c r="BK369"/>
  <c r="BK222"/>
  <c r="BK393"/>
  <c i="3" r="BK143"/>
  <c r="BK227"/>
  <c r="BK236"/>
  <c r="BK280"/>
  <c r="BK184"/>
  <c i="4" r="BK143"/>
  <c r="J123"/>
  <c r="J151"/>
  <c i="5" r="J150"/>
  <c r="J95"/>
  <c i="6" r="BK85"/>
  <c r="BK147"/>
  <c i="2" r="J222"/>
  <c r="BK347"/>
  <c r="J152"/>
  <c r="J390"/>
  <c i="3" r="J250"/>
  <c r="BK244"/>
  <c r="J217"/>
  <c r="J156"/>
  <c r="BK103"/>
  <c r="BK154"/>
  <c i="4" r="BK93"/>
  <c r="BK197"/>
  <c r="J155"/>
  <c i="5" r="J146"/>
  <c r="BK114"/>
  <c i="6" r="BK89"/>
  <c r="J126"/>
  <c i="2" r="BK418"/>
  <c r="J401"/>
  <c r="BK113"/>
  <c r="BK305"/>
  <c r="BK371"/>
  <c i="3" r="J145"/>
  <c r="J154"/>
  <c r="BK264"/>
  <c r="J161"/>
  <c r="BK204"/>
  <c r="BK131"/>
  <c i="4" r="J125"/>
  <c r="BK131"/>
  <c i="6" r="J113"/>
  <c r="J101"/>
  <c i="2" l="1" r="BK93"/>
  <c r="J93"/>
  <c r="J61"/>
  <c r="BK192"/>
  <c r="J192"/>
  <c r="J62"/>
  <c r="P343"/>
  <c r="T443"/>
  <c i="3" r="BK94"/>
  <c r="J94"/>
  <c r="J60"/>
  <c r="BK112"/>
  <c r="J112"/>
  <c r="J62"/>
  <c r="BK128"/>
  <c r="J128"/>
  <c r="J64"/>
  <c r="R142"/>
  <c r="P175"/>
  <c r="P214"/>
  <c i="4" r="BK103"/>
  <c r="J103"/>
  <c r="J61"/>
  <c r="P140"/>
  <c r="P176"/>
  <c r="R194"/>
  <c r="P211"/>
  <c i="5" r="R97"/>
  <c r="T108"/>
  <c r="P129"/>
  <c r="R138"/>
  <c i="2" r="P213"/>
  <c r="R382"/>
  <c r="R463"/>
  <c r="R462"/>
  <c r="P482"/>
  <c i="3" r="BK105"/>
  <c r="J105"/>
  <c r="J61"/>
  <c r="R119"/>
  <c r="R133"/>
  <c r="R147"/>
  <c r="R160"/>
  <c r="R165"/>
  <c r="T170"/>
  <c r="T233"/>
  <c i="4" r="R92"/>
  <c r="R120"/>
  <c r="R135"/>
  <c r="T157"/>
  <c r="R185"/>
  <c r="R199"/>
  <c r="T211"/>
  <c i="5" r="P108"/>
  <c r="R113"/>
  <c r="R129"/>
  <c r="R145"/>
  <c i="2" r="T93"/>
  <c r="T192"/>
  <c r="T343"/>
  <c r="R443"/>
  <c r="R482"/>
  <c i="3" r="T105"/>
  <c r="T119"/>
  <c r="T133"/>
  <c r="T147"/>
  <c r="T160"/>
  <c r="T165"/>
  <c r="R170"/>
  <c r="R233"/>
  <c i="4" r="P92"/>
  <c r="P120"/>
  <c r="R140"/>
  <c r="T176"/>
  <c r="P194"/>
  <c i="6" r="R84"/>
  <c i="2" r="P93"/>
  <c r="P192"/>
  <c r="BK382"/>
  <c r="J382"/>
  <c r="J65"/>
  <c r="P463"/>
  <c r="P462"/>
  <c r="BK482"/>
  <c r="J482"/>
  <c r="J71"/>
  <c i="3" r="R94"/>
  <c r="R112"/>
  <c r="R128"/>
  <c r="BK142"/>
  <c r="J142"/>
  <c r="J66"/>
  <c r="BK160"/>
  <c r="J160"/>
  <c r="J68"/>
  <c r="T175"/>
  <c r="T214"/>
  <c i="4" r="P103"/>
  <c r="BK135"/>
  <c r="J135"/>
  <c r="J63"/>
  <c r="P157"/>
  <c r="BK185"/>
  <c r="J185"/>
  <c r="J67"/>
  <c r="T194"/>
  <c i="6" r="T84"/>
  <c r="T146"/>
  <c i="2" r="T213"/>
  <c r="T382"/>
  <c r="T463"/>
  <c r="T462"/>
  <c r="T482"/>
  <c i="3" r="R105"/>
  <c r="P119"/>
  <c r="P133"/>
  <c r="T142"/>
  <c r="P160"/>
  <c r="R175"/>
  <c r="R214"/>
  <c i="4" r="T92"/>
  <c r="T120"/>
  <c r="T140"/>
  <c r="R176"/>
  <c r="P199"/>
  <c r="BK211"/>
  <c r="J211"/>
  <c r="J71"/>
  <c i="5" r="T97"/>
  <c r="BK113"/>
  <c r="J113"/>
  <c r="J64"/>
  <c r="T129"/>
  <c r="BK145"/>
  <c r="J145"/>
  <c r="J70"/>
  <c i="6" r="P84"/>
  <c r="P117"/>
  <c r="BK153"/>
  <c r="J153"/>
  <c r="J63"/>
  <c i="2" r="BK213"/>
  <c r="J213"/>
  <c r="J63"/>
  <c r="P382"/>
  <c i="3" r="P94"/>
  <c r="P112"/>
  <c r="P128"/>
  <c r="P142"/>
  <c r="BK175"/>
  <c r="J175"/>
  <c r="J71"/>
  <c r="BK214"/>
  <c r="J214"/>
  <c r="J72"/>
  <c i="4" r="BK120"/>
  <c r="J120"/>
  <c r="J62"/>
  <c r="T135"/>
  <c r="BK176"/>
  <c r="J176"/>
  <c r="J66"/>
  <c r="BK194"/>
  <c r="J194"/>
  <c r="J68"/>
  <c i="5" r="BK108"/>
  <c r="J108"/>
  <c r="J63"/>
  <c r="T113"/>
  <c r="BK129"/>
  <c r="J129"/>
  <c r="J68"/>
  <c r="T138"/>
  <c i="6" r="BK117"/>
  <c r="J117"/>
  <c r="J61"/>
  <c r="BK146"/>
  <c r="J146"/>
  <c r="J62"/>
  <c r="P153"/>
  <c i="2" r="R213"/>
  <c r="R343"/>
  <c r="P443"/>
  <c i="3" r="P105"/>
  <c r="BK119"/>
  <c r="J119"/>
  <c r="J63"/>
  <c r="T128"/>
  <c r="BK147"/>
  <c r="J147"/>
  <c r="J67"/>
  <c r="BK165"/>
  <c r="J165"/>
  <c r="J69"/>
  <c r="BK170"/>
  <c r="J170"/>
  <c r="J70"/>
  <c r="P233"/>
  <c i="4" r="BK92"/>
  <c r="T103"/>
  <c r="P135"/>
  <c r="BK157"/>
  <c r="J157"/>
  <c r="J65"/>
  <c r="P185"/>
  <c r="BK199"/>
  <c r="J199"/>
  <c r="J69"/>
  <c i="5" r="BK97"/>
  <c r="J97"/>
  <c r="J62"/>
  <c r="R108"/>
  <c r="BK138"/>
  <c r="J138"/>
  <c r="J69"/>
  <c r="P145"/>
  <c i="6" r="T117"/>
  <c r="P146"/>
  <c r="R153"/>
  <c i="2" r="R93"/>
  <c r="R92"/>
  <c r="R91"/>
  <c r="R192"/>
  <c r="BK343"/>
  <c r="J343"/>
  <c r="J64"/>
  <c r="BK443"/>
  <c r="J443"/>
  <c r="J66"/>
  <c r="BK463"/>
  <c i="3" r="T94"/>
  <c r="T112"/>
  <c r="BK133"/>
  <c r="J133"/>
  <c r="J65"/>
  <c r="P147"/>
  <c r="P165"/>
  <c r="P170"/>
  <c r="BK233"/>
  <c r="J233"/>
  <c r="J73"/>
  <c i="4" r="R103"/>
  <c r="BK140"/>
  <c r="J140"/>
  <c r="J64"/>
  <c r="R157"/>
  <c r="T185"/>
  <c r="T199"/>
  <c r="R211"/>
  <c i="5" r="P97"/>
  <c r="P90"/>
  <c i="1" r="AU58"/>
  <c i="5" r="P113"/>
  <c r="P138"/>
  <c r="T145"/>
  <c i="6" r="BK84"/>
  <c r="J84"/>
  <c r="J60"/>
  <c r="R117"/>
  <c r="R146"/>
  <c r="T153"/>
  <c i="5" r="BK123"/>
  <c r="J123"/>
  <c r="J66"/>
  <c r="BK126"/>
  <c r="J126"/>
  <c r="J67"/>
  <c r="BK91"/>
  <c r="J91"/>
  <c r="J60"/>
  <c i="2" r="BK479"/>
  <c r="J479"/>
  <c r="J70"/>
  <c i="4" r="BK208"/>
  <c r="J208"/>
  <c r="J70"/>
  <c i="2" r="BK458"/>
  <c r="J458"/>
  <c r="J67"/>
  <c i="5" r="BK120"/>
  <c r="J120"/>
  <c r="J65"/>
  <c r="BK94"/>
  <c r="J94"/>
  <c r="J61"/>
  <c i="6" r="F55"/>
  <c r="BE87"/>
  <c r="BE91"/>
  <c r="BE128"/>
  <c r="BE132"/>
  <c r="BE134"/>
  <c r="BE144"/>
  <c r="BE93"/>
  <c r="BE105"/>
  <c r="J52"/>
  <c r="F79"/>
  <c r="BE122"/>
  <c r="BE130"/>
  <c r="BE140"/>
  <c r="BE113"/>
  <c r="BE126"/>
  <c r="BE142"/>
  <c r="BE85"/>
  <c r="BE99"/>
  <c r="BE103"/>
  <c r="BE111"/>
  <c r="BE115"/>
  <c r="BE118"/>
  <c r="BE124"/>
  <c r="BE136"/>
  <c r="BE138"/>
  <c r="BE147"/>
  <c r="BE95"/>
  <c r="BE97"/>
  <c r="BE101"/>
  <c r="BE156"/>
  <c r="BE107"/>
  <c r="BE109"/>
  <c r="BE120"/>
  <c r="BE149"/>
  <c r="E48"/>
  <c r="BE89"/>
  <c r="BE151"/>
  <c r="BE154"/>
  <c i="5" r="F86"/>
  <c r="BE92"/>
  <c r="BE98"/>
  <c r="BE130"/>
  <c r="E48"/>
  <c r="BE95"/>
  <c r="BE111"/>
  <c i="4" r="J92"/>
  <c r="J60"/>
  <c i="5" r="J52"/>
  <c r="BE114"/>
  <c r="BE132"/>
  <c r="BE150"/>
  <c r="BE106"/>
  <c r="BE116"/>
  <c r="BE146"/>
  <c r="F87"/>
  <c r="BE102"/>
  <c r="BE124"/>
  <c r="BE141"/>
  <c r="BE143"/>
  <c r="BE104"/>
  <c r="BE109"/>
  <c r="BE152"/>
  <c r="BE100"/>
  <c r="BE118"/>
  <c r="BE127"/>
  <c r="BE134"/>
  <c r="BE136"/>
  <c r="BE139"/>
  <c r="BE148"/>
  <c r="BE121"/>
  <c i="4" r="F54"/>
  <c r="BE93"/>
  <c r="BE99"/>
  <c r="BE112"/>
  <c r="BE121"/>
  <c r="BE123"/>
  <c r="BE138"/>
  <c r="BE147"/>
  <c r="E48"/>
  <c r="BE101"/>
  <c r="BE125"/>
  <c r="BE129"/>
  <c r="BE131"/>
  <c r="BE149"/>
  <c r="BE188"/>
  <c r="BE195"/>
  <c r="F55"/>
  <c r="BE136"/>
  <c r="BE143"/>
  <c r="BE153"/>
  <c r="BE155"/>
  <c r="BE162"/>
  <c r="BE166"/>
  <c r="BE118"/>
  <c r="BE141"/>
  <c r="BE172"/>
  <c r="BE179"/>
  <c r="J52"/>
  <c r="BE97"/>
  <c r="BE106"/>
  <c r="BE114"/>
  <c r="BE116"/>
  <c r="BE177"/>
  <c r="BE190"/>
  <c r="BE95"/>
  <c r="BE108"/>
  <c r="BE110"/>
  <c r="BE145"/>
  <c r="BE181"/>
  <c r="BE192"/>
  <c r="BE197"/>
  <c r="BE104"/>
  <c r="BE127"/>
  <c r="BE151"/>
  <c r="BE158"/>
  <c i="3" r="BK93"/>
  <c r="J93"/>
  <c r="J59"/>
  <c i="4" r="BE133"/>
  <c r="BE160"/>
  <c r="BE164"/>
  <c r="BE168"/>
  <c r="BE170"/>
  <c r="BE174"/>
  <c r="BE183"/>
  <c r="BE186"/>
  <c r="BE200"/>
  <c r="BE202"/>
  <c r="BE204"/>
  <c r="BE206"/>
  <c r="BE209"/>
  <c r="BE212"/>
  <c r="BE214"/>
  <c i="3" r="BE176"/>
  <c r="BE198"/>
  <c r="BE200"/>
  <c r="BE229"/>
  <c r="BE231"/>
  <c r="BE238"/>
  <c r="BE254"/>
  <c r="BE274"/>
  <c r="BE276"/>
  <c r="BE280"/>
  <c r="BE282"/>
  <c r="BE284"/>
  <c r="BE286"/>
  <c i="2" r="J463"/>
  <c r="J69"/>
  <c i="3" r="E48"/>
  <c r="BE131"/>
  <c r="BE148"/>
  <c r="BE173"/>
  <c r="BE188"/>
  <c r="BE244"/>
  <c r="BE266"/>
  <c r="J87"/>
  <c r="BE122"/>
  <c r="BE126"/>
  <c r="BE129"/>
  <c r="BE134"/>
  <c r="BE136"/>
  <c r="BE163"/>
  <c r="BE166"/>
  <c r="BE171"/>
  <c r="BE182"/>
  <c r="BE196"/>
  <c i="2" r="BK92"/>
  <c r="J92"/>
  <c r="J60"/>
  <c i="3" r="F89"/>
  <c r="BE110"/>
  <c r="BE143"/>
  <c r="BE168"/>
  <c r="BE186"/>
  <c r="BE248"/>
  <c r="BE262"/>
  <c r="BE278"/>
  <c r="BE101"/>
  <c r="BE103"/>
  <c r="BE106"/>
  <c r="BE113"/>
  <c r="BE117"/>
  <c r="BE154"/>
  <c r="BE190"/>
  <c r="BE194"/>
  <c r="BE246"/>
  <c r="BE256"/>
  <c r="BE258"/>
  <c r="BE260"/>
  <c r="BE270"/>
  <c r="BE272"/>
  <c r="BE99"/>
  <c r="BE115"/>
  <c r="BE124"/>
  <c r="BE140"/>
  <c r="BE145"/>
  <c r="BE150"/>
  <c r="BE152"/>
  <c r="BE158"/>
  <c r="BE180"/>
  <c r="BE184"/>
  <c r="BE204"/>
  <c r="BE208"/>
  <c r="BE225"/>
  <c r="BE242"/>
  <c r="BE250"/>
  <c r="F55"/>
  <c r="BE97"/>
  <c r="BE161"/>
  <c r="BE178"/>
  <c r="BE192"/>
  <c r="BE210"/>
  <c r="BE212"/>
  <c r="BE215"/>
  <c r="BE217"/>
  <c r="BE219"/>
  <c r="BE221"/>
  <c r="BE223"/>
  <c r="BE227"/>
  <c r="BE236"/>
  <c r="BE252"/>
  <c r="BE268"/>
  <c r="BE95"/>
  <c r="BE108"/>
  <c r="BE120"/>
  <c r="BE138"/>
  <c r="BE156"/>
  <c r="BE202"/>
  <c r="BE206"/>
  <c r="BE234"/>
  <c r="BE240"/>
  <c r="BE264"/>
  <c i="2" r="BE113"/>
  <c r="BE193"/>
  <c r="BE245"/>
  <c r="BE347"/>
  <c r="BE361"/>
  <c r="BE383"/>
  <c r="BE386"/>
  <c r="BE399"/>
  <c r="BE408"/>
  <c r="BE413"/>
  <c r="BE422"/>
  <c r="BE430"/>
  <c r="BE447"/>
  <c r="F88"/>
  <c r="BE100"/>
  <c r="BE149"/>
  <c r="BE157"/>
  <c r="BE265"/>
  <c r="BE305"/>
  <c r="BE316"/>
  <c r="BE426"/>
  <c r="BE483"/>
  <c r="BE205"/>
  <c r="BE270"/>
  <c r="BE393"/>
  <c r="BE433"/>
  <c r="BE97"/>
  <c r="BE122"/>
  <c r="BE214"/>
  <c r="BE230"/>
  <c r="BE275"/>
  <c r="BE339"/>
  <c r="BE359"/>
  <c r="BE403"/>
  <c r="BE452"/>
  <c r="BE455"/>
  <c r="BE476"/>
  <c r="E48"/>
  <c r="BE94"/>
  <c r="BE152"/>
  <c r="BE166"/>
  <c r="BE201"/>
  <c r="BE286"/>
  <c r="BE291"/>
  <c r="BE296"/>
  <c r="BE369"/>
  <c r="BE395"/>
  <c r="BE418"/>
  <c r="BE459"/>
  <c r="F54"/>
  <c r="J85"/>
  <c r="BE119"/>
  <c r="BE139"/>
  <c r="BE144"/>
  <c r="BE162"/>
  <c r="BE171"/>
  <c r="BE180"/>
  <c r="BE260"/>
  <c r="BE280"/>
  <c r="BE326"/>
  <c r="BE330"/>
  <c r="BE334"/>
  <c r="BE352"/>
  <c r="BE354"/>
  <c r="BE366"/>
  <c r="BE390"/>
  <c r="BE397"/>
  <c r="BE437"/>
  <c r="BE480"/>
  <c r="BE105"/>
  <c r="BE110"/>
  <c r="BE210"/>
  <c r="BE237"/>
  <c r="BE255"/>
  <c r="BE356"/>
  <c r="BE364"/>
  <c r="BE371"/>
  <c r="BE373"/>
  <c r="BE380"/>
  <c r="BE388"/>
  <c r="BE401"/>
  <c r="BE440"/>
  <c r="BE175"/>
  <c r="BE198"/>
  <c r="BE222"/>
  <c r="BE250"/>
  <c r="BE301"/>
  <c r="BE312"/>
  <c r="BE320"/>
  <c r="BE344"/>
  <c r="BE349"/>
  <c r="BE444"/>
  <c r="BE464"/>
  <c r="BE472"/>
  <c r="BE485"/>
  <c r="BE487"/>
  <c i="5" r="F35"/>
  <c i="1" r="BB58"/>
  <c i="5" r="F34"/>
  <c i="1" r="BA58"/>
  <c i="3" r="F37"/>
  <c i="1" r="BD56"/>
  <c i="2" r="F34"/>
  <c i="1" r="BA55"/>
  <c i="2" r="F37"/>
  <c i="1" r="BD55"/>
  <c i="6" r="J34"/>
  <c i="1" r="AW59"/>
  <c i="4" r="F37"/>
  <c i="1" r="BD57"/>
  <c i="6" r="F35"/>
  <c i="1" r="BB59"/>
  <c i="6" r="F34"/>
  <c i="1" r="BA59"/>
  <c i="6" r="F37"/>
  <c i="1" r="BD59"/>
  <c i="2" r="F35"/>
  <c i="1" r="BB55"/>
  <c i="4" r="F34"/>
  <c i="1" r="BA57"/>
  <c i="3" r="J34"/>
  <c i="1" r="AW56"/>
  <c i="4" r="F35"/>
  <c i="1" r="BB57"/>
  <c i="5" r="F37"/>
  <c i="1" r="BD58"/>
  <c i="4" r="J34"/>
  <c i="1" r="AW57"/>
  <c i="4" r="F36"/>
  <c i="1" r="BC57"/>
  <c i="5" r="F36"/>
  <c i="1" r="BC58"/>
  <c i="3" r="F35"/>
  <c i="1" r="BB56"/>
  <c i="2" r="J34"/>
  <c i="1" r="AW55"/>
  <c i="3" r="F34"/>
  <c i="1" r="BA56"/>
  <c i="2" r="F36"/>
  <c i="1" r="BC55"/>
  <c i="5" r="J34"/>
  <c i="1" r="AW58"/>
  <c i="3" r="F36"/>
  <c i="1" r="BC56"/>
  <c i="6" r="F36"/>
  <c i="1" r="BC59"/>
  <c i="4" l="1" r="BK91"/>
  <c r="J91"/>
  <c r="J59"/>
  <c i="3" r="P93"/>
  <c i="1" r="AU56"/>
  <c i="4" r="T91"/>
  <c r="P91"/>
  <c i="1" r="AU57"/>
  <c i="2" r="BK462"/>
  <c r="J462"/>
  <c r="J68"/>
  <c r="P92"/>
  <c r="P91"/>
  <c i="1" r="AU55"/>
  <c i="2" r="T92"/>
  <c r="T91"/>
  <c i="6" r="R83"/>
  <c i="4" r="R91"/>
  <c i="5" r="R90"/>
  <c i="6" r="P83"/>
  <c i="1" r="AU59"/>
  <c i="3" r="T93"/>
  <c i="5" r="T90"/>
  <c i="6" r="T83"/>
  <c i="3" r="R93"/>
  <c i="6" r="BK83"/>
  <c r="J83"/>
  <c r="J59"/>
  <c i="5" r="BK90"/>
  <c r="J90"/>
  <c r="J59"/>
  <c i="2" r="BK91"/>
  <c r="J91"/>
  <c r="J59"/>
  <c r="J33"/>
  <c i="1" r="AV55"/>
  <c r="AT55"/>
  <c i="3" r="F33"/>
  <c i="1" r="AZ56"/>
  <c i="6" r="F33"/>
  <c i="1" r="AZ59"/>
  <c i="3" r="J33"/>
  <c i="1" r="AV56"/>
  <c r="AT56"/>
  <c i="4" r="F33"/>
  <c i="1" r="AZ57"/>
  <c r="BB54"/>
  <c r="W31"/>
  <c r="BA54"/>
  <c r="W30"/>
  <c i="4" r="J33"/>
  <c i="1" r="AV57"/>
  <c r="AT57"/>
  <c i="5" r="J33"/>
  <c i="1" r="AV58"/>
  <c r="AT58"/>
  <c i="3" r="J30"/>
  <c i="1" r="AG56"/>
  <c i="5" r="F33"/>
  <c i="1" r="AZ58"/>
  <c r="BD54"/>
  <c r="W33"/>
  <c i="6" r="J33"/>
  <c i="1" r="AV59"/>
  <c r="AT59"/>
  <c r="BC54"/>
  <c r="AY54"/>
  <c i="2" r="F33"/>
  <c i="1" r="AZ55"/>
  <c l="1" r="AN56"/>
  <c i="3" r="J39"/>
  <c i="1" r="AU54"/>
  <c r="AX54"/>
  <c i="6" r="J30"/>
  <c i="1" r="AG59"/>
  <c r="W32"/>
  <c i="4" r="J30"/>
  <c i="1" r="AG57"/>
  <c i="2" r="J30"/>
  <c i="1" r="AG55"/>
  <c i="5" r="J30"/>
  <c i="1" r="AG58"/>
  <c r="AW54"/>
  <c r="AK30"/>
  <c r="AZ54"/>
  <c r="AV54"/>
  <c r="AK29"/>
  <c i="6" l="1" r="J39"/>
  <c i="5" r="J39"/>
  <c i="4" r="J39"/>
  <c i="2" r="J39"/>
  <c i="1" r="AN55"/>
  <c r="AN57"/>
  <c r="AN59"/>
  <c r="AN58"/>
  <c r="W29"/>
  <c r="AG54"/>
  <c r="AK26"/>
  <c r="AK35"/>
  <c r="AT54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<sst xmlns="http://schemas.openxmlformats.org/spreadsheetml/2006/main">
  <si>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</si>
  <si>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</si>
  <si>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</si>
  <si>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</si>
  <si>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</si>
  <si>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{eaaa186b-f54a-46d4-a621-ca31478e6ca2}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</si>
  <si>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</si>
  <si>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</si>
  <si>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</si>
  <si>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</si>
  <si>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</si>
  <si>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</si>
  <si>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</si>
  <si>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</si>
  <si>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220403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</si>
  <si>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</si>
  <si>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</si>
  <si>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Úprava křižovatky k nové obytné zóně - Včelnice</t>
  </si>
  <si>
    <t>KSO:</t>
  </si>
  <si>
    <t/>
  </si>
  <si>
    <t>CC-CZ:</t>
  </si>
  <si>
    <t>Místo:</t>
  </si>
  <si>
    <t>Chodová Planá</t>
  </si>
  <si>
    <t>Datum:</t>
  </si>
  <si>
    <t>25. 5. 2023</t>
  </si>
  <si>
    <t>Zadavatel:</t>
  </si>
  <si>
    <t>IČ:</t>
  </si>
  <si>
    <t>Městys Chodová Planá</t>
  </si>
  <si>
    <t>DIČ:</t>
  </si>
  <si>
    <t>Uchazeč:</t>
  </si>
  <si>
    <t>Vyplň údaj</t>
  </si>
  <si>
    <t>Projektant:</t>
  </si>
  <si>
    <t xml:space="preserve"> 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</si>
  <si>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</si>
  <si>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</si>
  <si>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</si>
  <si>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</si>
  <si>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</si>
  <si>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</si>
  <si>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</si>
  <si>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</si>
  <si>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</si>
  <si>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</si>
  <si>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</si>
  <si>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</si>
  <si>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</si>
  <si>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</si>
  <si>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</si>
  <si>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</si>
  <si>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</si>
  <si>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</si>
  <si>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</si>
  <si>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</si>
  <si>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</si>
  <si>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</si>
  <si>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</si>
  <si>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</si>
  <si>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</si>
  <si>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</si>
  <si>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</si>
  <si>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</si>
  <si>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</si>
  <si>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</si>
  <si>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</si>
  <si>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</si>
  <si>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</si>
  <si>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</si>
  <si>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</si>
  <si>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</si>
  <si>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</si>
  <si>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</si>
  <si>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</si>
  <si>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</si>
  <si>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</si>
  <si>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</si>
  <si>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</si>
  <si>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D.1</t>
  </si>
  <si>
    <t>dopravní řešení</t>
  </si>
  <si>
    <t>STA</t>
  </si>
  <si>
    <t>1</t>
  </si>
  <si>
    <t>{473851db-72b8-4ceb-95d5-1077562a8a19}</t>
  </si>
  <si>
    <t>2</t>
  </si>
  <si>
    <t>D.2</t>
  </si>
  <si>
    <t>vodovod, kanalizace</t>
  </si>
  <si>
    <t>{ab4ade4b-4675-4ee4-819d-3b9efa1646ae}</t>
  </si>
  <si>
    <t>D.3</t>
  </si>
  <si>
    <t>úprava toku a propustek</t>
  </si>
  <si>
    <t>{bde6e40d-4a2e-4c8b-a993-e5d79b608d7a}</t>
  </si>
  <si>
    <t>D.4</t>
  </si>
  <si>
    <t>prodloužení plynovodu</t>
  </si>
  <si>
    <t>{4229d743-1848-4ca0-971c-6aa191085178}</t>
  </si>
  <si>
    <t>D.5</t>
  </si>
  <si>
    <t>veřejné osvětlení</t>
  </si>
  <si>
    <t>{a76844c6-49af-4921-97a9-0bfa8ffc4695}</t>
  </si>
  <si>
    <t>KRYCÍ LIST SOUPISU PRACÍ</t>
  </si>
  <si>
    <t>Objekt:</t>
  </si>
  <si>
    <t>D.1 - dopravní řešení</t>
  </si>
  <si>
    <t>Bc. Michal Pašava</t>
  </si>
  <si>
    <t>Milan Hájek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</si>
  <si>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</si>
  <si>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</si>
  <si>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</si>
  <si>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</si>
  <si>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</si>
  <si>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</si>
  <si>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</si>
  <si>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</si>
  <si>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</si>
  <si>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</si>
  <si>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</si>
  <si>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</si>
  <si>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</si>
  <si>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</si>
  <si>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767 - Konstrukce zámečnické</t>
  </si>
  <si>
    <t>OST - Ostatní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</si>
  <si>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</si>
  <si>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</si>
  <si>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</si>
  <si>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</si>
  <si>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</si>
  <si>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</si>
  <si>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</si>
  <si>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</si>
  <si>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</si>
  <si>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</si>
  <si>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</si>
  <si>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</si>
  <si>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</si>
  <si>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</si>
  <si>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</si>
  <si>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</si>
  <si>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</si>
  <si>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</si>
  <si>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113106187</t>
  </si>
  <si>
    <t>Rozebrání dlažeb vozovek ze zámkové dlažby s ložem z kameniva strojně pl do 50 m2</t>
  </si>
  <si>
    <t>m2</t>
  </si>
  <si>
    <t>CS ÚRS 2022 02</t>
  </si>
  <si>
    <t>4</t>
  </si>
  <si>
    <t>PP</t>
  </si>
  <si>
    <t>Online PSC</t>
  </si>
  <si>
    <t>https://podminky.urs.cz/item/CS_URS_2022_02/113106187</t>
  </si>
  <si>
    <t>113107161</t>
  </si>
  <si>
    <t>Odstranění podkladu z kameniva drceného tl do 100 mm strojně pl přes 50 do 200 m2</t>
  </si>
  <si>
    <t>https://podminky.urs.cz/item/CS_URS_2022_02/113107161</t>
  </si>
  <si>
    <t>3</t>
  </si>
  <si>
    <t>113107342</t>
  </si>
  <si>
    <t>Odstranění podkladu živičného tl přes 50 do 100 mm strojně pl do 50 m2</t>
  </si>
  <si>
    <t>6</t>
  </si>
  <si>
    <t>https://podminky.urs.cz/item/CS_URS_2022_02/113107342</t>
  </si>
  <si>
    <t>VV</t>
  </si>
  <si>
    <t>6 "chodník</t>
  </si>
  <si>
    <t>Součet</t>
  </si>
  <si>
    <t>113154113</t>
  </si>
  <si>
    <t>Frézování živičného krytu tl 50 mm pruh š 0,5 m pl do 500 m2 bez překážek v trase</t>
  </si>
  <si>
    <t>8</t>
  </si>
  <si>
    <t>https://podminky.urs.cz/item/CS_URS_2022_02/113154113</t>
  </si>
  <si>
    <t>25 "pracovní spára</t>
  </si>
  <si>
    <t>5</t>
  </si>
  <si>
    <t>113154224</t>
  </si>
  <si>
    <t>Frézování živičného krytu tl 100 mm pruh š přes 0,5 do 1 m pl přes 500 do 1000 m2 bez překážek v trase</t>
  </si>
  <si>
    <t>10</t>
  </si>
  <si>
    <t>https://podminky.urs.cz/item/CS_URS_2022_02/113154224</t>
  </si>
  <si>
    <t>113201112</t>
  </si>
  <si>
    <t>Vytrhání obrub silničních ležatých</t>
  </si>
  <si>
    <t>m</t>
  </si>
  <si>
    <t>12</t>
  </si>
  <si>
    <t>https://podminky.urs.cz/item/CS_URS_2022_02/113201112</t>
  </si>
  <si>
    <t>18 "chodníková obruba</t>
  </si>
  <si>
    <t>5 "silníční obruba</t>
  </si>
  <si>
    <t>7</t>
  </si>
  <si>
    <t>121151113</t>
  </si>
  <si>
    <t>Sejmutí ornice plochy do 500 m2 tl vrstvy do 200 mm strojně</t>
  </si>
  <si>
    <t>14</t>
  </si>
  <si>
    <t>https://podminky.urs.cz/item/CS_URS_2022_02/121151113</t>
  </si>
  <si>
    <t>122251105</t>
  </si>
  <si>
    <t>Odkopávky a prokopávky nezapažené v hornině třídy těžitelnosti I skupiny 3 objem do 1000 m3 strojně</t>
  </si>
  <si>
    <t>m3</t>
  </si>
  <si>
    <t>16</t>
  </si>
  <si>
    <t>https://podminky.urs.cz/item/CS_URS_2022_02/122251105</t>
  </si>
  <si>
    <t>1350*0,49 "komunikace asfalt</t>
  </si>
  <si>
    <t>(225+10)*0,52 "sjezdy dlažba bet.8 cm</t>
  </si>
  <si>
    <t>236*0,65 "komunikace dlažba bet. 8 cm</t>
  </si>
  <si>
    <t>412*0,29 "chodník dlažba bet. 6 cm</t>
  </si>
  <si>
    <t>6 "chodník - přeskládání dlažby</t>
  </si>
  <si>
    <t>15*0,29 "plocha pro kontejnery dlažba bet.8 cm</t>
  </si>
  <si>
    <t>(27+9)*0,52 "reliéfní dlažba 8 cm</t>
  </si>
  <si>
    <t>9*0,29 "reliéfní dlažba 6 cm</t>
  </si>
  <si>
    <t>(10)*0,4*0,29 "vodící linie</t>
  </si>
  <si>
    <t>1350*0,4 "komunikace asfalt - sanace</t>
  </si>
  <si>
    <t>(225+10)*0,4 "sjezdy dlažba bet.8 cm - sanace</t>
  </si>
  <si>
    <t>236*0,4 "komunikace dlažba bet. 8 cm - sanace</t>
  </si>
  <si>
    <t>(27+9)*0,4 "reliéfní dlažba 8 cm - sanace</t>
  </si>
  <si>
    <t>9</t>
  </si>
  <si>
    <t>132251101</t>
  </si>
  <si>
    <t>Hloubení rýh nezapažených š do 800 mm v hornině třídy těžitelnosti I skupiny 3 objem do 20 m3 strojně</t>
  </si>
  <si>
    <t>18</t>
  </si>
  <si>
    <t>https://podminky.urs.cz/item/CS_URS_2022_02/132251101</t>
  </si>
  <si>
    <t>240*0,3*0,5 "drenáž</t>
  </si>
  <si>
    <t>162751117</t>
  </si>
  <si>
    <t>Vodorovné přemístění přes 9 000 do 10000 m výkopku/sypaniny z horniny třídy těžitelnosti I skupiny 1 až 3</t>
  </si>
  <si>
    <t>20</t>
  </si>
  <si>
    <t>https://podminky.urs.cz/item/CS_URS_2022_02/162751117</t>
  </si>
  <si>
    <t>1832,22+36</t>
  </si>
  <si>
    <t>11</t>
  </si>
  <si>
    <t>171201201</t>
  </si>
  <si>
    <t>Uložení sypaniny na skládky nebo meziskládky</t>
  </si>
  <si>
    <t>22</t>
  </si>
  <si>
    <t>https://podminky.urs.cz/item/CS_URS_2022_02/171201201</t>
  </si>
  <si>
    <t>171201231</t>
  </si>
  <si>
    <t>Poplatek za uložení zeminy a kamení na recyklační skládce (skládkovné) kód odpadu 17 05 04</t>
  </si>
  <si>
    <t>t</t>
  </si>
  <si>
    <t>24</t>
  </si>
  <si>
    <t>https://podminky.urs.cz/item/CS_URS_2022_02/171201231</t>
  </si>
  <si>
    <t>1868,22*2 "Přepočtené koeficientem množství</t>
  </si>
  <si>
    <t>13</t>
  </si>
  <si>
    <t>181311103</t>
  </si>
  <si>
    <t>Rozprostření ornice tl vrstvy do 200 mm v rovině nebo ve svahu do 1:5 ručně</t>
  </si>
  <si>
    <t>26</t>
  </si>
  <si>
    <t>https://podminky.urs.cz/item/CS_URS_2022_02/181311103</t>
  </si>
  <si>
    <t>1070 "travnaté plochy</t>
  </si>
  <si>
    <t>M</t>
  </si>
  <si>
    <t>10371500</t>
  </si>
  <si>
    <t>substrát pro trávníky VL</t>
  </si>
  <si>
    <t>28</t>
  </si>
  <si>
    <t>1070*0,15 "Přepočtené koeficientem množství</t>
  </si>
  <si>
    <t>181411131</t>
  </si>
  <si>
    <t>Založení parkového trávníku výsevem pl do 1000 m2 v rovině a ve svahu do 1:5</t>
  </si>
  <si>
    <t>30</t>
  </si>
  <si>
    <t>https://podminky.urs.cz/item/CS_URS_2022_02/181411131</t>
  </si>
  <si>
    <t>00572410</t>
  </si>
  <si>
    <t>osivo směs travní parková</t>
  </si>
  <si>
    <t>kg</t>
  </si>
  <si>
    <t>32</t>
  </si>
  <si>
    <t>1070*0,02 "Přepočtené koeficientem množství</t>
  </si>
  <si>
    <t>17</t>
  </si>
  <si>
    <t>181951111</t>
  </si>
  <si>
    <t>Úprava pláně v hornině třídy těžitelnosti I skupiny 1 až 3 bez zhutnění strojně</t>
  </si>
  <si>
    <t>34</t>
  </si>
  <si>
    <t>https://podminky.urs.cz/item/CS_URS_2022_02/181951111</t>
  </si>
  <si>
    <t>181951112</t>
  </si>
  <si>
    <t>Úprava pláně v hornině třídy těžitelnosti I skupiny 1 až 3 se zhutněním strojně</t>
  </si>
  <si>
    <t>36</t>
  </si>
  <si>
    <t>https://podminky.urs.cz/item/CS_URS_2022_02/181951112</t>
  </si>
  <si>
    <t>1350 "komunikace asfalt</t>
  </si>
  <si>
    <t>225+10 "sjezdy dlažba bet.8 cm</t>
  </si>
  <si>
    <t>236 "komunikace dlažba bet. 8 cm</t>
  </si>
  <si>
    <t>412 "chodník dlažba bet. 6 cm</t>
  </si>
  <si>
    <t>15 "plocha pro kontejnery dlažba bet.8 cm</t>
  </si>
  <si>
    <t>27+8 "reliéfní dlažba 8 cm</t>
  </si>
  <si>
    <t>9 "reliéfní dlažba 6 cm</t>
  </si>
  <si>
    <t>Zakládání</t>
  </si>
  <si>
    <t>19</t>
  </si>
  <si>
    <t>211561111</t>
  </si>
  <si>
    <t>Výplň odvodňovacích žeber nebo trativodů kamenivem hrubým drceným frakce 4 až 16 mm</t>
  </si>
  <si>
    <t>38</t>
  </si>
  <si>
    <t>https://podminky.urs.cz/item/CS_URS_2022_02/211561111</t>
  </si>
  <si>
    <t>240*0,3*0,4 "drenáž</t>
  </si>
  <si>
    <t>211971110</t>
  </si>
  <si>
    <t>Zřízení opláštění žeber nebo trativodů geotextilií v rýze nebo zářezu sklonu do 1:2</t>
  </si>
  <si>
    <t>40</t>
  </si>
  <si>
    <t>https://podminky.urs.cz/item/CS_URS_2022_02/211971110</t>
  </si>
  <si>
    <t>69311172</t>
  </si>
  <si>
    <t>geotextilie PP s ÚV stabilizací 300g/m2</t>
  </si>
  <si>
    <t>42</t>
  </si>
  <si>
    <t>288*1,1 "Přepočtené koeficientem množství</t>
  </si>
  <si>
    <t>212572121</t>
  </si>
  <si>
    <t>Lože pro trativody z kameniva drobného těženého</t>
  </si>
  <si>
    <t>44</t>
  </si>
  <si>
    <t>https://podminky.urs.cz/item/CS_URS_2022_02/212572121</t>
  </si>
  <si>
    <t>240*0,3*0,1 "drenáž</t>
  </si>
  <si>
    <t>23</t>
  </si>
  <si>
    <t>212755214</t>
  </si>
  <si>
    <t>Trativody z drenážních trubek plastových flexibilních D 100 mm bez lože</t>
  </si>
  <si>
    <t>46</t>
  </si>
  <si>
    <t>https://podminky.urs.cz/item/CS_URS_2022_02/212755214</t>
  </si>
  <si>
    <t>Komunikace pozemní</t>
  </si>
  <si>
    <t>564211111</t>
  </si>
  <si>
    <t>Podklad nebo podsyp ze štěrkopísku ŠP tl 50 mm</t>
  </si>
  <si>
    <t>CS ÚRS 2021 02</t>
  </si>
  <si>
    <t>48</t>
  </si>
  <si>
    <t>https://podminky.urs.cz/item/CS_URS_2021_02/564211111</t>
  </si>
  <si>
    <t>1350 "komunikace asfalt - sanace</t>
  </si>
  <si>
    <t>225+10 "sjezdy dlažba bet.8 cm - sanace</t>
  </si>
  <si>
    <t>236 "komunikace dlažba bet. 8 cm - sanace</t>
  </si>
  <si>
    <t>27+9 "reliéfní dlažba 8 cm - sanace</t>
  </si>
  <si>
    <t>25</t>
  </si>
  <si>
    <t>564760111</t>
  </si>
  <si>
    <t>Podklad z kameniva hrubého drceného vel. 16-32 mm tl 200 mm</t>
  </si>
  <si>
    <t>50</t>
  </si>
  <si>
    <t>https://podminky.urs.cz/item/CS_URS_2021_02/564760111</t>
  </si>
  <si>
    <t>1350*2 "komunikace asfalt - sanace</t>
  </si>
  <si>
    <t>(225+10)*2 "sjezdy dlažba bet.8 cm - sanace</t>
  </si>
  <si>
    <t>236*2 "komunikace dlažba bet. 8 cm - sanace</t>
  </si>
  <si>
    <t>(27+9)*2 "reliéfní dlažba 8 cm - sanace</t>
  </si>
  <si>
    <t>564861011</t>
  </si>
  <si>
    <t>Podklad ze štěrkodrtě ŠD plochy do 100 m2 tl 200 mm</t>
  </si>
  <si>
    <t>52</t>
  </si>
  <si>
    <t>https://podminky.urs.cz/item/CS_URS_2022_02/564861011</t>
  </si>
  <si>
    <t>412 "chodník dlažba bet. 6 cm fr.0/32</t>
  </si>
  <si>
    <t>9 "reliéfní dlažba 6 cm fr.0/32</t>
  </si>
  <si>
    <t>15 "plocha pro kontejnery dlažba bet.8 cm fr.0/32</t>
  </si>
  <si>
    <t>27</t>
  </si>
  <si>
    <t>564861111</t>
  </si>
  <si>
    <t>Podklad ze štěrkodrtě ŠD plochy přes 100 m2 tl 200 mm</t>
  </si>
  <si>
    <t>54</t>
  </si>
  <si>
    <t>https://podminky.urs.cz/item/CS_URS_2022_02/564861111</t>
  </si>
  <si>
    <t>225+10 "sjezdy dlažba bet.8 cm fr.0/63</t>
  </si>
  <si>
    <t>27+9 "reliéfní dlažba 8 cm fr.0/63</t>
  </si>
  <si>
    <t>225+10-65 "sjezdy dlažba bet.8 cm fr.0/32</t>
  </si>
  <si>
    <t>27+9 "reliéfní dlažba 8 cm fr.0/32</t>
  </si>
  <si>
    <t>564861113</t>
  </si>
  <si>
    <t>Podklad ze štěrkodrtě ŠD plochy přes 100 m2 tl 220 mm</t>
  </si>
  <si>
    <t>56</t>
  </si>
  <si>
    <t>https://podminky.urs.cz/item/CS_URS_2022_02/564861113</t>
  </si>
  <si>
    <t>1350 "komunikace asfalt fr.0/63</t>
  </si>
  <si>
    <t>29</t>
  </si>
  <si>
    <t>564861114</t>
  </si>
  <si>
    <t>Podklad ze štěrkodrtě ŠD plochy přes 100 m2 tl 230 mm</t>
  </si>
  <si>
    <t>58</t>
  </si>
  <si>
    <t>https://podminky.urs.cz/item/CS_URS_2022_02/564861114</t>
  </si>
  <si>
    <t>236 "komunikace dlažba bet. 8 cm fr.0/32</t>
  </si>
  <si>
    <t>564871116</t>
  </si>
  <si>
    <t>Podklad ze štěrkodrtě ŠD plochy přes 100 m2 tl. 300 mm</t>
  </si>
  <si>
    <t>60</t>
  </si>
  <si>
    <t>https://podminky.urs.cz/item/CS_URS_2022_02/564871116</t>
  </si>
  <si>
    <t>236 "komunikace dlažba bet. 8 cm fr.0/63</t>
  </si>
  <si>
    <t>31</t>
  </si>
  <si>
    <t>565165101</t>
  </si>
  <si>
    <t>Asfaltový beton vrstva podkladní ACP 16 (obalované kamenivo OKS) tl 80 mm š do 1,5 m</t>
  </si>
  <si>
    <t>62</t>
  </si>
  <si>
    <t>https://podminky.urs.cz/item/CS_URS_2022_02/565165101</t>
  </si>
  <si>
    <t>567122114</t>
  </si>
  <si>
    <t>Podklad ze směsi stmelené cementem SC C 8/10 (KSC I) tl 150 mm</t>
  </si>
  <si>
    <t>64</t>
  </si>
  <si>
    <t>https://podminky.urs.cz/item/CS_URS_2022_02/567122114</t>
  </si>
  <si>
    <t>33</t>
  </si>
  <si>
    <t>567132115</t>
  </si>
  <si>
    <t>Podklad ze směsi stmelené cementem SC C 8/10 (KSC I) tl 200 mm</t>
  </si>
  <si>
    <t>66</t>
  </si>
  <si>
    <t>https://podminky.urs.cz/item/CS_URS_2022_02/567132115</t>
  </si>
  <si>
    <t>65 "sjezdy dlažba bet.8 cm</t>
  </si>
  <si>
    <t>573111113</t>
  </si>
  <si>
    <t>Postřik živičný infiltrační s posypem z asfaltu množství 1,5 kg/m2</t>
  </si>
  <si>
    <t>68</t>
  </si>
  <si>
    <t>https://podminky.urs.cz/item/CS_URS_2022_02/573111113</t>
  </si>
  <si>
    <t>35</t>
  </si>
  <si>
    <t>573211112</t>
  </si>
  <si>
    <t>Postřik živičný spojovací z asfaltu v množství 0,70 kg/m2</t>
  </si>
  <si>
    <t>70</t>
  </si>
  <si>
    <t>https://podminky.urs.cz/item/CS_URS_2022_02/573211112</t>
  </si>
  <si>
    <t>577134111</t>
  </si>
  <si>
    <t>Asfaltový beton vrstva obrusná ACO 11 (ABS) tř. I tl 40 mm š do 3 m z nemodifikovaného asfaltu</t>
  </si>
  <si>
    <t>72</t>
  </si>
  <si>
    <t>https://podminky.urs.cz/item/CS_URS_2022_02/577134111</t>
  </si>
  <si>
    <t>37</t>
  </si>
  <si>
    <t>577144111</t>
  </si>
  <si>
    <t>Asfaltový beton vrstva obrusná ACO 11 (ABS) tř. I tl 50 mm š do 3 m z nemodifikovaného asfaltu</t>
  </si>
  <si>
    <t>74</t>
  </si>
  <si>
    <t>https://podminky.urs.cz/item/CS_URS_2022_02/577144111</t>
  </si>
  <si>
    <t>596211110</t>
  </si>
  <si>
    <t>Kladení zámkové dlažby komunikací pro pěší ručně tl 60 mm skupiny A pl do 50 m2</t>
  </si>
  <si>
    <t>76</t>
  </si>
  <si>
    <t>https://podminky.urs.cz/item/CS_URS_2022_02/596211110</t>
  </si>
  <si>
    <t>39</t>
  </si>
  <si>
    <t>59245018</t>
  </si>
  <si>
    <t>dlažba tvar obdélník betonová 200x100x60mm přírodní</t>
  </si>
  <si>
    <t>78</t>
  </si>
  <si>
    <t>15*1,03 "Přepočtené koeficientem množství</t>
  </si>
  <si>
    <t>596211111</t>
  </si>
  <si>
    <t>Kladení zámkové dlažby komunikací pro pěší ručně tl 60 mm skupiny A pl přes 50 do 100 m2</t>
  </si>
  <si>
    <t>80</t>
  </si>
  <si>
    <t>https://podminky.urs.cz/item/CS_URS_2022_02/596211111</t>
  </si>
  <si>
    <t>6 "chodník - přeskládání dlažby - položení stávající dlažby</t>
  </si>
  <si>
    <t>41</t>
  </si>
  <si>
    <t>82</t>
  </si>
  <si>
    <t>412*1,03 "Přepočtené koeficientem množství</t>
  </si>
  <si>
    <t>59245006</t>
  </si>
  <si>
    <t>dlažba tvar obdélník betonová pro nevidomé 200x100x60mm barevná</t>
  </si>
  <si>
    <t>84</t>
  </si>
  <si>
    <t>9*1,03 "Přepočtené koeficientem množství</t>
  </si>
  <si>
    <t>43</t>
  </si>
  <si>
    <t>596212231</t>
  </si>
  <si>
    <t>Kladení zámkové dlažby pozemních komunikací ručně tl 80 mm skupiny C pl přes 50 do 100 m2</t>
  </si>
  <si>
    <t>86</t>
  </si>
  <si>
    <t>https://podminky.urs.cz/item/CS_URS_2022_02/596212231</t>
  </si>
  <si>
    <t>27+9 "reliéfní dlažba 8 cm</t>
  </si>
  <si>
    <t>59245020</t>
  </si>
  <si>
    <t>dlažba tvar obdélník betonová 200x100x80mm přírodní</t>
  </si>
  <si>
    <t>88</t>
  </si>
  <si>
    <t>235*1,03 "Přepočtené koeficientem množství</t>
  </si>
  <si>
    <t>45</t>
  </si>
  <si>
    <t>59245226</t>
  </si>
  <si>
    <t>dlažba tvar obdélník betonová pro nevidomé 200x100x80mm barevná</t>
  </si>
  <si>
    <t>90</t>
  </si>
  <si>
    <t>36*1,03 "Přepočtené koeficientem množství</t>
  </si>
  <si>
    <t>596212232</t>
  </si>
  <si>
    <t>Kladení zámkové dlažby pozemních komunikací ručně tl 80 mm skupiny C pl přes 100 do 300 m2</t>
  </si>
  <si>
    <t>92</t>
  </si>
  <si>
    <t>https://podminky.urs.cz/item/CS_URS_2022_02/596212232</t>
  </si>
  <si>
    <t>47</t>
  </si>
  <si>
    <t>59245030</t>
  </si>
  <si>
    <t>dlažba tvar čtverec betonová 200x200x80mm přírodní</t>
  </si>
  <si>
    <t>94</t>
  </si>
  <si>
    <t>236*1,03 "Přepočtené koeficientem množství</t>
  </si>
  <si>
    <t>Trubní vedení</t>
  </si>
  <si>
    <t>895941302</t>
  </si>
  <si>
    <t>Osazení vpusti uliční DN 450 z betonových dílců dno s kalištěm</t>
  </si>
  <si>
    <t>kus</t>
  </si>
  <si>
    <t>96</t>
  </si>
  <si>
    <t>https://podminky.urs.cz/item/CS_URS_2022_02/895941302</t>
  </si>
  <si>
    <t>49</t>
  </si>
  <si>
    <t>59224495</t>
  </si>
  <si>
    <t>vpusť uliční DN 450 kaliště nízké 450/240x50mm</t>
  </si>
  <si>
    <t>98</t>
  </si>
  <si>
    <t>895941314</t>
  </si>
  <si>
    <t>Osazení vpusti uliční DN 450 z betonových dílců skruž horní 570 mm</t>
  </si>
  <si>
    <t>100</t>
  </si>
  <si>
    <t>https://podminky.urs.cz/item/CS_URS_2022_02/895941314</t>
  </si>
  <si>
    <t>51</t>
  </si>
  <si>
    <t>59224486</t>
  </si>
  <si>
    <t>vpusť uliční DN 450 skruž horní betonová 450/570x50mm</t>
  </si>
  <si>
    <t>102</t>
  </si>
  <si>
    <t>59223864</t>
  </si>
  <si>
    <t>prstenec pro uliční vpusť vyrovnávací betonový 390x60x130mm</t>
  </si>
  <si>
    <t>104</t>
  </si>
  <si>
    <t>53</t>
  </si>
  <si>
    <t>895941322</t>
  </si>
  <si>
    <t>Osazení vpusti uliční DN 450 z betonových dílců skruž středová 295 mm</t>
  </si>
  <si>
    <t>106</t>
  </si>
  <si>
    <t>https://podminky.urs.cz/item/CS_URS_2022_02/895941322</t>
  </si>
  <si>
    <t>59224487</t>
  </si>
  <si>
    <t>vpusť uliční DN 450 skruž střední betonová 450/295x50mm</t>
  </si>
  <si>
    <t>108</t>
  </si>
  <si>
    <t>55</t>
  </si>
  <si>
    <t>895941331</t>
  </si>
  <si>
    <t>Osazení vpusti uliční DN 450 z betonových dílců skruž průběžná s výtokem</t>
  </si>
  <si>
    <t>110</t>
  </si>
  <si>
    <t>https://podminky.urs.cz/item/CS_URS_2022_02/895941331</t>
  </si>
  <si>
    <t>59224489</t>
  </si>
  <si>
    <t>vpusť uliční DN 450 skruž průběžná s odtokem 150mm 450/450x50mm</t>
  </si>
  <si>
    <t>112</t>
  </si>
  <si>
    <t>57</t>
  </si>
  <si>
    <t>899203112</t>
  </si>
  <si>
    <t>Osazení mříží litinových včetně rámů a košů na bahno pro třídu zatížení B125, C250</t>
  </si>
  <si>
    <t>114</t>
  </si>
  <si>
    <t>https://podminky.urs.cz/item/CS_URS_2022_02/899203112</t>
  </si>
  <si>
    <t>55242323</t>
  </si>
  <si>
    <t>mříž D 400 - konkávní 300x500mm</t>
  </si>
  <si>
    <t>116</t>
  </si>
  <si>
    <t>59</t>
  </si>
  <si>
    <t>28661784</t>
  </si>
  <si>
    <t>revizní šachty D 400-kalový koš pro D 315</t>
  </si>
  <si>
    <t>118</t>
  </si>
  <si>
    <t>899431111</t>
  </si>
  <si>
    <t>Výšková úprava uličního vstupu nebo vpusti do 200 mm krycího hrnce, šoupěte nebo hydrantu</t>
  </si>
  <si>
    <t>120</t>
  </si>
  <si>
    <t>https://podminky.urs.cz/item/CS_URS_2022_02/899431111</t>
  </si>
  <si>
    <t>2 "šoupě vodovodní</t>
  </si>
  <si>
    <t>3 "šoupě plynovodní</t>
  </si>
  <si>
    <t>1 "hydrant</t>
  </si>
  <si>
    <t>61</t>
  </si>
  <si>
    <t>89943-1</t>
  </si>
  <si>
    <t>označník vody do nové nivelety</t>
  </si>
  <si>
    <t>122</t>
  </si>
  <si>
    <t>Ostatní konstrukce a práce, bourání</t>
  </si>
  <si>
    <t>914111111</t>
  </si>
  <si>
    <t>Montáž svislé dopravní značky do velikosti 1 m2 objímkami na sloupek nebo konzolu</t>
  </si>
  <si>
    <t>124</t>
  </si>
  <si>
    <t>https://podminky.urs.cz/item/CS_URS_2022_02/914111111</t>
  </si>
  <si>
    <t>63</t>
  </si>
  <si>
    <t>40445608</t>
  </si>
  <si>
    <t>značky upravující přednost P1, P4 700mm</t>
  </si>
  <si>
    <t>126</t>
  </si>
  <si>
    <t>40445654</t>
  </si>
  <si>
    <t>informativní značky zónové IZ5 1000x750mm</t>
  </si>
  <si>
    <t>128</t>
  </si>
  <si>
    <t>65</t>
  </si>
  <si>
    <t>914511112</t>
  </si>
  <si>
    <t>Montáž sloupku dopravních značek délky do 3,5 m s betonovým základem a patkou D 60 mm</t>
  </si>
  <si>
    <t>130</t>
  </si>
  <si>
    <t>https://podminky.urs.cz/item/CS_URS_2022_02/914511112</t>
  </si>
  <si>
    <t>404452250</t>
  </si>
  <si>
    <t>sloupek pro dopravní značku Zn D 60mm v 3,5m</t>
  </si>
  <si>
    <t>132</t>
  </si>
  <si>
    <t>67</t>
  </si>
  <si>
    <t>404452400</t>
  </si>
  <si>
    <t>patka pro sloupek Al D 60mm</t>
  </si>
  <si>
    <t>134</t>
  </si>
  <si>
    <t>404452530</t>
  </si>
  <si>
    <t>víčko plastové na sloupek D 60mm</t>
  </si>
  <si>
    <t>136</t>
  </si>
  <si>
    <t>69</t>
  </si>
  <si>
    <t>404452560</t>
  </si>
  <si>
    <t>svorka upínací na sloupek dopravní značky D 60mm</t>
  </si>
  <si>
    <t>138</t>
  </si>
  <si>
    <t>915-2</t>
  </si>
  <si>
    <t>Demontáž SDZ vč.sloupku</t>
  </si>
  <si>
    <t>140</t>
  </si>
  <si>
    <t>71</t>
  </si>
  <si>
    <t>915221121</t>
  </si>
  <si>
    <t>Vodorovné dopravní značení vodící čáry přerušované š 250 mm bílý plast</t>
  </si>
  <si>
    <t>142</t>
  </si>
  <si>
    <t>https://podminky.urs.cz/item/CS_URS_2022_02/915221121</t>
  </si>
  <si>
    <t>30 "V2b 0,25 m</t>
  </si>
  <si>
    <t>915611111</t>
  </si>
  <si>
    <t>Předznačení vodorovného liniového značení</t>
  </si>
  <si>
    <t>144</t>
  </si>
  <si>
    <t>https://podminky.urs.cz/item/CS_URS_2022_02/915611111</t>
  </si>
  <si>
    <t>73</t>
  </si>
  <si>
    <t>916131213</t>
  </si>
  <si>
    <t>Osazení silničního obrubníku betonového stojatého s boční opěrou do lože z betonu prostého</t>
  </si>
  <si>
    <t>146</t>
  </si>
  <si>
    <t>https://podminky.urs.cz/item/CS_URS_2022_02/916131213</t>
  </si>
  <si>
    <t>515+110+31*1</t>
  </si>
  <si>
    <t>59217029</t>
  </si>
  <si>
    <t>obrubník betonový silniční nájezdový 1000x150x150mm</t>
  </si>
  <si>
    <t>148</t>
  </si>
  <si>
    <t>110*1,02 "Přepočtené koeficientem množství</t>
  </si>
  <si>
    <t>75</t>
  </si>
  <si>
    <t>59217030</t>
  </si>
  <si>
    <t>obrubník betonový silniční přechodový 1000x150x150-250mm</t>
  </si>
  <si>
    <t>150</t>
  </si>
  <si>
    <t>31*1,02 "Přepočtené koeficientem množství</t>
  </si>
  <si>
    <t>59217031</t>
  </si>
  <si>
    <t>obrubník betonový silniční 1000x150x250mm</t>
  </si>
  <si>
    <t>152</t>
  </si>
  <si>
    <t>515*1,02 "Přepočtené koeficientem množství</t>
  </si>
  <si>
    <t>77</t>
  </si>
  <si>
    <t>916331112</t>
  </si>
  <si>
    <t>Osazení zahradního obrubníku betonového do lože z betonu s boční opěrou</t>
  </si>
  <si>
    <t>154</t>
  </si>
  <si>
    <t>https://podminky.urs.cz/item/CS_URS_2022_02/916331112</t>
  </si>
  <si>
    <t>59217012</t>
  </si>
  <si>
    <t>obrubník betonový zahradní 500x80x250mm</t>
  </si>
  <si>
    <t>156</t>
  </si>
  <si>
    <t>392*1,02 "Přepočtené koeficientem množství</t>
  </si>
  <si>
    <t>79</t>
  </si>
  <si>
    <t>919121111</t>
  </si>
  <si>
    <t>Těsnění spár zálivkou za studena pro komůrky š 10 mm hl 20 mm s těsnicím profilem</t>
  </si>
  <si>
    <t>158</t>
  </si>
  <si>
    <t>https://podminky.urs.cz/item/CS_URS_2022_02/919121111</t>
  </si>
  <si>
    <t>919735112</t>
  </si>
  <si>
    <t>Řezání stávajícího živičného krytu hl přes 50 do 100 mm</t>
  </si>
  <si>
    <t>160</t>
  </si>
  <si>
    <t>https://podminky.urs.cz/item/CS_URS_2022_02/919735112</t>
  </si>
  <si>
    <t>997</t>
  </si>
  <si>
    <t>Přesun sutě</t>
  </si>
  <si>
    <t>81</t>
  </si>
  <si>
    <t>997221551</t>
  </si>
  <si>
    <t>Vodorovná doprava suti ze sypkých materiálů do 1 km</t>
  </si>
  <si>
    <t>162</t>
  </si>
  <si>
    <t>https://podminky.urs.cz/item/CS_URS_2022_02/997221551</t>
  </si>
  <si>
    <t>997221559</t>
  </si>
  <si>
    <t>Příplatek ZKD 1 km u vodorovné dopravy suti ze sypkých materiálů</t>
  </si>
  <si>
    <t>164</t>
  </si>
  <si>
    <t>https://podminky.urs.cz/item/CS_URS_2022_02/997221559</t>
  </si>
  <si>
    <t>289,54*19 "Přepočtené koeficientem množství</t>
  </si>
  <si>
    <t>83</t>
  </si>
  <si>
    <t>997221861</t>
  </si>
  <si>
    <t>Poplatek za uložení stavebního odpadu na recyklační skládce (skládkovné) z prostého betonu pod kódem 17 01 01</t>
  </si>
  <si>
    <t>166</t>
  </si>
  <si>
    <t>https://podminky.urs.cz/item/CS_URS_2022_02/997221861</t>
  </si>
  <si>
    <t>997221875</t>
  </si>
  <si>
    <t>Poplatek za uložení stavebního odpadu na recyklační skládce (skládkovné) asfaltového bez obsahu dehtu zatříděného do Katalogu odpadů pod kódem 17 03 02</t>
  </si>
  <si>
    <t>168</t>
  </si>
  <si>
    <t>https://podminky.urs.cz/item/CS_URS_2022_02/997221875</t>
  </si>
  <si>
    <t>998</t>
  </si>
  <si>
    <t>Přesun hmot</t>
  </si>
  <si>
    <t>85</t>
  </si>
  <si>
    <t>998225111</t>
  </si>
  <si>
    <t>Přesun hmot pro pozemní komunikace s krytem z kamene, monolitickým betonovým nebo živičným</t>
  </si>
  <si>
    <t>170</t>
  </si>
  <si>
    <t>https://podminky.urs.cz/item/CS_URS_2022_02/998225111</t>
  </si>
  <si>
    <t>PSV</t>
  </si>
  <si>
    <t>Práce a dodávky PSV</t>
  </si>
  <si>
    <t>711</t>
  </si>
  <si>
    <t>Izolace proti vodě, vlhkosti a plynům</t>
  </si>
  <si>
    <t>711131101</t>
  </si>
  <si>
    <t>Provedení izolace proti zemní vlhkosti pásy na sucho vodorovné AIP nebo tkaninou</t>
  </si>
  <si>
    <t>172</t>
  </si>
  <si>
    <t>https://podminky.urs.cz/item/CS_URS_2022_02/711131101</t>
  </si>
  <si>
    <t>87</t>
  </si>
  <si>
    <t>69311175</t>
  </si>
  <si>
    <t>geotextilie PP s ÚV stabilizací 500g/m2</t>
  </si>
  <si>
    <t>174</t>
  </si>
  <si>
    <t>1857*1,15 "Přepočtené koeficientem množství</t>
  </si>
  <si>
    <t>998711201</t>
  </si>
  <si>
    <t>Přesun hmot procentní pro izolace proti vodě, vlhkosti a plynům v objektech v do 6 m</t>
  </si>
  <si>
    <t>%</t>
  </si>
  <si>
    <t>176</t>
  </si>
  <si>
    <t>https://podminky.urs.cz/item/CS_URS_2022_02/998711201</t>
  </si>
  <si>
    <t>767</t>
  </si>
  <si>
    <t>Konstrukce zámečnické</t>
  </si>
  <si>
    <t>89</t>
  </si>
  <si>
    <t>767-1</t>
  </si>
  <si>
    <t>Poštovní schránka - posun do nové polohy</t>
  </si>
  <si>
    <t>178</t>
  </si>
  <si>
    <t>OST</t>
  </si>
  <si>
    <t>Ostatní</t>
  </si>
  <si>
    <t>999-VRN-1</t>
  </si>
  <si>
    <t>Práce geotechnika</t>
  </si>
  <si>
    <t>---</t>
  </si>
  <si>
    <t>262144</t>
  </si>
  <si>
    <t>180</t>
  </si>
  <si>
    <t>91</t>
  </si>
  <si>
    <t>999-VRN-2</t>
  </si>
  <si>
    <t>Zkoušky únosnosti pláně</t>
  </si>
  <si>
    <t>182</t>
  </si>
  <si>
    <t>999-VRN-3</t>
  </si>
  <si>
    <t>Přechodné dopravní značení</t>
  </si>
  <si>
    <t>184</t>
  </si>
  <si>
    <t>D.2 - vodovod, kanalizace</t>
  </si>
  <si>
    <t>Jaroslav Zabloudil</t>
  </si>
  <si>
    <t>0 - Všeobecné konstrukce a práce</t>
  </si>
  <si>
    <t>11 - Přípravné a přidružené práce</t>
  </si>
  <si>
    <t>12 - Odkopávky a prokopávky</t>
  </si>
  <si>
    <t>13 - Hloubené vykopávky</t>
  </si>
  <si>
    <t>15 - Roubení</t>
  </si>
  <si>
    <t>16 - Přemístění výkopku</t>
  </si>
  <si>
    <t>18 - Povrchové úpravy terénu</t>
  </si>
  <si>
    <t>46 - Zpevněné plochy (kromě vozovek a železničního svršku)</t>
  </si>
  <si>
    <t>767 - Konstrukce doplňkové stavební (zámečnické)</t>
  </si>
  <si>
    <t>83 - Potrubí z trub kameninových</t>
  </si>
  <si>
    <t>85 - Potrubí z trub litinových</t>
  </si>
  <si>
    <t>89 - Ostatní konstrukce a práce na trubním vedení</t>
  </si>
  <si>
    <t>M23 - Montáže potrubí</t>
  </si>
  <si>
    <t>D1 - Ostatní materiál</t>
  </si>
  <si>
    <t>Všeobecné konstrukce a práce</t>
  </si>
  <si>
    <t>0013VD</t>
  </si>
  <si>
    <t>Geodetické zaměření stavby</t>
  </si>
  <si>
    <t>ks</t>
  </si>
  <si>
    <t>0011VD</t>
  </si>
  <si>
    <t>Zkouška zhutnění zemin přímou metodou</t>
  </si>
  <si>
    <t>001VD</t>
  </si>
  <si>
    <t>Zřízení dř. sloupku s tabulkou "Stavba povolena"</t>
  </si>
  <si>
    <t>00112VD</t>
  </si>
  <si>
    <t>Práce na zařízení staveniště</t>
  </si>
  <si>
    <t>hod</t>
  </si>
  <si>
    <t>009VD</t>
  </si>
  <si>
    <t>Vytýčení stavby</t>
  </si>
  <si>
    <t>Přípravné a přidružené práce</t>
  </si>
  <si>
    <t>970241100R00</t>
  </si>
  <si>
    <t>Řezání prostého betonu hl. řezu 100 mm</t>
  </si>
  <si>
    <t>RTS</t>
  </si>
  <si>
    <t>981511113R00</t>
  </si>
  <si>
    <t>Demolice konstr. postup. rozebráním, beton prostý</t>
  </si>
  <si>
    <t>111212131R00</t>
  </si>
  <si>
    <t>Odstranění dřevin výš.nad 1m, svah 1:5, s pařezem</t>
  </si>
  <si>
    <t>Odkopávky a prokopávky</t>
  </si>
  <si>
    <t>121101102R00</t>
  </si>
  <si>
    <t>Sejmutí ornice s přemístěním přes 50 do 100 m</t>
  </si>
  <si>
    <t>129203101R00</t>
  </si>
  <si>
    <t>Čištění vodotečí, hl. do 2,5 m, š.do 5 m, v hor.3</t>
  </si>
  <si>
    <t>124203109R00</t>
  </si>
  <si>
    <t>Příplatek za lepivost - výkop vodotečí v hor.3</t>
  </si>
  <si>
    <t>Hloubené vykopávky</t>
  </si>
  <si>
    <t>132201212R00</t>
  </si>
  <si>
    <t>Hloubení rýh š.do 200 cm hor.3 do 1000m3,STROJNĚ</t>
  </si>
  <si>
    <t>132301211T00</t>
  </si>
  <si>
    <t>Hloubení rýh š.do 2000 mm hor.4 do 100 m3, strojně</t>
  </si>
  <si>
    <t>132401211R00</t>
  </si>
  <si>
    <t>Hloubení rýh šířky do 200 cm v hor.5, STROJNĚ</t>
  </si>
  <si>
    <t>132301219R00</t>
  </si>
  <si>
    <t>Příplatek za lepivost - hloubení rýh 200cm v hor.4</t>
  </si>
  <si>
    <t>Roubení</t>
  </si>
  <si>
    <t>151101111R00</t>
  </si>
  <si>
    <t>Odstranění pažení stěn rýh - příložné - hl. do 2 m</t>
  </si>
  <si>
    <t>151101101R00</t>
  </si>
  <si>
    <t>Pažení a rozepření stěn rýh - příložné - hl. do 2m</t>
  </si>
  <si>
    <t>Přemístění výkopku</t>
  </si>
  <si>
    <t>162701105R00</t>
  </si>
  <si>
    <t>Vodorovné přemístění výkopku z hor.1-4 do 10000 m</t>
  </si>
  <si>
    <t>199000002R00</t>
  </si>
  <si>
    <t>Poplatek za skládku horniny 1- 4, č. dle katal. odpadů 17 05 04</t>
  </si>
  <si>
    <t>979100012RA0</t>
  </si>
  <si>
    <t>Odvoz suti a vyb.hmot do 10 km, vnitrost. 25 m</t>
  </si>
  <si>
    <t>979990103R00</t>
  </si>
  <si>
    <t>Poplatek za uložení suti - beton, skupina odpadu 170101</t>
  </si>
  <si>
    <t>Povrchové úpravy terénu</t>
  </si>
  <si>
    <t>181006111R00</t>
  </si>
  <si>
    <t>Rozprostření zemin v rov./sklonu 1:5, tl. do 10 cm</t>
  </si>
  <si>
    <t>460620006RT1</t>
  </si>
  <si>
    <t>Osetí povrchu trávou</t>
  </si>
  <si>
    <t>Zpevněné plochy (kromě vozovek a železničního svršku)</t>
  </si>
  <si>
    <t>463212100R00</t>
  </si>
  <si>
    <t>Rovnanina z lom. kam. nad 3 m3, 80 kg, urov. líce</t>
  </si>
  <si>
    <t>465928121R00</t>
  </si>
  <si>
    <t>Kladení melior. žlabů do dna, do 60 kg, spáry MCs</t>
  </si>
  <si>
    <t>451311811R00</t>
  </si>
  <si>
    <t>Podklad pod dlažbu z betonu C 20/25 XA1,do 10 cm</t>
  </si>
  <si>
    <t>451571111R00</t>
  </si>
  <si>
    <t>Lože dlažby ze štěrkopísků tl. do 10 cm</t>
  </si>
  <si>
    <t>462511161R00</t>
  </si>
  <si>
    <t>Zához z lom.kamene tříd. do 80 kg bez výplně mezer</t>
  </si>
  <si>
    <t>462511169R00</t>
  </si>
  <si>
    <t>Příplatek za urovnání líce záhozu,kameny do 80 kg</t>
  </si>
  <si>
    <t>Konstrukce doplňkové stavební (zámečnické)</t>
  </si>
  <si>
    <t>767914810R00</t>
  </si>
  <si>
    <t>Demontáž oplocení rámového H do 1 m</t>
  </si>
  <si>
    <t>767914110R00</t>
  </si>
  <si>
    <t>Montáž oplocení rámového H do 1,0 m</t>
  </si>
  <si>
    <t>Potrubí z trub kameninových</t>
  </si>
  <si>
    <t>831312121R00</t>
  </si>
  <si>
    <t>Montáž trub kameninových, pryž. kroužek, DN 150</t>
  </si>
  <si>
    <t>831362121R00</t>
  </si>
  <si>
    <t>Montáž trub kameninových, pryž. kroužek, DN 250</t>
  </si>
  <si>
    <t>Potrubí z trub litinových</t>
  </si>
  <si>
    <t>857242121R00</t>
  </si>
  <si>
    <t>Montáž tvarovek litin. jednoos.přír. výkop DN 80</t>
  </si>
  <si>
    <t>857244121T00</t>
  </si>
  <si>
    <t>Montáž tvarovky litin. odboč. přír. výkop DN 80</t>
  </si>
  <si>
    <t>Ostatní konstrukce a práce na trubním vedení</t>
  </si>
  <si>
    <t>894411131RT2</t>
  </si>
  <si>
    <t>Zřízení šachet z dílců, dno C25/30, potrubí DN 400</t>
  </si>
  <si>
    <t>894411121RT2</t>
  </si>
  <si>
    <t>Zřízení šachet z dílců, dno C25/30, potrubí DN 300</t>
  </si>
  <si>
    <t>894118001RT3</t>
  </si>
  <si>
    <t>Přípl.za dalších 0,60m výšky vstupu,šachty na potr</t>
  </si>
  <si>
    <t>451572111R00</t>
  </si>
  <si>
    <t>Lože pod potrubí z kameniva těženého 0 - 4 mm</t>
  </si>
  <si>
    <t>175101101RT2</t>
  </si>
  <si>
    <t>Obsyp potrubí bez prohození sypaniny</t>
  </si>
  <si>
    <t>174101101R00</t>
  </si>
  <si>
    <t>Zásyp jam, rýh, šachet se zhutněním</t>
  </si>
  <si>
    <t>899102111R00</t>
  </si>
  <si>
    <t>Osazení poklopu s rámem do 100 kg</t>
  </si>
  <si>
    <t>894431312RBC</t>
  </si>
  <si>
    <t>Šachta, D 425 mm, dl.šach.roury 1,50 m, 1 přítok</t>
  </si>
  <si>
    <t>894412811RAA</t>
  </si>
  <si>
    <t>Vpusť horská</t>
  </si>
  <si>
    <t>892855114R00</t>
  </si>
  <si>
    <t>Kontrola kanalizace TV kamerou do 200 m</t>
  </si>
  <si>
    <t>892241111R00</t>
  </si>
  <si>
    <t>Tlaková zkouška vodovodního potrubí DN 80</t>
  </si>
  <si>
    <t>892273111R00</t>
  </si>
  <si>
    <t>Desinfekce vodovodního potrubí d90</t>
  </si>
  <si>
    <t>891247111R00</t>
  </si>
  <si>
    <t>Montáž hydrantů podzemních DN 80</t>
  </si>
  <si>
    <t>00116VD</t>
  </si>
  <si>
    <t>Zřízení signalizačního vodiče 4mm2 vč. materiálu</t>
  </si>
  <si>
    <t>899711121R00</t>
  </si>
  <si>
    <t>Fólie výstražná z PVC šedá, šířka 22 cm</t>
  </si>
  <si>
    <t>899401112T00</t>
  </si>
  <si>
    <t>Osazení šoupátkového litinového poklopu</t>
  </si>
  <si>
    <t>899401113R00</t>
  </si>
  <si>
    <t>Osazení poklopů litinových hydrantových</t>
  </si>
  <si>
    <t>891241111R00</t>
  </si>
  <si>
    <t>Montáž vodovodních šoupátek ve výkopu DN 80</t>
  </si>
  <si>
    <t>892233111T00</t>
  </si>
  <si>
    <t>Desinfekce vodovodního potrubí do d90</t>
  </si>
  <si>
    <t>M23</t>
  </si>
  <si>
    <t>Montáže potrubí</t>
  </si>
  <si>
    <t>871241121T00</t>
  </si>
  <si>
    <t>Montáž trubky polyetylenové ve výkopu d 90 mm</t>
  </si>
  <si>
    <t>230170015R00</t>
  </si>
  <si>
    <t>Zkouška těsnosti potrubí, DN 250 - 350</t>
  </si>
  <si>
    <t>871313121R00</t>
  </si>
  <si>
    <t>Montáž trub kanaliz. z plastu, hrdlových, DN 150</t>
  </si>
  <si>
    <t>871353121R00</t>
  </si>
  <si>
    <t>Montáž trub kanaliz. z plastu, hrdlových, DN 200</t>
  </si>
  <si>
    <t>871373121R00</t>
  </si>
  <si>
    <t>Montáž trub z plastu, gumový kroužek, DN 300</t>
  </si>
  <si>
    <t>871393121R00</t>
  </si>
  <si>
    <t>Montáž trub kanaliz. z plastu, hrdlových, DN 400</t>
  </si>
  <si>
    <t>877393121RT2</t>
  </si>
  <si>
    <t>Montáž tvarovek odboč. plast. gum. kroužek DN 400</t>
  </si>
  <si>
    <t>877373123R00</t>
  </si>
  <si>
    <t>Montáž tvarovek jednoos. plast. gum.kroužek DN 300</t>
  </si>
  <si>
    <t>877313123R00</t>
  </si>
  <si>
    <t>Montáž tvarovek jednoos. plast. gum.kroužek DN 150</t>
  </si>
  <si>
    <t>D1</t>
  </si>
  <si>
    <t>Ostatní materiál</t>
  </si>
  <si>
    <t>286111943</t>
  </si>
  <si>
    <t>Trubka kanalizační PVC QUANTUM SN 12 DN 400/6000</t>
  </si>
  <si>
    <t>286111933</t>
  </si>
  <si>
    <t>Trubka kanalizační PVC QUANTUM SN 12 DN 300/6000</t>
  </si>
  <si>
    <t>286111932</t>
  </si>
  <si>
    <t>Trubka kanalizační PVC QUANTUM SN 12 DN 300/3000</t>
  </si>
  <si>
    <t>286111931</t>
  </si>
  <si>
    <t>Trubka kanalizační PVC QUANTUM SN 12 DN 300/1000</t>
  </si>
  <si>
    <t>286111913</t>
  </si>
  <si>
    <t>Trubka kanalizační PVC QUANTUM SN 12 DN 200/6000</t>
  </si>
  <si>
    <t>286111903</t>
  </si>
  <si>
    <t>Trubka kanalizační PVC QUANTUM SN 12 DN 150/6000</t>
  </si>
  <si>
    <t>286111902</t>
  </si>
  <si>
    <t>Trubka kanalizační PVC QUANTUM SN 12 DN 150/3000</t>
  </si>
  <si>
    <t>286111901</t>
  </si>
  <si>
    <t>Trubka kanalizační PVC QUANTUM SN 12 DN 150/1000</t>
  </si>
  <si>
    <t>55340322</t>
  </si>
  <si>
    <t>Poklop D 400 - BEG, bet. výplň, bez odvětrání</t>
  </si>
  <si>
    <t>55243342.A</t>
  </si>
  <si>
    <t>Poklop KA 01 BEGU D 605 mm "A1" PARK A15</t>
  </si>
  <si>
    <t>59710698.A</t>
  </si>
  <si>
    <t>Trouba kameninová hrdlová DN 250, l=2,50 m, FN 40</t>
  </si>
  <si>
    <t>59710675</t>
  </si>
  <si>
    <t>Trouba kameninová hrdlová DN 150, l=1,50 m, FN 34</t>
  </si>
  <si>
    <t>28651858.A</t>
  </si>
  <si>
    <t>Přechod kamenina-PVC kanalizační KGUS 160 PVC</t>
  </si>
  <si>
    <t>28651661.A</t>
  </si>
  <si>
    <t>Koleno kanalizační KGB 160/ 30° PVC</t>
  </si>
  <si>
    <t>286136401</t>
  </si>
  <si>
    <t>Trubka SafeTech RC plyn SDR11 90x8,2 mm L =12 m</t>
  </si>
  <si>
    <t>286506033</t>
  </si>
  <si>
    <t>Koleno kanalizační PVC QUANTUM SDR 34 DN 300/45°</t>
  </si>
  <si>
    <t>59227513.A</t>
  </si>
  <si>
    <t xml:space="preserve">Žlab odvodňovací TBZ  33/65/16</t>
  </si>
  <si>
    <t>Žlab odvodňovací TBZ 33/65/16</t>
  </si>
  <si>
    <t>28613106.M</t>
  </si>
  <si>
    <t xml:space="preserve">Elektrospojka d  90 mm SDR 11 PE 100 ELGEF Plus</t>
  </si>
  <si>
    <t>Elektrospojka d 90 mm SDR 11 PE 100 ELGEF Plus</t>
  </si>
  <si>
    <t>28613040.M</t>
  </si>
  <si>
    <t xml:space="preserve">Koleno 22°, 30°, 45°, 60° d  90 mm PE 100 +GF+</t>
  </si>
  <si>
    <t>Koleno 22°, 30°, 45°, 60° d 90 mm PE 100 +GF+</t>
  </si>
  <si>
    <t>42200750</t>
  </si>
  <si>
    <t xml:space="preserve">HAWLE poklop uliční šoupátkový 1750  - voda</t>
  </si>
  <si>
    <t>HAWLE poklop uliční šoupátkový 1750 - voda</t>
  </si>
  <si>
    <t>42200760</t>
  </si>
  <si>
    <t>HAWLE poklop k podz. hydrantu 1950 - voda</t>
  </si>
  <si>
    <t>42291510</t>
  </si>
  <si>
    <t>Deska podkladová AVK pod poklopy 7.2.10</t>
  </si>
  <si>
    <t>422935366</t>
  </si>
  <si>
    <t xml:space="preserve">HAWLE přírubové spoj. - pro PE,PVC č.0400   80/90</t>
  </si>
  <si>
    <t>HAWLE přírubové spoj. - pro PE,PVC č.0400 80/90</t>
  </si>
  <si>
    <t>552700800</t>
  </si>
  <si>
    <t>Odbočka přírub. T - TT DN 80x80 PN 10-40</t>
  </si>
  <si>
    <t>42293200</t>
  </si>
  <si>
    <t>HAWLE souprava zemní 9000E2 DN50 -100, 1,5m</t>
  </si>
  <si>
    <t>552701211</t>
  </si>
  <si>
    <t>Koleno patní PP 90° (N) - TT DN 80 PN 10-40</t>
  </si>
  <si>
    <t>28654236</t>
  </si>
  <si>
    <t>Záslepka PPR d 90 mm</t>
  </si>
  <si>
    <t>D.3 - úprava toku a propustek</t>
  </si>
  <si>
    <t>27 - Základy</t>
  </si>
  <si>
    <t>91 - Doplňující konstrukce a práce na pozemních komunikacích a zpevněných plochách</t>
  </si>
  <si>
    <t>981010010RA0</t>
  </si>
  <si>
    <t>Demolice dřevěných objektů postupným rozebráním</t>
  </si>
  <si>
    <t>111201101R00</t>
  </si>
  <si>
    <t>Odstranění křovin i s kořeny na ploše do 1000 m2</t>
  </si>
  <si>
    <t>111201401R00</t>
  </si>
  <si>
    <t>Spálení křovin a stromů o průměru do 100 mm</t>
  </si>
  <si>
    <t>112100012RA0</t>
  </si>
  <si>
    <t>Kácení stromů 40-50 cm, naložení a odvoz do 1 km</t>
  </si>
  <si>
    <t>460110001R00</t>
  </si>
  <si>
    <t>Sonda pro vyhledání sítí - výkop</t>
  </si>
  <si>
    <t>115001104R00</t>
  </si>
  <si>
    <t>Převedení vody potrubím o průměru do DN 300 mm</t>
  </si>
  <si>
    <t>-2012263126</t>
  </si>
  <si>
    <t>171103101R00</t>
  </si>
  <si>
    <t>Zemní hrázky melioračních kanálů, z hor.1-4</t>
  </si>
  <si>
    <t>-351485828</t>
  </si>
  <si>
    <t>124203101R00</t>
  </si>
  <si>
    <t>Vykopávky pro koryta vodotečí v hor. 3 do 1000 m3</t>
  </si>
  <si>
    <t>124303101R00</t>
  </si>
  <si>
    <t>Vykopávky pro koryta vodotečí v hor. 4 do 1000 m3</t>
  </si>
  <si>
    <t>124303109R00</t>
  </si>
  <si>
    <t>Příplatek za lepivost - výkop vodotečí v hor.4</t>
  </si>
  <si>
    <t>122100010RA0</t>
  </si>
  <si>
    <t>Odkopávky nezapažené v hornině 1-4</t>
  </si>
  <si>
    <t>979990161R00</t>
  </si>
  <si>
    <t>Poplatek za likvidaci (spalovna) - dřevo, skupina odpadu 170201</t>
  </si>
  <si>
    <t>162201102R00</t>
  </si>
  <si>
    <t>Vodorovné přemístění výkopku z hor.1-4 do 50 m</t>
  </si>
  <si>
    <t>167101101R00</t>
  </si>
  <si>
    <t>Nakládání výkopku z hor.1-4 v množství do 100 m3</t>
  </si>
  <si>
    <t>181006121R00</t>
  </si>
  <si>
    <t>Rozprostření zemin ve sklonu nad 1:5, tl. do 10 cm</t>
  </si>
  <si>
    <t>181101102R00</t>
  </si>
  <si>
    <t>Úprava pláně v zářezech v hor. 1-4, se zhutněním</t>
  </si>
  <si>
    <t>174101103R00</t>
  </si>
  <si>
    <t>Zásyp zářezů se šikmými stěnami se zhutněním</t>
  </si>
  <si>
    <t>181050010RA0</t>
  </si>
  <si>
    <t>Terénní modelace</t>
  </si>
  <si>
    <t>184004414R00</t>
  </si>
  <si>
    <t>Výsadba sazenic stromů do 3 m, jamka D 60/hl.60 cm</t>
  </si>
  <si>
    <t>183101214R00</t>
  </si>
  <si>
    <t>Hloub. jamek s výměnou 50% půdy do 0,125 m3 1:5</t>
  </si>
  <si>
    <t>184812112R00</t>
  </si>
  <si>
    <t>Kůl dl. 2 m, D 4-6 cm s upevněním sazenic motouzem</t>
  </si>
  <si>
    <t>Základy</t>
  </si>
  <si>
    <t>273361921RT9</t>
  </si>
  <si>
    <t>Výztuž základových desek ze svařovaných sítí</t>
  </si>
  <si>
    <t>273351215R00</t>
  </si>
  <si>
    <t>Bednění stěn základových desek - zřízení</t>
  </si>
  <si>
    <t>273351216R00</t>
  </si>
  <si>
    <t>Bednění stěn základových desek - odstranění</t>
  </si>
  <si>
    <t>329321115R00</t>
  </si>
  <si>
    <t>Konstrukce ostatní z bet.železov. C 30/37 XA3</t>
  </si>
  <si>
    <t>452218010R00</t>
  </si>
  <si>
    <t>Zajišťovací práh z uprav. lom. kamene, na sucho</t>
  </si>
  <si>
    <t>899623181R00</t>
  </si>
  <si>
    <t>Obetonování potrubí nebo zdiva stok betonem C30/37</t>
  </si>
  <si>
    <t>Doplňující konstrukce a práce na pozemních komunikacích a zpevněných plochách</t>
  </si>
  <si>
    <t>919591141R00</t>
  </si>
  <si>
    <t>Zřízení propustku z ocelových trub do Js 140 cm</t>
  </si>
  <si>
    <t>02656048</t>
  </si>
  <si>
    <t>Lípa malolistá - Tilia cordata OK 10-12 cm, bal</t>
  </si>
  <si>
    <t>0205VD</t>
  </si>
  <si>
    <t>Ocelová trouba, tlamový profil 1030/740 mm</t>
  </si>
  <si>
    <t>D.4 - prodloužení plynovodu</t>
  </si>
  <si>
    <t>ing. Jaroslav Krystyník</t>
  </si>
  <si>
    <t>17 - Konstrukce ze zemin</t>
  </si>
  <si>
    <t>45 - Podkladní a vedlejší konstrukce (inženýr. stavby kromě vozovek a železnič. svršku)</t>
  </si>
  <si>
    <t>H27 - Vedení trubní dálková a přípojná</t>
  </si>
  <si>
    <t>M22 - Montáže sdělovací a zabezpečovací techniky</t>
  </si>
  <si>
    <t>900VD - 900Kompletace</t>
  </si>
  <si>
    <t>119001411R00</t>
  </si>
  <si>
    <t xml:space="preserve">Dočasné zajištění  plast. potrubí do DN 200</t>
  </si>
  <si>
    <t>RTS I / 2020</t>
  </si>
  <si>
    <t>Dočasné zajištění plast. potrubí do DN 200</t>
  </si>
  <si>
    <t>121101100R00</t>
  </si>
  <si>
    <t>Sejmutí ornice, pl. do 400 m2, přemístění do 50 m</t>
  </si>
  <si>
    <t>130001101R00</t>
  </si>
  <si>
    <t>Příplatek za ztížené hloubení v blízkosti vedení</t>
  </si>
  <si>
    <t>132201110R00</t>
  </si>
  <si>
    <t>Hloubení rýh š.do 60 cm v hor.3 do 50 m3, STROJNĚ</t>
  </si>
  <si>
    <t>132201219R00</t>
  </si>
  <si>
    <t>Přípl.za lepivost,hloubení rýh 200cm,hor.3,STROJNĚ</t>
  </si>
  <si>
    <t>132301210R00</t>
  </si>
  <si>
    <t>Hloubení rýh š.do 200 cm hor.4 do 50 m3, STROJNĚ</t>
  </si>
  <si>
    <t>Přípl.za lepivost,hloubení rýh 200cm,hor.4,STROJNĚ</t>
  </si>
  <si>
    <t>161101101R00</t>
  </si>
  <si>
    <t>Svislé přemístění výkopku z hor.1-4 do 2,5 m</t>
  </si>
  <si>
    <t>162601102RT3</t>
  </si>
  <si>
    <t>Vodorovné přemístění výkopku z hor.1-4 do 5000 m</t>
  </si>
  <si>
    <t>Konstrukce ze zemin</t>
  </si>
  <si>
    <t>171201101R00</t>
  </si>
  <si>
    <t>Uložení sypaniny do násypů nebo na skládku s rozprostřením sypaniny ve vrstvách a s hrubým urovnáním.</t>
  </si>
  <si>
    <t>Obsyp potrubí bez prohození sypaniny s dodáním štěrkopísku frakce 0 - 22 mm</t>
  </si>
  <si>
    <t>Podkladní a vedlejší konstrukce (inženýr. stavby kromě vozovek a železnič. svršku)</t>
  </si>
  <si>
    <t>451541111R00</t>
  </si>
  <si>
    <t>Lože pod potrubí ze štěrkodrtě 0 - 63 mm</t>
  </si>
  <si>
    <t>H27</t>
  </si>
  <si>
    <t>Vedení trubní dálková a přípojná</t>
  </si>
  <si>
    <t>998276101R00</t>
  </si>
  <si>
    <t>Přesun hmot, trubní vedení plastová, otevř. výkop</t>
  </si>
  <si>
    <t>M22</t>
  </si>
  <si>
    <t>Montáže sdělovací a zabezpečovací techniky</t>
  </si>
  <si>
    <t>220270604R00</t>
  </si>
  <si>
    <t xml:space="preserve">Mont vodiče ay,cy,cya  4 pevně</t>
  </si>
  <si>
    <t>Mont vodiče ay,cy,cya 4 pevně</t>
  </si>
  <si>
    <t>230180069R00</t>
  </si>
  <si>
    <t>Montáž trubních dílů PE, PP, D 63</t>
  </si>
  <si>
    <t>230180022R00</t>
  </si>
  <si>
    <t>Montáž trub z plastických hmot PE, PP, 63 x 5,7</t>
  </si>
  <si>
    <t>230230001R00</t>
  </si>
  <si>
    <t>Předběžná tlaková zkouška vodou, DN 50</t>
  </si>
  <si>
    <t>230230016R00</t>
  </si>
  <si>
    <t>Hlavní tlaková zkouška vzduchem 0,6 MPa, DN 50</t>
  </si>
  <si>
    <t>900VD</t>
  </si>
  <si>
    <t>900Kompletace</t>
  </si>
  <si>
    <t>900ZAMVD</t>
  </si>
  <si>
    <t>Geodetické zaměření skutečného provedení plynovodu</t>
  </si>
  <si>
    <t>kmpl</t>
  </si>
  <si>
    <t>900GEOVD</t>
  </si>
  <si>
    <t>Vyhotovení geometrického plánu</t>
  </si>
  <si>
    <t>900REVVD</t>
  </si>
  <si>
    <t>Výstupní revize, revizní zpráva</t>
  </si>
  <si>
    <t>28613105.M</t>
  </si>
  <si>
    <t xml:space="preserve">Elektrospojka d  63 mm SDR 11 PE 100 ELGEF Plus</t>
  </si>
  <si>
    <t>Elektrospojka d 63 mm SDR 11 PE 100 ELGEF Plus</t>
  </si>
  <si>
    <t>28314146.A</t>
  </si>
  <si>
    <t>Fólie výstražná žlutá "POZOR PLYN"</t>
  </si>
  <si>
    <t>286138226</t>
  </si>
  <si>
    <t xml:space="preserve">Trubka tlaková plynová PE100  0,7 MPa d 63x5,8 mm</t>
  </si>
  <si>
    <t>Trubka tlaková plynová PE100 0,7 MPa d 63x5,8 mm</t>
  </si>
  <si>
    <t>552WORMET50VDVD</t>
  </si>
  <si>
    <t>Odvzdušňovací uzávěr WORMET DN 50 (předb.položka)</t>
  </si>
  <si>
    <t>D.5 - veřejné osvětlení</t>
  </si>
  <si>
    <t>ing. Miroslav Křístek</t>
  </si>
  <si>
    <t>D2 - MONTÁŽ</t>
  </si>
  <si>
    <t>D3 - MATERIÁL</t>
  </si>
  <si>
    <t>D4 - HZS</t>
  </si>
  <si>
    <t>D5 - DODÁVKY</t>
  </si>
  <si>
    <t>D2</t>
  </si>
  <si>
    <t>MONTÁŽ</t>
  </si>
  <si>
    <t>Pol1</t>
  </si>
  <si>
    <t>trubka ochr z PE, R=40mm</t>
  </si>
  <si>
    <t>Pol2</t>
  </si>
  <si>
    <t>stožár sadový ocelový bezpaticový do 6m</t>
  </si>
  <si>
    <t>Pol3</t>
  </si>
  <si>
    <t>výložník ocel. 1-ram. (rameno)</t>
  </si>
  <si>
    <t>Pol4</t>
  </si>
  <si>
    <t>elektrovýzbroj stožáru pro 1 okruh</t>
  </si>
  <si>
    <t>Pol5</t>
  </si>
  <si>
    <t>PHILIPS BRP102 LED55/740 II DM42-60A, 39W, 4000K</t>
  </si>
  <si>
    <t>Pol6</t>
  </si>
  <si>
    <t>uzem. v zemi FeZn 30/4mm vč. Svorek, propoj. aj.</t>
  </si>
  <si>
    <t>Pol7</t>
  </si>
  <si>
    <t>FeZn R=10mm</t>
  </si>
  <si>
    <t>Pol8</t>
  </si>
  <si>
    <t>CYKY-CYKYm 3Cx2.5 mm2 750V (PU)</t>
  </si>
  <si>
    <t>Pol9</t>
  </si>
  <si>
    <t>CYKY-CYKYm 4Bx10 mm2 750V (PU)</t>
  </si>
  <si>
    <t>Pol10</t>
  </si>
  <si>
    <t>ukonč.kabelu smršť.zákl. do 4x10mm2</t>
  </si>
  <si>
    <t>Pol11</t>
  </si>
  <si>
    <t>vytyčení trati venk.sil.vedení nn v přehledném terénu</t>
  </si>
  <si>
    <t>km</t>
  </si>
  <si>
    <t>Pol12</t>
  </si>
  <si>
    <t>kabel.rýha 35cm/šiř. 80cm/hl.zem.tř.3</t>
  </si>
  <si>
    <t>Pol13</t>
  </si>
  <si>
    <t>zřízení kabel.lože z pros.zem.písku ve sm.35cm</t>
  </si>
  <si>
    <t>Pol14</t>
  </si>
  <si>
    <t>fólie výstražná PVC šířka 33cm</t>
  </si>
  <si>
    <t>Pol15</t>
  </si>
  <si>
    <t>ruč.zához kabel.rýha 35cm/šiř. 80cm/hl.zem.tř.3</t>
  </si>
  <si>
    <t>Pol16</t>
  </si>
  <si>
    <t>pouzdrový základ pro stožár VO v trase 250x1500</t>
  </si>
  <si>
    <t>D3</t>
  </si>
  <si>
    <t>MATERIÁL</t>
  </si>
  <si>
    <t>Pol17</t>
  </si>
  <si>
    <t>Pol18</t>
  </si>
  <si>
    <t>stožár KOOPERATIVA GA 5-114/89/76 ŽZ</t>
  </si>
  <si>
    <t>Pol19</t>
  </si>
  <si>
    <t>výložník G1-1000 ŽZ</t>
  </si>
  <si>
    <t>Pol20</t>
  </si>
  <si>
    <t>Pol21</t>
  </si>
  <si>
    <t>Pol22</t>
  </si>
  <si>
    <t>FeZn 30/4mm</t>
  </si>
  <si>
    <t>Pol23</t>
  </si>
  <si>
    <t>Pol24</t>
  </si>
  <si>
    <t>propojovací svorka SS spojovací</t>
  </si>
  <si>
    <t>Pol25</t>
  </si>
  <si>
    <t>Pol26</t>
  </si>
  <si>
    <t>Pol27</t>
  </si>
  <si>
    <t>beton. Směs</t>
  </si>
  <si>
    <t>Pol28</t>
  </si>
  <si>
    <t>trubka betonová pro VO základ</t>
  </si>
  <si>
    <t>Pol29</t>
  </si>
  <si>
    <t>fólie výstražná šíře 330</t>
  </si>
  <si>
    <t>Pol30</t>
  </si>
  <si>
    <t>písek kopaný</t>
  </si>
  <si>
    <t>D4</t>
  </si>
  <si>
    <t>HZS</t>
  </si>
  <si>
    <t>Pol31</t>
  </si>
  <si>
    <t>vytýčení tras ostatních podzemních vedení v trase VO</t>
  </si>
  <si>
    <t>Pol32</t>
  </si>
  <si>
    <t>revize elektro</t>
  </si>
  <si>
    <t>Pol33</t>
  </si>
  <si>
    <t>geom.zaměření nových rozvodů VO</t>
  </si>
  <si>
    <t>D5</t>
  </si>
  <si>
    <t>DODÁVKY</t>
  </si>
  <si>
    <t>Pol34</t>
  </si>
  <si>
    <t>kabelová spojka</t>
  </si>
  <si>
    <t>Pol35</t>
  </si>
  <si>
    <t>podružný materiál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</si>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</sst>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8" fillId="0" borderId="0" applyNumberFormat="0" applyFill="0" applyBorder="0" applyAlignment="0" applyProtection="0"/>
  </cellStyleXfs>
  <cellXfs count="34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7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0" fillId="0" borderId="15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1" fillId="4" borderId="8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right" vertical="center"/>
    </xf>
    <xf numFmtId="0" fontId="21" fillId="4" borderId="9" xfId="0" applyFont="1" applyFill="1" applyBorder="1" applyAlignment="1" applyProtection="1">
      <alignment horizontal="center" vertical="center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22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9" fillId="0" borderId="15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8" fillId="0" borderId="15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166" fontId="28" fillId="0" borderId="21" xfId="0" applyNumberFormat="1" applyFont="1" applyBorder="1" applyAlignment="1" applyProtection="1">
      <alignment vertical="center"/>
    </xf>
    <xf numFmtId="4" fontId="28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1" fillId="0" borderId="13" xfId="0" applyNumberFormat="1" applyFont="1" applyBorder="1" applyAlignment="1" applyProtection="1"/>
    <xf numFmtId="166" fontId="31" fillId="0" borderId="14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3" xfId="0" applyFont="1" applyBorder="1" applyAlignment="1" applyProtection="1">
      <alignment horizontal="center" vertical="center"/>
    </xf>
    <xf numFmtId="49" fontId="21" fillId="0" borderId="23" xfId="0" applyNumberFormat="1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center" vertical="center" wrapText="1"/>
    </xf>
    <xf numFmtId="167" fontId="21" fillId="0" borderId="23" xfId="0" applyNumberFormat="1" applyFont="1" applyBorder="1" applyAlignment="1" applyProtection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6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0" xfId="0" applyFont="1" applyAlignment="1" applyProtection="1">
      <alignment horizontal="left" vertical="center"/>
    </xf>
    <xf numFmtId="0" fontId="34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7" fillId="0" borderId="23" xfId="0" applyFont="1" applyBorder="1" applyAlignment="1" applyProtection="1">
      <alignment horizontal="center" vertical="center"/>
    </xf>
    <xf numFmtId="49" fontId="37" fillId="0" borderId="23" xfId="0" applyNumberFormat="1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center" vertical="center" wrapText="1"/>
    </xf>
    <xf numFmtId="167" fontId="37" fillId="0" borderId="23" xfId="0" applyNumberFormat="1" applyFont="1" applyBorder="1" applyAlignment="1" applyProtection="1">
      <alignment vertical="center"/>
    </xf>
    <xf numFmtId="4" fontId="37" fillId="2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</xf>
    <xf numFmtId="0" fontId="38" fillId="0" borderId="4" xfId="0" applyFont="1" applyBorder="1" applyAlignment="1">
      <alignment vertical="center"/>
    </xf>
    <xf numFmtId="0" fontId="37" fillId="2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167" fontId="21" fillId="2" borderId="23" xfId="0" applyNumberFormat="1" applyFont="1" applyFill="1" applyBorder="1" applyAlignment="1" applyProtection="1">
      <alignment vertical="center"/>
      <protection locked="0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39" fillId="0" borderId="24" xfId="0" applyFont="1" applyBorder="1" applyAlignment="1">
      <alignment vertical="center" wrapText="1"/>
    </xf>
    <xf numFmtId="0" fontId="39" fillId="0" borderId="25" xfId="0" applyFont="1" applyBorder="1" applyAlignment="1">
      <alignment vertical="center" wrapText="1"/>
    </xf>
    <xf numFmtId="0" fontId="39" fillId="0" borderId="26" xfId="0" applyFont="1" applyBorder="1" applyAlignment="1">
      <alignment vertical="center" wrapText="1"/>
    </xf>
    <xf numFmtId="0" fontId="39" fillId="0" borderId="27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39" fillId="0" borderId="27" xfId="0" applyFont="1" applyBorder="1" applyAlignment="1">
      <alignment vertical="center" wrapText="1"/>
    </xf>
    <xf numFmtId="0" fontId="41" fillId="0" borderId="29" xfId="0" applyFont="1" applyBorder="1" applyAlignment="1">
      <alignment horizontal="left" wrapText="1"/>
    </xf>
    <xf numFmtId="0" fontId="39" fillId="0" borderId="28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27" xfId="0" applyFont="1" applyBorder="1" applyAlignment="1">
      <alignment vertical="center" wrapText="1"/>
    </xf>
    <xf numFmtId="0" fontId="42" fillId="0" borderId="1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vertical="center"/>
    </xf>
    <xf numFmtId="49" fontId="42" fillId="0" borderId="1" xfId="0" applyNumberFormat="1" applyFont="1" applyBorder="1" applyAlignment="1">
      <alignment horizontal="left" vertical="center" wrapText="1"/>
    </xf>
    <xf numFmtId="49" fontId="42" fillId="0" borderId="1" xfId="0" applyNumberFormat="1" applyFont="1" applyBorder="1" applyAlignment="1">
      <alignment vertical="center" wrapText="1"/>
    </xf>
    <xf numFmtId="0" fontId="39" fillId="0" borderId="30" xfId="0" applyFont="1" applyBorder="1" applyAlignment="1">
      <alignment vertical="center" wrapText="1"/>
    </xf>
    <xf numFmtId="0" fontId="44" fillId="0" borderId="29" xfId="0" applyFont="1" applyBorder="1" applyAlignment="1">
      <alignment vertical="center" wrapText="1"/>
    </xf>
    <xf numFmtId="0" fontId="39" fillId="0" borderId="31" xfId="0" applyFont="1" applyBorder="1" applyAlignment="1">
      <alignment vertical="center" wrapText="1"/>
    </xf>
    <xf numFmtId="0" fontId="39" fillId="0" borderId="1" xfId="0" applyFont="1" applyBorder="1" applyAlignment="1">
      <alignment vertical="top"/>
    </xf>
    <xf numFmtId="0" fontId="39" fillId="0" borderId="0" xfId="0" applyFont="1" applyAlignment="1">
      <alignment vertical="top"/>
    </xf>
    <xf numFmtId="0" fontId="39" fillId="0" borderId="24" xfId="0" applyFont="1" applyBorder="1" applyAlignment="1">
      <alignment horizontal="left" vertical="center"/>
    </xf>
    <xf numFmtId="0" fontId="39" fillId="0" borderId="25" xfId="0" applyFont="1" applyBorder="1" applyAlignment="1">
      <alignment horizontal="left" vertical="center"/>
    </xf>
    <xf numFmtId="0" fontId="39" fillId="0" borderId="26" xfId="0" applyFont="1" applyBorder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39" fillId="0" borderId="28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41" fillId="0" borderId="29" xfId="0" applyFont="1" applyBorder="1" applyAlignment="1">
      <alignment horizontal="center" vertical="center"/>
    </xf>
    <xf numFmtId="0" fontId="45" fillId="0" borderId="29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42" fillId="0" borderId="1" xfId="0" applyFont="1" applyFill="1" applyBorder="1" applyAlignment="1">
      <alignment horizontal="left" vertical="center"/>
    </xf>
    <xf numFmtId="0" fontId="42" fillId="0" borderId="1" xfId="0" applyFont="1" applyFill="1" applyBorder="1" applyAlignment="1">
      <alignment horizontal="center" vertical="center"/>
    </xf>
    <xf numFmtId="0" fontId="39" fillId="0" borderId="30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left" vertical="center" wrapText="1"/>
    </xf>
    <xf numFmtId="0" fontId="39" fillId="0" borderId="25" xfId="0" applyFont="1" applyBorder="1" applyAlignment="1">
      <alignment horizontal="left" vertical="center" wrapText="1"/>
    </xf>
    <xf numFmtId="0" fontId="39" fillId="0" borderId="26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/>
    </xf>
    <xf numFmtId="0" fontId="43" fillId="0" borderId="28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/>
    </xf>
    <xf numFmtId="0" fontId="43" fillId="0" borderId="30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vertical="center" wrapText="1"/>
    </xf>
    <xf numFmtId="0" fontId="43" fillId="0" borderId="3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top"/>
    </xf>
    <xf numFmtId="0" fontId="42" fillId="0" borderId="1" xfId="0" applyFont="1" applyBorder="1" applyAlignment="1">
      <alignment horizontal="center" vertical="top"/>
    </xf>
    <xf numFmtId="0" fontId="43" fillId="0" borderId="30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1" fillId="0" borderId="1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42" fillId="0" borderId="1" xfId="0" applyFont="1" applyBorder="1" applyAlignment="1">
      <alignment vertical="top"/>
    </xf>
    <xf numFmtId="49" fontId="42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1" fillId="0" borderId="29" xfId="0" applyFont="1" applyBorder="1" applyAlignment="1">
      <alignment horizontal="left"/>
    </xf>
    <xf numFmtId="0" fontId="45" fillId="0" borderId="29" xfId="0" applyFont="1" applyBorder="1" applyAlignment="1"/>
    <xf numFmtId="0" fontId="39" fillId="0" borderId="27" xfId="0" applyFont="1" applyBorder="1" applyAlignment="1">
      <alignment vertical="top"/>
    </xf>
    <xf numFmtId="0" fontId="39" fillId="0" borderId="28" xfId="0" applyFont="1" applyBorder="1" applyAlignment="1">
      <alignment vertical="top"/>
    </xf>
    <xf numFmtId="0" fontId="39" fillId="0" borderId="30" xfId="0" applyFont="1" applyBorder="1" applyAlignment="1">
      <alignment vertical="top"/>
    </xf>
    <xf numFmtId="0" fontId="39" fillId="0" borderId="29" xfId="0" applyFont="1" applyBorder="1" applyAlignment="1">
      <alignment vertical="top"/>
    </xf>
    <xf numFmtId="0" fontId="39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styles" Target="styles.xml" /><Relationship Id="rId9" Type="http://schemas.openxmlformats.org/officeDocument/2006/relationships/theme" Target="theme/theme1.xml" /><Relationship Id="rId10" Type="http://schemas.openxmlformats.org/officeDocument/2006/relationships/calcChain" Target="calcChain.xml" /><Relationship Id="rId11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2_02/113106187" TargetMode="External" /><Relationship Id="rId2" Type="http://schemas.openxmlformats.org/officeDocument/2006/relationships/hyperlink" Target="https://podminky.urs.cz/item/CS_URS_2022_02/113107161" TargetMode="External" /><Relationship Id="rId3" Type="http://schemas.openxmlformats.org/officeDocument/2006/relationships/hyperlink" Target="https://podminky.urs.cz/item/CS_URS_2022_02/113107342" TargetMode="External" /><Relationship Id="rId4" Type="http://schemas.openxmlformats.org/officeDocument/2006/relationships/hyperlink" Target="https://podminky.urs.cz/item/CS_URS_2022_02/113154113" TargetMode="External" /><Relationship Id="rId5" Type="http://schemas.openxmlformats.org/officeDocument/2006/relationships/hyperlink" Target="https://podminky.urs.cz/item/CS_URS_2022_02/113154224" TargetMode="External" /><Relationship Id="rId6" Type="http://schemas.openxmlformats.org/officeDocument/2006/relationships/hyperlink" Target="https://podminky.urs.cz/item/CS_URS_2022_02/113201112" TargetMode="External" /><Relationship Id="rId7" Type="http://schemas.openxmlformats.org/officeDocument/2006/relationships/hyperlink" Target="https://podminky.urs.cz/item/CS_URS_2022_02/121151113" TargetMode="External" /><Relationship Id="rId8" Type="http://schemas.openxmlformats.org/officeDocument/2006/relationships/hyperlink" Target="https://podminky.urs.cz/item/CS_URS_2022_02/122251105" TargetMode="External" /><Relationship Id="rId9" Type="http://schemas.openxmlformats.org/officeDocument/2006/relationships/hyperlink" Target="https://podminky.urs.cz/item/CS_URS_2022_02/132251101" TargetMode="External" /><Relationship Id="rId10" Type="http://schemas.openxmlformats.org/officeDocument/2006/relationships/hyperlink" Target="https://podminky.urs.cz/item/CS_URS_2022_02/162751117" TargetMode="External" /><Relationship Id="rId11" Type="http://schemas.openxmlformats.org/officeDocument/2006/relationships/hyperlink" Target="https://podminky.urs.cz/item/CS_URS_2022_02/171201201" TargetMode="External" /><Relationship Id="rId12" Type="http://schemas.openxmlformats.org/officeDocument/2006/relationships/hyperlink" Target="https://podminky.urs.cz/item/CS_URS_2022_02/171201231" TargetMode="External" /><Relationship Id="rId13" Type="http://schemas.openxmlformats.org/officeDocument/2006/relationships/hyperlink" Target="https://podminky.urs.cz/item/CS_URS_2022_02/181311103" TargetMode="External" /><Relationship Id="rId14" Type="http://schemas.openxmlformats.org/officeDocument/2006/relationships/hyperlink" Target="https://podminky.urs.cz/item/CS_URS_2022_02/181411131" TargetMode="External" /><Relationship Id="rId15" Type="http://schemas.openxmlformats.org/officeDocument/2006/relationships/hyperlink" Target="https://podminky.urs.cz/item/CS_URS_2022_02/181951111" TargetMode="External" /><Relationship Id="rId16" Type="http://schemas.openxmlformats.org/officeDocument/2006/relationships/hyperlink" Target="https://podminky.urs.cz/item/CS_URS_2022_02/181951112" TargetMode="External" /><Relationship Id="rId17" Type="http://schemas.openxmlformats.org/officeDocument/2006/relationships/hyperlink" Target="https://podminky.urs.cz/item/CS_URS_2022_02/211561111" TargetMode="External" /><Relationship Id="rId18" Type="http://schemas.openxmlformats.org/officeDocument/2006/relationships/hyperlink" Target="https://podminky.urs.cz/item/CS_URS_2022_02/211971110" TargetMode="External" /><Relationship Id="rId19" Type="http://schemas.openxmlformats.org/officeDocument/2006/relationships/hyperlink" Target="https://podminky.urs.cz/item/CS_URS_2022_02/212572121" TargetMode="External" /><Relationship Id="rId20" Type="http://schemas.openxmlformats.org/officeDocument/2006/relationships/hyperlink" Target="https://podminky.urs.cz/item/CS_URS_2022_02/212755214" TargetMode="External" /><Relationship Id="rId21" Type="http://schemas.openxmlformats.org/officeDocument/2006/relationships/hyperlink" Target="https://podminky.urs.cz/item/CS_URS_2021_02/564211111" TargetMode="External" /><Relationship Id="rId22" Type="http://schemas.openxmlformats.org/officeDocument/2006/relationships/hyperlink" Target="https://podminky.urs.cz/item/CS_URS_2021_02/564760111" TargetMode="External" /><Relationship Id="rId23" Type="http://schemas.openxmlformats.org/officeDocument/2006/relationships/hyperlink" Target="https://podminky.urs.cz/item/CS_URS_2022_02/564861011" TargetMode="External" /><Relationship Id="rId24" Type="http://schemas.openxmlformats.org/officeDocument/2006/relationships/hyperlink" Target="https://podminky.urs.cz/item/CS_URS_2022_02/564861111" TargetMode="External" /><Relationship Id="rId25" Type="http://schemas.openxmlformats.org/officeDocument/2006/relationships/hyperlink" Target="https://podminky.urs.cz/item/CS_URS_2022_02/564861113" TargetMode="External" /><Relationship Id="rId26" Type="http://schemas.openxmlformats.org/officeDocument/2006/relationships/hyperlink" Target="https://podminky.urs.cz/item/CS_URS_2022_02/564861114" TargetMode="External" /><Relationship Id="rId27" Type="http://schemas.openxmlformats.org/officeDocument/2006/relationships/hyperlink" Target="https://podminky.urs.cz/item/CS_URS_2022_02/564871116" TargetMode="External" /><Relationship Id="rId28" Type="http://schemas.openxmlformats.org/officeDocument/2006/relationships/hyperlink" Target="https://podminky.urs.cz/item/CS_URS_2022_02/565165101" TargetMode="External" /><Relationship Id="rId29" Type="http://schemas.openxmlformats.org/officeDocument/2006/relationships/hyperlink" Target="https://podminky.urs.cz/item/CS_URS_2022_02/567122114" TargetMode="External" /><Relationship Id="rId30" Type="http://schemas.openxmlformats.org/officeDocument/2006/relationships/hyperlink" Target="https://podminky.urs.cz/item/CS_URS_2022_02/567132115" TargetMode="External" /><Relationship Id="rId31" Type="http://schemas.openxmlformats.org/officeDocument/2006/relationships/hyperlink" Target="https://podminky.urs.cz/item/CS_URS_2022_02/573111113" TargetMode="External" /><Relationship Id="rId32" Type="http://schemas.openxmlformats.org/officeDocument/2006/relationships/hyperlink" Target="https://podminky.urs.cz/item/CS_URS_2022_02/573211112" TargetMode="External" /><Relationship Id="rId33" Type="http://schemas.openxmlformats.org/officeDocument/2006/relationships/hyperlink" Target="https://podminky.urs.cz/item/CS_URS_2022_02/577134111" TargetMode="External" /><Relationship Id="rId34" Type="http://schemas.openxmlformats.org/officeDocument/2006/relationships/hyperlink" Target="https://podminky.urs.cz/item/CS_URS_2022_02/577144111" TargetMode="External" /><Relationship Id="rId35" Type="http://schemas.openxmlformats.org/officeDocument/2006/relationships/hyperlink" Target="https://podminky.urs.cz/item/CS_URS_2022_02/596211110" TargetMode="External" /><Relationship Id="rId36" Type="http://schemas.openxmlformats.org/officeDocument/2006/relationships/hyperlink" Target="https://podminky.urs.cz/item/CS_URS_2022_02/596211111" TargetMode="External" /><Relationship Id="rId37" Type="http://schemas.openxmlformats.org/officeDocument/2006/relationships/hyperlink" Target="https://podminky.urs.cz/item/CS_URS_2022_02/596212231" TargetMode="External" /><Relationship Id="rId38" Type="http://schemas.openxmlformats.org/officeDocument/2006/relationships/hyperlink" Target="https://podminky.urs.cz/item/CS_URS_2022_02/596212232" TargetMode="External" /><Relationship Id="rId39" Type="http://schemas.openxmlformats.org/officeDocument/2006/relationships/hyperlink" Target="https://podminky.urs.cz/item/CS_URS_2022_02/895941302" TargetMode="External" /><Relationship Id="rId40" Type="http://schemas.openxmlformats.org/officeDocument/2006/relationships/hyperlink" Target="https://podminky.urs.cz/item/CS_URS_2022_02/895941314" TargetMode="External" /><Relationship Id="rId41" Type="http://schemas.openxmlformats.org/officeDocument/2006/relationships/hyperlink" Target="https://podminky.urs.cz/item/CS_URS_2022_02/895941322" TargetMode="External" /><Relationship Id="rId42" Type="http://schemas.openxmlformats.org/officeDocument/2006/relationships/hyperlink" Target="https://podminky.urs.cz/item/CS_URS_2022_02/895941331" TargetMode="External" /><Relationship Id="rId43" Type="http://schemas.openxmlformats.org/officeDocument/2006/relationships/hyperlink" Target="https://podminky.urs.cz/item/CS_URS_2022_02/899203112" TargetMode="External" /><Relationship Id="rId44" Type="http://schemas.openxmlformats.org/officeDocument/2006/relationships/hyperlink" Target="https://podminky.urs.cz/item/CS_URS_2022_02/899431111" TargetMode="External" /><Relationship Id="rId45" Type="http://schemas.openxmlformats.org/officeDocument/2006/relationships/hyperlink" Target="https://podminky.urs.cz/item/CS_URS_2022_02/914111111" TargetMode="External" /><Relationship Id="rId46" Type="http://schemas.openxmlformats.org/officeDocument/2006/relationships/hyperlink" Target="https://podminky.urs.cz/item/CS_URS_2022_02/914511112" TargetMode="External" /><Relationship Id="rId47" Type="http://schemas.openxmlformats.org/officeDocument/2006/relationships/hyperlink" Target="https://podminky.urs.cz/item/CS_URS_2022_02/915221121" TargetMode="External" /><Relationship Id="rId48" Type="http://schemas.openxmlformats.org/officeDocument/2006/relationships/hyperlink" Target="https://podminky.urs.cz/item/CS_URS_2022_02/915611111" TargetMode="External" /><Relationship Id="rId49" Type="http://schemas.openxmlformats.org/officeDocument/2006/relationships/hyperlink" Target="https://podminky.urs.cz/item/CS_URS_2022_02/916131213" TargetMode="External" /><Relationship Id="rId50" Type="http://schemas.openxmlformats.org/officeDocument/2006/relationships/hyperlink" Target="https://podminky.urs.cz/item/CS_URS_2022_02/916331112" TargetMode="External" /><Relationship Id="rId51" Type="http://schemas.openxmlformats.org/officeDocument/2006/relationships/hyperlink" Target="https://podminky.urs.cz/item/CS_URS_2022_02/919121111" TargetMode="External" /><Relationship Id="rId52" Type="http://schemas.openxmlformats.org/officeDocument/2006/relationships/hyperlink" Target="https://podminky.urs.cz/item/CS_URS_2022_02/919735112" TargetMode="External" /><Relationship Id="rId53" Type="http://schemas.openxmlformats.org/officeDocument/2006/relationships/hyperlink" Target="https://podminky.urs.cz/item/CS_URS_2022_02/997221551" TargetMode="External" /><Relationship Id="rId54" Type="http://schemas.openxmlformats.org/officeDocument/2006/relationships/hyperlink" Target="https://podminky.urs.cz/item/CS_URS_2022_02/997221559" TargetMode="External" /><Relationship Id="rId55" Type="http://schemas.openxmlformats.org/officeDocument/2006/relationships/hyperlink" Target="https://podminky.urs.cz/item/CS_URS_2022_02/997221861" TargetMode="External" /><Relationship Id="rId56" Type="http://schemas.openxmlformats.org/officeDocument/2006/relationships/hyperlink" Target="https://podminky.urs.cz/item/CS_URS_2022_02/997221875" TargetMode="External" /><Relationship Id="rId57" Type="http://schemas.openxmlformats.org/officeDocument/2006/relationships/hyperlink" Target="https://podminky.urs.cz/item/CS_URS_2022_02/998225111" TargetMode="External" /><Relationship Id="rId58" Type="http://schemas.openxmlformats.org/officeDocument/2006/relationships/hyperlink" Target="https://podminky.urs.cz/item/CS_URS_2022_02/711131101" TargetMode="External" /><Relationship Id="rId59" Type="http://schemas.openxmlformats.org/officeDocument/2006/relationships/hyperlink" Target="https://podminky.urs.cz/item/CS_URS_2022_02/998711201" TargetMode="External" /><Relationship Id="rId60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20</v>
      </c>
      <c r="AL7" s="22"/>
      <c r="AM7" s="22"/>
      <c r="AN7" s="27" t="s">
        <v>19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21</v>
      </c>
      <c r="E8" s="22"/>
      <c r="F8" s="22"/>
      <c r="G8" s="22"/>
      <c r="H8" s="22"/>
      <c r="I8" s="22"/>
      <c r="J8" s="22"/>
      <c r="K8" s="27" t="s">
        <v>22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23</v>
      </c>
      <c r="AL8" s="22"/>
      <c r="AM8" s="22"/>
      <c r="AN8" s="33" t="s">
        <v>24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25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26</v>
      </c>
      <c r="AL10" s="22"/>
      <c r="AM10" s="22"/>
      <c r="AN10" s="27" t="s">
        <v>19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27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28</v>
      </c>
      <c r="AL11" s="22"/>
      <c r="AM11" s="22"/>
      <c r="AN11" s="27" t="s">
        <v>19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29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26</v>
      </c>
      <c r="AL13" s="22"/>
      <c r="AM13" s="22"/>
      <c r="AN13" s="34" t="s">
        <v>30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30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28</v>
      </c>
      <c r="AL14" s="22"/>
      <c r="AM14" s="22"/>
      <c r="AN14" s="34" t="s">
        <v>30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31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26</v>
      </c>
      <c r="AL16" s="22"/>
      <c r="AM16" s="22"/>
      <c r="AN16" s="27" t="s">
        <v>19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32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28</v>
      </c>
      <c r="AL17" s="22"/>
      <c r="AM17" s="22"/>
      <c r="AN17" s="27" t="s">
        <v>19</v>
      </c>
      <c r="AO17" s="22"/>
      <c r="AP17" s="22"/>
      <c r="AQ17" s="22"/>
      <c r="AR17" s="20"/>
      <c r="BE17" s="31"/>
      <c r="BS17" s="17" t="s">
        <v>33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34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26</v>
      </c>
      <c r="AL19" s="22"/>
      <c r="AM19" s="22"/>
      <c r="AN19" s="27" t="s">
        <v>19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32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28</v>
      </c>
      <c r="AL20" s="22"/>
      <c r="AM20" s="22"/>
      <c r="AN20" s="27" t="s">
        <v>19</v>
      </c>
      <c r="AO20" s="22"/>
      <c r="AP20" s="22"/>
      <c r="AQ20" s="22"/>
      <c r="AR20" s="20"/>
      <c r="BE20" s="31"/>
      <c r="BS20" s="17" t="s">
        <v>33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35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47.25" customHeight="1">
      <c r="B23" s="21"/>
      <c r="C23" s="22"/>
      <c r="D23" s="22"/>
      <c r="E23" s="36" t="s">
        <v>36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37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ROUND(AG54,2)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38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39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40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41</v>
      </c>
      <c r="E29" s="47"/>
      <c r="F29" s="32" t="s">
        <v>42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ROUND(AZ54,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ROUND(AV54,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43</v>
      </c>
      <c r="G30" s="47"/>
      <c r="H30" s="47"/>
      <c r="I30" s="47"/>
      <c r="J30" s="47"/>
      <c r="K30" s="47"/>
      <c r="L30" s="48">
        <v>0.14999999999999999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ROUND(BA54,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ROUND(AW54,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44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ROUND(BB54,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45</v>
      </c>
      <c r="G32" s="47"/>
      <c r="H32" s="47"/>
      <c r="I32" s="47"/>
      <c r="J32" s="47"/>
      <c r="K32" s="47"/>
      <c r="L32" s="48">
        <v>0.14999999999999999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ROUND(BC54,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46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ROUND(BD54,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3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8"/>
    </row>
    <row r="35" s="2" customFormat="1" ht="25.92" customHeight="1">
      <c r="A35" s="38"/>
      <c r="B35" s="39"/>
      <c r="C35" s="52"/>
      <c r="D35" s="53" t="s">
        <v>47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48</v>
      </c>
      <c r="U35" s="54"/>
      <c r="V35" s="54"/>
      <c r="W35" s="54"/>
      <c r="X35" s="56" t="s">
        <v>49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6.96" customHeight="1">
      <c r="A37" s="38"/>
      <c r="B37" s="59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44"/>
      <c r="BE37" s="38"/>
    </row>
    <row r="41" s="2" customFormat="1" ht="6.96" customHeight="1">
      <c r="A41" s="38"/>
      <c r="B41" s="61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44"/>
      <c r="BE41" s="38"/>
    </row>
    <row r="42" s="2" customFormat="1" ht="24.96" customHeight="1">
      <c r="A42" s="38"/>
      <c r="B42" s="39"/>
      <c r="C42" s="23" t="s">
        <v>50</v>
      </c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4"/>
      <c r="BE42" s="38"/>
    </row>
    <row r="43" s="2" customFormat="1" ht="6.96" customHeight="1">
      <c r="A43" s="38"/>
      <c r="B43" s="39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4"/>
      <c r="BE43" s="38"/>
    </row>
    <row r="44" s="4" customFormat="1" ht="12" customHeight="1">
      <c r="A44" s="4"/>
      <c r="B44" s="63"/>
      <c r="C44" s="32" t="s">
        <v>13</v>
      </c>
      <c r="D44" s="64"/>
      <c r="E44" s="64"/>
      <c r="F44" s="64"/>
      <c r="G44" s="64"/>
      <c r="H44" s="64"/>
      <c r="I44" s="64"/>
      <c r="J44" s="64"/>
      <c r="K44" s="64"/>
      <c r="L44" s="64" t="str">
        <f>K5</f>
        <v>220403</v>
      </c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5"/>
      <c r="BE44" s="4"/>
    </row>
    <row r="45" s="5" customFormat="1" ht="36.96" customHeight="1">
      <c r="A45" s="5"/>
      <c r="B45" s="66"/>
      <c r="C45" s="67" t="s">
        <v>16</v>
      </c>
      <c r="D45" s="68"/>
      <c r="E45" s="68"/>
      <c r="F45" s="68"/>
      <c r="G45" s="68"/>
      <c r="H45" s="68"/>
      <c r="I45" s="68"/>
      <c r="J45" s="68"/>
      <c r="K45" s="68"/>
      <c r="L45" s="69" t="str">
        <f>K6</f>
        <v>Úprava křižovatky k nové obytné zóně - Včelnice</v>
      </c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70"/>
      <c r="BE45" s="5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4"/>
      <c r="BE46" s="38"/>
    </row>
    <row r="47" s="2" customFormat="1" ht="12" customHeight="1">
      <c r="A47" s="38"/>
      <c r="B47" s="39"/>
      <c r="C47" s="32" t="s">
        <v>21</v>
      </c>
      <c r="D47" s="40"/>
      <c r="E47" s="40"/>
      <c r="F47" s="40"/>
      <c r="G47" s="40"/>
      <c r="H47" s="40"/>
      <c r="I47" s="40"/>
      <c r="J47" s="40"/>
      <c r="K47" s="40"/>
      <c r="L47" s="71" t="str">
        <f>IF(K8="","",K8)</f>
        <v>Chodová Planá</v>
      </c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32" t="s">
        <v>23</v>
      </c>
      <c r="AJ47" s="40"/>
      <c r="AK47" s="40"/>
      <c r="AL47" s="40"/>
      <c r="AM47" s="72" t="str">
        <f>IF(AN8= "","",AN8)</f>
        <v>25. 5. 2023</v>
      </c>
      <c r="AN47" s="72"/>
      <c r="AO47" s="40"/>
      <c r="AP47" s="40"/>
      <c r="AQ47" s="40"/>
      <c r="AR47" s="44"/>
      <c r="B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4"/>
      <c r="BE48" s="38"/>
    </row>
    <row r="49" s="2" customFormat="1" ht="15.15" customHeight="1">
      <c r="A49" s="38"/>
      <c r="B49" s="39"/>
      <c r="C49" s="32" t="s">
        <v>25</v>
      </c>
      <c r="D49" s="40"/>
      <c r="E49" s="40"/>
      <c r="F49" s="40"/>
      <c r="G49" s="40"/>
      <c r="H49" s="40"/>
      <c r="I49" s="40"/>
      <c r="J49" s="40"/>
      <c r="K49" s="40"/>
      <c r="L49" s="64" t="str">
        <f>IF(E11= "","",E11)</f>
        <v>Městys Chodová Planá</v>
      </c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32" t="s">
        <v>31</v>
      </c>
      <c r="AJ49" s="40"/>
      <c r="AK49" s="40"/>
      <c r="AL49" s="40"/>
      <c r="AM49" s="73" t="str">
        <f>IF(E17="","",E17)</f>
        <v xml:space="preserve"> </v>
      </c>
      <c r="AN49" s="64"/>
      <c r="AO49" s="64"/>
      <c r="AP49" s="64"/>
      <c r="AQ49" s="40"/>
      <c r="AR49" s="44"/>
      <c r="AS49" s="74" t="s">
        <v>51</v>
      </c>
      <c r="AT49" s="75"/>
      <c r="AU49" s="76"/>
      <c r="AV49" s="76"/>
      <c r="AW49" s="76"/>
      <c r="AX49" s="76"/>
      <c r="AY49" s="76"/>
      <c r="AZ49" s="76"/>
      <c r="BA49" s="76"/>
      <c r="BB49" s="76"/>
      <c r="BC49" s="76"/>
      <c r="BD49" s="77"/>
      <c r="BE49" s="38"/>
    </row>
    <row r="50" s="2" customFormat="1" ht="15.15" customHeight="1">
      <c r="A50" s="38"/>
      <c r="B50" s="39"/>
      <c r="C50" s="32" t="s">
        <v>29</v>
      </c>
      <c r="D50" s="40"/>
      <c r="E50" s="40"/>
      <c r="F50" s="40"/>
      <c r="G50" s="40"/>
      <c r="H50" s="40"/>
      <c r="I50" s="40"/>
      <c r="J50" s="40"/>
      <c r="K50" s="40"/>
      <c r="L50" s="64" t="str">
        <f>IF(E14= "Vyplň údaj","",E14)</f>
        <v/>
      </c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32" t="s">
        <v>34</v>
      </c>
      <c r="AJ50" s="40"/>
      <c r="AK50" s="40"/>
      <c r="AL50" s="40"/>
      <c r="AM50" s="73" t="str">
        <f>IF(E20="","",E20)</f>
        <v xml:space="preserve"> </v>
      </c>
      <c r="AN50" s="64"/>
      <c r="AO50" s="64"/>
      <c r="AP50" s="64"/>
      <c r="AQ50" s="40"/>
      <c r="AR50" s="44"/>
      <c r="AS50" s="78"/>
      <c r="AT50" s="79"/>
      <c r="AU50" s="80"/>
      <c r="AV50" s="80"/>
      <c r="AW50" s="80"/>
      <c r="AX50" s="80"/>
      <c r="AY50" s="80"/>
      <c r="AZ50" s="80"/>
      <c r="BA50" s="80"/>
      <c r="BB50" s="80"/>
      <c r="BC50" s="80"/>
      <c r="BD50" s="81"/>
      <c r="BE50" s="38"/>
    </row>
    <row r="51" s="2" customFormat="1" ht="10.8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4"/>
      <c r="AS51" s="82"/>
      <c r="AT51" s="83"/>
      <c r="AU51" s="84"/>
      <c r="AV51" s="84"/>
      <c r="AW51" s="84"/>
      <c r="AX51" s="84"/>
      <c r="AY51" s="84"/>
      <c r="AZ51" s="84"/>
      <c r="BA51" s="84"/>
      <c r="BB51" s="84"/>
      <c r="BC51" s="84"/>
      <c r="BD51" s="85"/>
      <c r="BE51" s="38"/>
    </row>
    <row r="52" s="2" customFormat="1" ht="29.28" customHeight="1">
      <c r="A52" s="38"/>
      <c r="B52" s="39"/>
      <c r="C52" s="86" t="s">
        <v>52</v>
      </c>
      <c r="D52" s="87"/>
      <c r="E52" s="87"/>
      <c r="F52" s="87"/>
      <c r="G52" s="87"/>
      <c r="H52" s="88"/>
      <c r="I52" s="89" t="s">
        <v>53</v>
      </c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90" t="s">
        <v>54</v>
      </c>
      <c r="AH52" s="87"/>
      <c r="AI52" s="87"/>
      <c r="AJ52" s="87"/>
      <c r="AK52" s="87"/>
      <c r="AL52" s="87"/>
      <c r="AM52" s="87"/>
      <c r="AN52" s="89" t="s">
        <v>55</v>
      </c>
      <c r="AO52" s="87"/>
      <c r="AP52" s="87"/>
      <c r="AQ52" s="91" t="s">
        <v>56</v>
      </c>
      <c r="AR52" s="44"/>
      <c r="AS52" s="92" t="s">
        <v>57</v>
      </c>
      <c r="AT52" s="93" t="s">
        <v>58</v>
      </c>
      <c r="AU52" s="93" t="s">
        <v>59</v>
      </c>
      <c r="AV52" s="93" t="s">
        <v>60</v>
      </c>
      <c r="AW52" s="93" t="s">
        <v>61</v>
      </c>
      <c r="AX52" s="93" t="s">
        <v>62</v>
      </c>
      <c r="AY52" s="93" t="s">
        <v>63</v>
      </c>
      <c r="AZ52" s="93" t="s">
        <v>64</v>
      </c>
      <c r="BA52" s="93" t="s">
        <v>65</v>
      </c>
      <c r="BB52" s="93" t="s">
        <v>66</v>
      </c>
      <c r="BC52" s="93" t="s">
        <v>67</v>
      </c>
      <c r="BD52" s="94" t="s">
        <v>68</v>
      </c>
      <c r="BE52" s="38"/>
    </row>
    <row r="53" s="2" customFormat="1" ht="10.8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4"/>
      <c r="AS53" s="95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7"/>
      <c r="BE53" s="38"/>
    </row>
    <row r="54" s="6" customFormat="1" ht="32.4" customHeight="1">
      <c r="A54" s="6"/>
      <c r="B54" s="98"/>
      <c r="C54" s="99" t="s">
        <v>69</v>
      </c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1">
        <f>ROUND(SUM(AG55:AG59),2)</f>
        <v>0</v>
      </c>
      <c r="AH54" s="101"/>
      <c r="AI54" s="101"/>
      <c r="AJ54" s="101"/>
      <c r="AK54" s="101"/>
      <c r="AL54" s="101"/>
      <c r="AM54" s="101"/>
      <c r="AN54" s="102">
        <f>SUM(AG54,AT54)</f>
        <v>0</v>
      </c>
      <c r="AO54" s="102"/>
      <c r="AP54" s="102"/>
      <c r="AQ54" s="103" t="s">
        <v>19</v>
      </c>
      <c r="AR54" s="104"/>
      <c r="AS54" s="105">
        <f>ROUND(SUM(AS55:AS59),2)</f>
        <v>0</v>
      </c>
      <c r="AT54" s="106">
        <f>ROUND(SUM(AV54:AW54),2)</f>
        <v>0</v>
      </c>
      <c r="AU54" s="107">
        <f>ROUND(SUM(AU55:AU59),5)</f>
        <v>0</v>
      </c>
      <c r="AV54" s="106">
        <f>ROUND(AZ54*L29,2)</f>
        <v>0</v>
      </c>
      <c r="AW54" s="106">
        <f>ROUND(BA54*L30,2)</f>
        <v>0</v>
      </c>
      <c r="AX54" s="106">
        <f>ROUND(BB54*L29,2)</f>
        <v>0</v>
      </c>
      <c r="AY54" s="106">
        <f>ROUND(BC54*L30,2)</f>
        <v>0</v>
      </c>
      <c r="AZ54" s="106">
        <f>ROUND(SUM(AZ55:AZ59),2)</f>
        <v>0</v>
      </c>
      <c r="BA54" s="106">
        <f>ROUND(SUM(BA55:BA59),2)</f>
        <v>0</v>
      </c>
      <c r="BB54" s="106">
        <f>ROUND(SUM(BB55:BB59),2)</f>
        <v>0</v>
      </c>
      <c r="BC54" s="106">
        <f>ROUND(SUM(BC55:BC59),2)</f>
        <v>0</v>
      </c>
      <c r="BD54" s="108">
        <f>ROUND(SUM(BD55:BD59),2)</f>
        <v>0</v>
      </c>
      <c r="BE54" s="6"/>
      <c r="BS54" s="109" t="s">
        <v>70</v>
      </c>
      <c r="BT54" s="109" t="s">
        <v>71</v>
      </c>
      <c r="BU54" s="110" t="s">
        <v>72</v>
      </c>
      <c r="BV54" s="109" t="s">
        <v>73</v>
      </c>
      <c r="BW54" s="109" t="s">
        <v>5</v>
      </c>
      <c r="BX54" s="109" t="s">
        <v>74</v>
      </c>
      <c r="CL54" s="109" t="s">
        <v>19</v>
      </c>
    </row>
    <row r="55" s="7" customFormat="1" ht="16.5" customHeight="1">
      <c r="A55" s="111" t="s">
        <v>75</v>
      </c>
      <c r="B55" s="112"/>
      <c r="C55" s="113"/>
      <c r="D55" s="114" t="s">
        <v>76</v>
      </c>
      <c r="E55" s="114"/>
      <c r="F55" s="114"/>
      <c r="G55" s="114"/>
      <c r="H55" s="114"/>
      <c r="I55" s="115"/>
      <c r="J55" s="114" t="s">
        <v>77</v>
      </c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6">
        <f>'D.1 - dopravní řešení'!J30</f>
        <v>0</v>
      </c>
      <c r="AH55" s="115"/>
      <c r="AI55" s="115"/>
      <c r="AJ55" s="115"/>
      <c r="AK55" s="115"/>
      <c r="AL55" s="115"/>
      <c r="AM55" s="115"/>
      <c r="AN55" s="116">
        <f>SUM(AG55,AT55)</f>
        <v>0</v>
      </c>
      <c r="AO55" s="115"/>
      <c r="AP55" s="115"/>
      <c r="AQ55" s="117" t="s">
        <v>78</v>
      </c>
      <c r="AR55" s="118"/>
      <c r="AS55" s="119">
        <v>0</v>
      </c>
      <c r="AT55" s="120">
        <f>ROUND(SUM(AV55:AW55),2)</f>
        <v>0</v>
      </c>
      <c r="AU55" s="121">
        <f>'D.1 - dopravní řešení'!P91</f>
        <v>0</v>
      </c>
      <c r="AV55" s="120">
        <f>'D.1 - dopravní řešení'!J33</f>
        <v>0</v>
      </c>
      <c r="AW55" s="120">
        <f>'D.1 - dopravní řešení'!J34</f>
        <v>0</v>
      </c>
      <c r="AX55" s="120">
        <f>'D.1 - dopravní řešení'!J35</f>
        <v>0</v>
      </c>
      <c r="AY55" s="120">
        <f>'D.1 - dopravní řešení'!J36</f>
        <v>0</v>
      </c>
      <c r="AZ55" s="120">
        <f>'D.1 - dopravní řešení'!F33</f>
        <v>0</v>
      </c>
      <c r="BA55" s="120">
        <f>'D.1 - dopravní řešení'!F34</f>
        <v>0</v>
      </c>
      <c r="BB55" s="120">
        <f>'D.1 - dopravní řešení'!F35</f>
        <v>0</v>
      </c>
      <c r="BC55" s="120">
        <f>'D.1 - dopravní řešení'!F36</f>
        <v>0</v>
      </c>
      <c r="BD55" s="122">
        <f>'D.1 - dopravní řešení'!F37</f>
        <v>0</v>
      </c>
      <c r="BE55" s="7"/>
      <c r="BT55" s="123" t="s">
        <v>79</v>
      </c>
      <c r="BV55" s="123" t="s">
        <v>73</v>
      </c>
      <c r="BW55" s="123" t="s">
        <v>80</v>
      </c>
      <c r="BX55" s="123" t="s">
        <v>5</v>
      </c>
      <c r="CL55" s="123" t="s">
        <v>19</v>
      </c>
      <c r="CM55" s="123" t="s">
        <v>81</v>
      </c>
    </row>
    <row r="56" s="7" customFormat="1" ht="16.5" customHeight="1">
      <c r="A56" s="111" t="s">
        <v>75</v>
      </c>
      <c r="B56" s="112"/>
      <c r="C56" s="113"/>
      <c r="D56" s="114" t="s">
        <v>82</v>
      </c>
      <c r="E56" s="114"/>
      <c r="F56" s="114"/>
      <c r="G56" s="114"/>
      <c r="H56" s="114"/>
      <c r="I56" s="115"/>
      <c r="J56" s="114" t="s">
        <v>83</v>
      </c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6">
        <f>'D.2 - vodovod, kanalizace'!J30</f>
        <v>0</v>
      </c>
      <c r="AH56" s="115"/>
      <c r="AI56" s="115"/>
      <c r="AJ56" s="115"/>
      <c r="AK56" s="115"/>
      <c r="AL56" s="115"/>
      <c r="AM56" s="115"/>
      <c r="AN56" s="116">
        <f>SUM(AG56,AT56)</f>
        <v>0</v>
      </c>
      <c r="AO56" s="115"/>
      <c r="AP56" s="115"/>
      <c r="AQ56" s="117" t="s">
        <v>78</v>
      </c>
      <c r="AR56" s="118"/>
      <c r="AS56" s="119">
        <v>0</v>
      </c>
      <c r="AT56" s="120">
        <f>ROUND(SUM(AV56:AW56),2)</f>
        <v>0</v>
      </c>
      <c r="AU56" s="121">
        <f>'D.2 - vodovod, kanalizace'!P93</f>
        <v>0</v>
      </c>
      <c r="AV56" s="120">
        <f>'D.2 - vodovod, kanalizace'!J33</f>
        <v>0</v>
      </c>
      <c r="AW56" s="120">
        <f>'D.2 - vodovod, kanalizace'!J34</f>
        <v>0</v>
      </c>
      <c r="AX56" s="120">
        <f>'D.2 - vodovod, kanalizace'!J35</f>
        <v>0</v>
      </c>
      <c r="AY56" s="120">
        <f>'D.2 - vodovod, kanalizace'!J36</f>
        <v>0</v>
      </c>
      <c r="AZ56" s="120">
        <f>'D.2 - vodovod, kanalizace'!F33</f>
        <v>0</v>
      </c>
      <c r="BA56" s="120">
        <f>'D.2 - vodovod, kanalizace'!F34</f>
        <v>0</v>
      </c>
      <c r="BB56" s="120">
        <f>'D.2 - vodovod, kanalizace'!F35</f>
        <v>0</v>
      </c>
      <c r="BC56" s="120">
        <f>'D.2 - vodovod, kanalizace'!F36</f>
        <v>0</v>
      </c>
      <c r="BD56" s="122">
        <f>'D.2 - vodovod, kanalizace'!F37</f>
        <v>0</v>
      </c>
      <c r="BE56" s="7"/>
      <c r="BT56" s="123" t="s">
        <v>79</v>
      </c>
      <c r="BV56" s="123" t="s">
        <v>73</v>
      </c>
      <c r="BW56" s="123" t="s">
        <v>84</v>
      </c>
      <c r="BX56" s="123" t="s">
        <v>5</v>
      </c>
      <c r="CL56" s="123" t="s">
        <v>19</v>
      </c>
      <c r="CM56" s="123" t="s">
        <v>81</v>
      </c>
    </row>
    <row r="57" s="7" customFormat="1" ht="16.5" customHeight="1">
      <c r="A57" s="111" t="s">
        <v>75</v>
      </c>
      <c r="B57" s="112"/>
      <c r="C57" s="113"/>
      <c r="D57" s="114" t="s">
        <v>85</v>
      </c>
      <c r="E57" s="114"/>
      <c r="F57" s="114"/>
      <c r="G57" s="114"/>
      <c r="H57" s="114"/>
      <c r="I57" s="115"/>
      <c r="J57" s="114" t="s">
        <v>86</v>
      </c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6">
        <f>'D.3 - úprava toku a propu...'!J30</f>
        <v>0</v>
      </c>
      <c r="AH57" s="115"/>
      <c r="AI57" s="115"/>
      <c r="AJ57" s="115"/>
      <c r="AK57" s="115"/>
      <c r="AL57" s="115"/>
      <c r="AM57" s="115"/>
      <c r="AN57" s="116">
        <f>SUM(AG57,AT57)</f>
        <v>0</v>
      </c>
      <c r="AO57" s="115"/>
      <c r="AP57" s="115"/>
      <c r="AQ57" s="117" t="s">
        <v>78</v>
      </c>
      <c r="AR57" s="118"/>
      <c r="AS57" s="119">
        <v>0</v>
      </c>
      <c r="AT57" s="120">
        <f>ROUND(SUM(AV57:AW57),2)</f>
        <v>0</v>
      </c>
      <c r="AU57" s="121">
        <f>'D.3 - úprava toku a propu...'!P91</f>
        <v>0</v>
      </c>
      <c r="AV57" s="120">
        <f>'D.3 - úprava toku a propu...'!J33</f>
        <v>0</v>
      </c>
      <c r="AW57" s="120">
        <f>'D.3 - úprava toku a propu...'!J34</f>
        <v>0</v>
      </c>
      <c r="AX57" s="120">
        <f>'D.3 - úprava toku a propu...'!J35</f>
        <v>0</v>
      </c>
      <c r="AY57" s="120">
        <f>'D.3 - úprava toku a propu...'!J36</f>
        <v>0</v>
      </c>
      <c r="AZ57" s="120">
        <f>'D.3 - úprava toku a propu...'!F33</f>
        <v>0</v>
      </c>
      <c r="BA57" s="120">
        <f>'D.3 - úprava toku a propu...'!F34</f>
        <v>0</v>
      </c>
      <c r="BB57" s="120">
        <f>'D.3 - úprava toku a propu...'!F35</f>
        <v>0</v>
      </c>
      <c r="BC57" s="120">
        <f>'D.3 - úprava toku a propu...'!F36</f>
        <v>0</v>
      </c>
      <c r="BD57" s="122">
        <f>'D.3 - úprava toku a propu...'!F37</f>
        <v>0</v>
      </c>
      <c r="BE57" s="7"/>
      <c r="BT57" s="123" t="s">
        <v>79</v>
      </c>
      <c r="BV57" s="123" t="s">
        <v>73</v>
      </c>
      <c r="BW57" s="123" t="s">
        <v>87</v>
      </c>
      <c r="BX57" s="123" t="s">
        <v>5</v>
      </c>
      <c r="CL57" s="123" t="s">
        <v>19</v>
      </c>
      <c r="CM57" s="123" t="s">
        <v>81</v>
      </c>
    </row>
    <row r="58" s="7" customFormat="1" ht="16.5" customHeight="1">
      <c r="A58" s="111" t="s">
        <v>75</v>
      </c>
      <c r="B58" s="112"/>
      <c r="C58" s="113"/>
      <c r="D58" s="114" t="s">
        <v>88</v>
      </c>
      <c r="E58" s="114"/>
      <c r="F58" s="114"/>
      <c r="G58" s="114"/>
      <c r="H58" s="114"/>
      <c r="I58" s="115"/>
      <c r="J58" s="114" t="s">
        <v>89</v>
      </c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6">
        <f>'D.4 - prodloužení plynovodu'!J30</f>
        <v>0</v>
      </c>
      <c r="AH58" s="115"/>
      <c r="AI58" s="115"/>
      <c r="AJ58" s="115"/>
      <c r="AK58" s="115"/>
      <c r="AL58" s="115"/>
      <c r="AM58" s="115"/>
      <c r="AN58" s="116">
        <f>SUM(AG58,AT58)</f>
        <v>0</v>
      </c>
      <c r="AO58" s="115"/>
      <c r="AP58" s="115"/>
      <c r="AQ58" s="117" t="s">
        <v>78</v>
      </c>
      <c r="AR58" s="118"/>
      <c r="AS58" s="119">
        <v>0</v>
      </c>
      <c r="AT58" s="120">
        <f>ROUND(SUM(AV58:AW58),2)</f>
        <v>0</v>
      </c>
      <c r="AU58" s="121">
        <f>'D.4 - prodloužení plynovodu'!P90</f>
        <v>0</v>
      </c>
      <c r="AV58" s="120">
        <f>'D.4 - prodloužení plynovodu'!J33</f>
        <v>0</v>
      </c>
      <c r="AW58" s="120">
        <f>'D.4 - prodloužení plynovodu'!J34</f>
        <v>0</v>
      </c>
      <c r="AX58" s="120">
        <f>'D.4 - prodloužení plynovodu'!J35</f>
        <v>0</v>
      </c>
      <c r="AY58" s="120">
        <f>'D.4 - prodloužení plynovodu'!J36</f>
        <v>0</v>
      </c>
      <c r="AZ58" s="120">
        <f>'D.4 - prodloužení plynovodu'!F33</f>
        <v>0</v>
      </c>
      <c r="BA58" s="120">
        <f>'D.4 - prodloužení plynovodu'!F34</f>
        <v>0</v>
      </c>
      <c r="BB58" s="120">
        <f>'D.4 - prodloužení plynovodu'!F35</f>
        <v>0</v>
      </c>
      <c r="BC58" s="120">
        <f>'D.4 - prodloužení plynovodu'!F36</f>
        <v>0</v>
      </c>
      <c r="BD58" s="122">
        <f>'D.4 - prodloužení plynovodu'!F37</f>
        <v>0</v>
      </c>
      <c r="BE58" s="7"/>
      <c r="BT58" s="123" t="s">
        <v>79</v>
      </c>
      <c r="BV58" s="123" t="s">
        <v>73</v>
      </c>
      <c r="BW58" s="123" t="s">
        <v>90</v>
      </c>
      <c r="BX58" s="123" t="s">
        <v>5</v>
      </c>
      <c r="CL58" s="123" t="s">
        <v>19</v>
      </c>
      <c r="CM58" s="123" t="s">
        <v>81</v>
      </c>
    </row>
    <row r="59" s="7" customFormat="1" ht="16.5" customHeight="1">
      <c r="A59" s="111" t="s">
        <v>75</v>
      </c>
      <c r="B59" s="112"/>
      <c r="C59" s="113"/>
      <c r="D59" s="114" t="s">
        <v>91</v>
      </c>
      <c r="E59" s="114"/>
      <c r="F59" s="114"/>
      <c r="G59" s="114"/>
      <c r="H59" s="114"/>
      <c r="I59" s="115"/>
      <c r="J59" s="114" t="s">
        <v>92</v>
      </c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114"/>
      <c r="AC59" s="114"/>
      <c r="AD59" s="114"/>
      <c r="AE59" s="114"/>
      <c r="AF59" s="114"/>
      <c r="AG59" s="116">
        <f>'D.5 - veřejné osvětlení'!J30</f>
        <v>0</v>
      </c>
      <c r="AH59" s="115"/>
      <c r="AI59" s="115"/>
      <c r="AJ59" s="115"/>
      <c r="AK59" s="115"/>
      <c r="AL59" s="115"/>
      <c r="AM59" s="115"/>
      <c r="AN59" s="116">
        <f>SUM(AG59,AT59)</f>
        <v>0</v>
      </c>
      <c r="AO59" s="115"/>
      <c r="AP59" s="115"/>
      <c r="AQ59" s="117" t="s">
        <v>78</v>
      </c>
      <c r="AR59" s="118"/>
      <c r="AS59" s="124">
        <v>0</v>
      </c>
      <c r="AT59" s="125">
        <f>ROUND(SUM(AV59:AW59),2)</f>
        <v>0</v>
      </c>
      <c r="AU59" s="126">
        <f>'D.5 - veřejné osvětlení'!P83</f>
        <v>0</v>
      </c>
      <c r="AV59" s="125">
        <f>'D.5 - veřejné osvětlení'!J33</f>
        <v>0</v>
      </c>
      <c r="AW59" s="125">
        <f>'D.5 - veřejné osvětlení'!J34</f>
        <v>0</v>
      </c>
      <c r="AX59" s="125">
        <f>'D.5 - veřejné osvětlení'!J35</f>
        <v>0</v>
      </c>
      <c r="AY59" s="125">
        <f>'D.5 - veřejné osvětlení'!J36</f>
        <v>0</v>
      </c>
      <c r="AZ59" s="125">
        <f>'D.5 - veřejné osvětlení'!F33</f>
        <v>0</v>
      </c>
      <c r="BA59" s="125">
        <f>'D.5 - veřejné osvětlení'!F34</f>
        <v>0</v>
      </c>
      <c r="BB59" s="125">
        <f>'D.5 - veřejné osvětlení'!F35</f>
        <v>0</v>
      </c>
      <c r="BC59" s="125">
        <f>'D.5 - veřejné osvětlení'!F36</f>
        <v>0</v>
      </c>
      <c r="BD59" s="127">
        <f>'D.5 - veřejné osvětlení'!F37</f>
        <v>0</v>
      </c>
      <c r="BE59" s="7"/>
      <c r="BT59" s="123" t="s">
        <v>79</v>
      </c>
      <c r="BV59" s="123" t="s">
        <v>73</v>
      </c>
      <c r="BW59" s="123" t="s">
        <v>93</v>
      </c>
      <c r="BX59" s="123" t="s">
        <v>5</v>
      </c>
      <c r="CL59" s="123" t="s">
        <v>19</v>
      </c>
      <c r="CM59" s="123" t="s">
        <v>81</v>
      </c>
    </row>
    <row r="60" s="2" customFormat="1" ht="30" customHeight="1">
      <c r="A60" s="3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  <c r="AR60" s="44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</row>
    <row r="61" s="2" customFormat="1" ht="6.96" customHeight="1">
      <c r="A61" s="38"/>
      <c r="B61" s="59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44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</row>
  </sheetData>
  <sheetProtection sheet="1" formatColumns="0" formatRows="0" objects="1" scenarios="1" spinCount="100000" saltValue="0FpnrJM48t/+LFTEM0tL3cpAig3sHIIZLc7XU9k0dNimcHsrfIp8thPgE4+gPuwuzhII2/Dad8FtaaBeouJPWg==" hashValue="c482K245+TiQ7G09IoOZJnU05Agaq4jCpZIEH56JnpnLbF9/ZHjz8usACmSsZr6KA/07ZxHXWaHlxVadrao5NQ==" algorithmName="SHA-512" password="CC35"/>
  <mergeCells count="58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D.1 - dopravní řešení'!C2" display="/"/>
    <hyperlink ref="A56" location="'D.2 - vodovod, kanalizace'!C2" display="/"/>
    <hyperlink ref="A57" location="'D.3 - úprava toku a propu...'!C2" display="/"/>
    <hyperlink ref="A58" location="'D.4 - prodloužení plynovodu'!C2" display="/"/>
    <hyperlink ref="A59" location="'D.5 - veřejné osvětlení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80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81</v>
      </c>
    </row>
    <row r="4" s="1" customFormat="1" ht="24.96" customHeight="1">
      <c r="B4" s="20"/>
      <c r="D4" s="130" t="s">
        <v>94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Úprava křižovatky k nové obytné zóně - Včelnice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95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96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25. 5. 2023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tr">
        <f>IF('Rekapitulace stavby'!AN10="","",'Rekapitulace stavby'!AN10)</f>
        <v/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tr">
        <f>IF('Rekapitulace stavby'!E11="","",'Rekapitulace stavby'!E11)</f>
        <v>Městys Chodová Planá</v>
      </c>
      <c r="F15" s="38"/>
      <c r="G15" s="38"/>
      <c r="H15" s="38"/>
      <c r="I15" s="132" t="s">
        <v>28</v>
      </c>
      <c r="J15" s="136" t="str">
        <f>IF('Rekapitulace stavby'!AN11="","",'Rekapitulace stavby'!AN11)</f>
        <v/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97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34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98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35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37</v>
      </c>
      <c r="E30" s="38"/>
      <c r="F30" s="38"/>
      <c r="G30" s="38"/>
      <c r="H30" s="38"/>
      <c r="I30" s="38"/>
      <c r="J30" s="144">
        <f>ROUND(J91,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39</v>
      </c>
      <c r="G32" s="38"/>
      <c r="H32" s="38"/>
      <c r="I32" s="145" t="s">
        <v>38</v>
      </c>
      <c r="J32" s="145" t="s">
        <v>40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41</v>
      </c>
      <c r="E33" s="132" t="s">
        <v>42</v>
      </c>
      <c r="F33" s="147">
        <f>ROUND((SUM(BE91:BE488)),  2)</f>
        <v>0</v>
      </c>
      <c r="G33" s="38"/>
      <c r="H33" s="38"/>
      <c r="I33" s="148">
        <v>0.20999999999999999</v>
      </c>
      <c r="J33" s="147">
        <f>ROUND(((SUM(BE91:BE488))*I33),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43</v>
      </c>
      <c r="F34" s="147">
        <f>ROUND((SUM(BF91:BF488)),  2)</f>
        <v>0</v>
      </c>
      <c r="G34" s="38"/>
      <c r="H34" s="38"/>
      <c r="I34" s="148">
        <v>0.14999999999999999</v>
      </c>
      <c r="J34" s="147">
        <f>ROUND(((SUM(BF91:BF488))*I34),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44</v>
      </c>
      <c r="F35" s="147">
        <f>ROUND((SUM(BG91:BG488)),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45</v>
      </c>
      <c r="F36" s="147">
        <f>ROUND((SUM(BH91:BH488)),  2)</f>
        <v>0</v>
      </c>
      <c r="G36" s="38"/>
      <c r="H36" s="38"/>
      <c r="I36" s="148">
        <v>0.14999999999999999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46</v>
      </c>
      <c r="F37" s="147">
        <f>ROUND((SUM(BI91:BI488)),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47</v>
      </c>
      <c r="E39" s="151"/>
      <c r="F39" s="151"/>
      <c r="G39" s="152" t="s">
        <v>48</v>
      </c>
      <c r="H39" s="153" t="s">
        <v>49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99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Úprava křižovatky k nové obytné zóně - Včelnice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95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D.1 - dopravní řešení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Chodová Planá</v>
      </c>
      <c r="G52" s="40"/>
      <c r="H52" s="40"/>
      <c r="I52" s="32" t="s">
        <v>23</v>
      </c>
      <c r="J52" s="72" t="str">
        <f>IF(J12="","",J12)</f>
        <v>25. 5. 2023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5.15" customHeight="1">
      <c r="A54" s="38"/>
      <c r="B54" s="39"/>
      <c r="C54" s="32" t="s">
        <v>25</v>
      </c>
      <c r="D54" s="40"/>
      <c r="E54" s="40"/>
      <c r="F54" s="27" t="str">
        <f>E15</f>
        <v>Městys Chodová Planá</v>
      </c>
      <c r="G54" s="40"/>
      <c r="H54" s="40"/>
      <c r="I54" s="32" t="s">
        <v>31</v>
      </c>
      <c r="J54" s="36" t="str">
        <f>E21</f>
        <v>Bc. Michal Pašava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15.1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34</v>
      </c>
      <c r="J55" s="36" t="str">
        <f>E24</f>
        <v>Milan Hájek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100</v>
      </c>
      <c r="D57" s="162"/>
      <c r="E57" s="162"/>
      <c r="F57" s="162"/>
      <c r="G57" s="162"/>
      <c r="H57" s="162"/>
      <c r="I57" s="162"/>
      <c r="J57" s="163" t="s">
        <v>101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69</v>
      </c>
      <c r="D59" s="40"/>
      <c r="E59" s="40"/>
      <c r="F59" s="40"/>
      <c r="G59" s="40"/>
      <c r="H59" s="40"/>
      <c r="I59" s="40"/>
      <c r="J59" s="102">
        <f>J91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102</v>
      </c>
    </row>
    <row r="60" s="9" customFormat="1" ht="24.96" customHeight="1">
      <c r="A60" s="9"/>
      <c r="B60" s="165"/>
      <c r="C60" s="166"/>
      <c r="D60" s="167" t="s">
        <v>103</v>
      </c>
      <c r="E60" s="168"/>
      <c r="F60" s="168"/>
      <c r="G60" s="168"/>
      <c r="H60" s="168"/>
      <c r="I60" s="168"/>
      <c r="J60" s="169">
        <f>J92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1"/>
      <c r="C61" s="172"/>
      <c r="D61" s="173" t="s">
        <v>104</v>
      </c>
      <c r="E61" s="174"/>
      <c r="F61" s="174"/>
      <c r="G61" s="174"/>
      <c r="H61" s="174"/>
      <c r="I61" s="174"/>
      <c r="J61" s="175">
        <f>J93</f>
        <v>0</v>
      </c>
      <c r="K61" s="172"/>
      <c r="L61" s="17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1"/>
      <c r="C62" s="172"/>
      <c r="D62" s="173" t="s">
        <v>105</v>
      </c>
      <c r="E62" s="174"/>
      <c r="F62" s="174"/>
      <c r="G62" s="174"/>
      <c r="H62" s="174"/>
      <c r="I62" s="174"/>
      <c r="J62" s="175">
        <f>J192</f>
        <v>0</v>
      </c>
      <c r="K62" s="172"/>
      <c r="L62" s="176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1"/>
      <c r="C63" s="172"/>
      <c r="D63" s="173" t="s">
        <v>106</v>
      </c>
      <c r="E63" s="174"/>
      <c r="F63" s="174"/>
      <c r="G63" s="174"/>
      <c r="H63" s="174"/>
      <c r="I63" s="174"/>
      <c r="J63" s="175">
        <f>J213</f>
        <v>0</v>
      </c>
      <c r="K63" s="172"/>
      <c r="L63" s="176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1"/>
      <c r="C64" s="172"/>
      <c r="D64" s="173" t="s">
        <v>107</v>
      </c>
      <c r="E64" s="174"/>
      <c r="F64" s="174"/>
      <c r="G64" s="174"/>
      <c r="H64" s="174"/>
      <c r="I64" s="174"/>
      <c r="J64" s="175">
        <f>J343</f>
        <v>0</v>
      </c>
      <c r="K64" s="172"/>
      <c r="L64" s="176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1"/>
      <c r="C65" s="172"/>
      <c r="D65" s="173" t="s">
        <v>108</v>
      </c>
      <c r="E65" s="174"/>
      <c r="F65" s="174"/>
      <c r="G65" s="174"/>
      <c r="H65" s="174"/>
      <c r="I65" s="174"/>
      <c r="J65" s="175">
        <f>J382</f>
        <v>0</v>
      </c>
      <c r="K65" s="172"/>
      <c r="L65" s="17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1"/>
      <c r="C66" s="172"/>
      <c r="D66" s="173" t="s">
        <v>109</v>
      </c>
      <c r="E66" s="174"/>
      <c r="F66" s="174"/>
      <c r="G66" s="174"/>
      <c r="H66" s="174"/>
      <c r="I66" s="174"/>
      <c r="J66" s="175">
        <f>J443</f>
        <v>0</v>
      </c>
      <c r="K66" s="172"/>
      <c r="L66" s="17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1"/>
      <c r="C67" s="172"/>
      <c r="D67" s="173" t="s">
        <v>110</v>
      </c>
      <c r="E67" s="174"/>
      <c r="F67" s="174"/>
      <c r="G67" s="174"/>
      <c r="H67" s="174"/>
      <c r="I67" s="174"/>
      <c r="J67" s="175">
        <f>J458</f>
        <v>0</v>
      </c>
      <c r="K67" s="172"/>
      <c r="L67" s="17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9" customFormat="1" ht="24.96" customHeight="1">
      <c r="A68" s="9"/>
      <c r="B68" s="165"/>
      <c r="C68" s="166"/>
      <c r="D68" s="167" t="s">
        <v>111</v>
      </c>
      <c r="E68" s="168"/>
      <c r="F68" s="168"/>
      <c r="G68" s="168"/>
      <c r="H68" s="168"/>
      <c r="I68" s="168"/>
      <c r="J68" s="169">
        <f>J462</f>
        <v>0</v>
      </c>
      <c r="K68" s="166"/>
      <c r="L68" s="17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71"/>
      <c r="C69" s="172"/>
      <c r="D69" s="173" t="s">
        <v>112</v>
      </c>
      <c r="E69" s="174"/>
      <c r="F69" s="174"/>
      <c r="G69" s="174"/>
      <c r="H69" s="174"/>
      <c r="I69" s="174"/>
      <c r="J69" s="175">
        <f>J463</f>
        <v>0</v>
      </c>
      <c r="K69" s="172"/>
      <c r="L69" s="17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71"/>
      <c r="C70" s="172"/>
      <c r="D70" s="173" t="s">
        <v>113</v>
      </c>
      <c r="E70" s="174"/>
      <c r="F70" s="174"/>
      <c r="G70" s="174"/>
      <c r="H70" s="174"/>
      <c r="I70" s="174"/>
      <c r="J70" s="175">
        <f>J479</f>
        <v>0</v>
      </c>
      <c r="K70" s="172"/>
      <c r="L70" s="17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9" customFormat="1" ht="24.96" customHeight="1">
      <c r="A71" s="9"/>
      <c r="B71" s="165"/>
      <c r="C71" s="166"/>
      <c r="D71" s="167" t="s">
        <v>114</v>
      </c>
      <c r="E71" s="168"/>
      <c r="F71" s="168"/>
      <c r="G71" s="168"/>
      <c r="H71" s="168"/>
      <c r="I71" s="168"/>
      <c r="J71" s="169">
        <f>J482</f>
        <v>0</v>
      </c>
      <c r="K71" s="166"/>
      <c r="L71" s="170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2" customFormat="1" ht="21.84" customHeight="1">
      <c r="A72" s="38"/>
      <c r="B72" s="39"/>
      <c r="C72" s="40"/>
      <c r="D72" s="40"/>
      <c r="E72" s="40"/>
      <c r="F72" s="40"/>
      <c r="G72" s="40"/>
      <c r="H72" s="40"/>
      <c r="I72" s="40"/>
      <c r="J72" s="40"/>
      <c r="K72" s="40"/>
      <c r="L72" s="134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6.96" customHeight="1">
      <c r="A73" s="38"/>
      <c r="B73" s="59"/>
      <c r="C73" s="60"/>
      <c r="D73" s="60"/>
      <c r="E73" s="60"/>
      <c r="F73" s="60"/>
      <c r="G73" s="60"/>
      <c r="H73" s="60"/>
      <c r="I73" s="60"/>
      <c r="J73" s="60"/>
      <c r="K73" s="60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7" s="2" customFormat="1" ht="6.96" customHeight="1">
      <c r="A77" s="38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24.96" customHeight="1">
      <c r="A78" s="38"/>
      <c r="B78" s="39"/>
      <c r="C78" s="23" t="s">
        <v>115</v>
      </c>
      <c r="D78" s="40"/>
      <c r="E78" s="40"/>
      <c r="F78" s="40"/>
      <c r="G78" s="40"/>
      <c r="H78" s="40"/>
      <c r="I78" s="40"/>
      <c r="J78" s="40"/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6.96" customHeight="1">
      <c r="A79" s="38"/>
      <c r="B79" s="39"/>
      <c r="C79" s="40"/>
      <c r="D79" s="40"/>
      <c r="E79" s="40"/>
      <c r="F79" s="40"/>
      <c r="G79" s="40"/>
      <c r="H79" s="40"/>
      <c r="I79" s="40"/>
      <c r="J79" s="40"/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2" customHeight="1">
      <c r="A80" s="38"/>
      <c r="B80" s="39"/>
      <c r="C80" s="32" t="s">
        <v>16</v>
      </c>
      <c r="D80" s="40"/>
      <c r="E80" s="40"/>
      <c r="F80" s="40"/>
      <c r="G80" s="40"/>
      <c r="H80" s="40"/>
      <c r="I80" s="40"/>
      <c r="J80" s="40"/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6.5" customHeight="1">
      <c r="A81" s="38"/>
      <c r="B81" s="39"/>
      <c r="C81" s="40"/>
      <c r="D81" s="40"/>
      <c r="E81" s="160" t="str">
        <f>E7</f>
        <v>Úprava křižovatky k nové obytné zóně - Včelnice</v>
      </c>
      <c r="F81" s="32"/>
      <c r="G81" s="32"/>
      <c r="H81" s="32"/>
      <c r="I81" s="40"/>
      <c r="J81" s="40"/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2" customHeight="1">
      <c r="A82" s="38"/>
      <c r="B82" s="39"/>
      <c r="C82" s="32" t="s">
        <v>95</v>
      </c>
      <c r="D82" s="40"/>
      <c r="E82" s="40"/>
      <c r="F82" s="40"/>
      <c r="G82" s="40"/>
      <c r="H82" s="40"/>
      <c r="I82" s="40"/>
      <c r="J82" s="40"/>
      <c r="K82" s="40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6.5" customHeight="1">
      <c r="A83" s="38"/>
      <c r="B83" s="39"/>
      <c r="C83" s="40"/>
      <c r="D83" s="40"/>
      <c r="E83" s="69" t="str">
        <f>E9</f>
        <v>D.1 - dopravní řešení</v>
      </c>
      <c r="F83" s="40"/>
      <c r="G83" s="40"/>
      <c r="H83" s="40"/>
      <c r="I83" s="40"/>
      <c r="J83" s="40"/>
      <c r="K83" s="40"/>
      <c r="L83" s="134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6.96" customHeight="1">
      <c r="A84" s="38"/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13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2" customHeight="1">
      <c r="A85" s="38"/>
      <c r="B85" s="39"/>
      <c r="C85" s="32" t="s">
        <v>21</v>
      </c>
      <c r="D85" s="40"/>
      <c r="E85" s="40"/>
      <c r="F85" s="27" t="str">
        <f>F12</f>
        <v>Chodová Planá</v>
      </c>
      <c r="G85" s="40"/>
      <c r="H85" s="40"/>
      <c r="I85" s="32" t="s">
        <v>23</v>
      </c>
      <c r="J85" s="72" t="str">
        <f>IF(J12="","",J12)</f>
        <v>25. 5. 2023</v>
      </c>
      <c r="K85" s="40"/>
      <c r="L85" s="13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134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5.15" customHeight="1">
      <c r="A87" s="38"/>
      <c r="B87" s="39"/>
      <c r="C87" s="32" t="s">
        <v>25</v>
      </c>
      <c r="D87" s="40"/>
      <c r="E87" s="40"/>
      <c r="F87" s="27" t="str">
        <f>E15</f>
        <v>Městys Chodová Planá</v>
      </c>
      <c r="G87" s="40"/>
      <c r="H87" s="40"/>
      <c r="I87" s="32" t="s">
        <v>31</v>
      </c>
      <c r="J87" s="36" t="str">
        <f>E21</f>
        <v>Bc. Michal Pašava</v>
      </c>
      <c r="K87" s="40"/>
      <c r="L87" s="134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5.15" customHeight="1">
      <c r="A88" s="38"/>
      <c r="B88" s="39"/>
      <c r="C88" s="32" t="s">
        <v>29</v>
      </c>
      <c r="D88" s="40"/>
      <c r="E88" s="40"/>
      <c r="F88" s="27" t="str">
        <f>IF(E18="","",E18)</f>
        <v>Vyplň údaj</v>
      </c>
      <c r="G88" s="40"/>
      <c r="H88" s="40"/>
      <c r="I88" s="32" t="s">
        <v>34</v>
      </c>
      <c r="J88" s="36" t="str">
        <f>E24</f>
        <v>Milan Hájek</v>
      </c>
      <c r="K88" s="40"/>
      <c r="L88" s="134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0.32" customHeight="1">
      <c r="A89" s="38"/>
      <c r="B89" s="39"/>
      <c r="C89" s="40"/>
      <c r="D89" s="40"/>
      <c r="E89" s="40"/>
      <c r="F89" s="40"/>
      <c r="G89" s="40"/>
      <c r="H89" s="40"/>
      <c r="I89" s="40"/>
      <c r="J89" s="40"/>
      <c r="K89" s="40"/>
      <c r="L89" s="134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11" customFormat="1" ht="29.28" customHeight="1">
      <c r="A90" s="177"/>
      <c r="B90" s="178"/>
      <c r="C90" s="179" t="s">
        <v>116</v>
      </c>
      <c r="D90" s="180" t="s">
        <v>56</v>
      </c>
      <c r="E90" s="180" t="s">
        <v>52</v>
      </c>
      <c r="F90" s="180" t="s">
        <v>53</v>
      </c>
      <c r="G90" s="180" t="s">
        <v>117</v>
      </c>
      <c r="H90" s="180" t="s">
        <v>118</v>
      </c>
      <c r="I90" s="180" t="s">
        <v>119</v>
      </c>
      <c r="J90" s="180" t="s">
        <v>101</v>
      </c>
      <c r="K90" s="181" t="s">
        <v>120</v>
      </c>
      <c r="L90" s="182"/>
      <c r="M90" s="92" t="s">
        <v>19</v>
      </c>
      <c r="N90" s="93" t="s">
        <v>41</v>
      </c>
      <c r="O90" s="93" t="s">
        <v>121</v>
      </c>
      <c r="P90" s="93" t="s">
        <v>122</v>
      </c>
      <c r="Q90" s="93" t="s">
        <v>123</v>
      </c>
      <c r="R90" s="93" t="s">
        <v>124</v>
      </c>
      <c r="S90" s="93" t="s">
        <v>125</v>
      </c>
      <c r="T90" s="94" t="s">
        <v>126</v>
      </c>
      <c r="U90" s="177"/>
      <c r="V90" s="177"/>
      <c r="W90" s="177"/>
      <c r="X90" s="177"/>
      <c r="Y90" s="177"/>
      <c r="Z90" s="177"/>
      <c r="AA90" s="177"/>
      <c r="AB90" s="177"/>
      <c r="AC90" s="177"/>
      <c r="AD90" s="177"/>
      <c r="AE90" s="177"/>
    </row>
    <row r="91" s="2" customFormat="1" ht="22.8" customHeight="1">
      <c r="A91" s="38"/>
      <c r="B91" s="39"/>
      <c r="C91" s="99" t="s">
        <v>127</v>
      </c>
      <c r="D91" s="40"/>
      <c r="E91" s="40"/>
      <c r="F91" s="40"/>
      <c r="G91" s="40"/>
      <c r="H91" s="40"/>
      <c r="I91" s="40"/>
      <c r="J91" s="183">
        <f>BK91</f>
        <v>0</v>
      </c>
      <c r="K91" s="40"/>
      <c r="L91" s="44"/>
      <c r="M91" s="95"/>
      <c r="N91" s="184"/>
      <c r="O91" s="96"/>
      <c r="P91" s="185">
        <f>P92+P462+P482</f>
        <v>0</v>
      </c>
      <c r="Q91" s="96"/>
      <c r="R91" s="185">
        <f>R92+R462+R482</f>
        <v>0</v>
      </c>
      <c r="S91" s="96"/>
      <c r="T91" s="186">
        <f>T92+T462+T482</f>
        <v>0</v>
      </c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T91" s="17" t="s">
        <v>70</v>
      </c>
      <c r="AU91" s="17" t="s">
        <v>102</v>
      </c>
      <c r="BK91" s="187">
        <f>BK92+BK462+BK482</f>
        <v>0</v>
      </c>
    </row>
    <row r="92" s="12" customFormat="1" ht="25.92" customHeight="1">
      <c r="A92" s="12"/>
      <c r="B92" s="188"/>
      <c r="C92" s="189"/>
      <c r="D92" s="190" t="s">
        <v>70</v>
      </c>
      <c r="E92" s="191" t="s">
        <v>128</v>
      </c>
      <c r="F92" s="191" t="s">
        <v>129</v>
      </c>
      <c r="G92" s="189"/>
      <c r="H92" s="189"/>
      <c r="I92" s="192"/>
      <c r="J92" s="193">
        <f>BK92</f>
        <v>0</v>
      </c>
      <c r="K92" s="189"/>
      <c r="L92" s="194"/>
      <c r="M92" s="195"/>
      <c r="N92" s="196"/>
      <c r="O92" s="196"/>
      <c r="P92" s="197">
        <f>P93+P192+P213+P343+P382+P443+P458</f>
        <v>0</v>
      </c>
      <c r="Q92" s="196"/>
      <c r="R92" s="197">
        <f>R93+R192+R213+R343+R382+R443+R458</f>
        <v>0</v>
      </c>
      <c r="S92" s="196"/>
      <c r="T92" s="198">
        <f>T93+T192+T213+T343+T382+T443+T458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199" t="s">
        <v>79</v>
      </c>
      <c r="AT92" s="200" t="s">
        <v>70</v>
      </c>
      <c r="AU92" s="200" t="s">
        <v>71</v>
      </c>
      <c r="AY92" s="199" t="s">
        <v>130</v>
      </c>
      <c r="BK92" s="201">
        <f>BK93+BK192+BK213+BK343+BK382+BK443+BK458</f>
        <v>0</v>
      </c>
    </row>
    <row r="93" s="12" customFormat="1" ht="22.8" customHeight="1">
      <c r="A93" s="12"/>
      <c r="B93" s="188"/>
      <c r="C93" s="189"/>
      <c r="D93" s="190" t="s">
        <v>70</v>
      </c>
      <c r="E93" s="202" t="s">
        <v>79</v>
      </c>
      <c r="F93" s="202" t="s">
        <v>131</v>
      </c>
      <c r="G93" s="189"/>
      <c r="H93" s="189"/>
      <c r="I93" s="192"/>
      <c r="J93" s="203">
        <f>BK93</f>
        <v>0</v>
      </c>
      <c r="K93" s="189"/>
      <c r="L93" s="194"/>
      <c r="M93" s="195"/>
      <c r="N93" s="196"/>
      <c r="O93" s="196"/>
      <c r="P93" s="197">
        <f>SUM(P94:P191)</f>
        <v>0</v>
      </c>
      <c r="Q93" s="196"/>
      <c r="R93" s="197">
        <f>SUM(R94:R191)</f>
        <v>0</v>
      </c>
      <c r="S93" s="196"/>
      <c r="T93" s="198">
        <f>SUM(T94:T191)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199" t="s">
        <v>79</v>
      </c>
      <c r="AT93" s="200" t="s">
        <v>70</v>
      </c>
      <c r="AU93" s="200" t="s">
        <v>79</v>
      </c>
      <c r="AY93" s="199" t="s">
        <v>130</v>
      </c>
      <c r="BK93" s="201">
        <f>SUM(BK94:BK191)</f>
        <v>0</v>
      </c>
    </row>
    <row r="94" s="2" customFormat="1" ht="16.5" customHeight="1">
      <c r="A94" s="38"/>
      <c r="B94" s="39"/>
      <c r="C94" s="204" t="s">
        <v>79</v>
      </c>
      <c r="D94" s="204" t="s">
        <v>132</v>
      </c>
      <c r="E94" s="205" t="s">
        <v>133</v>
      </c>
      <c r="F94" s="206" t="s">
        <v>134</v>
      </c>
      <c r="G94" s="207" t="s">
        <v>135</v>
      </c>
      <c r="H94" s="208">
        <v>37</v>
      </c>
      <c r="I94" s="209"/>
      <c r="J94" s="210">
        <f>ROUND(I94*H94,2)</f>
        <v>0</v>
      </c>
      <c r="K94" s="206" t="s">
        <v>136</v>
      </c>
      <c r="L94" s="44"/>
      <c r="M94" s="211" t="s">
        <v>19</v>
      </c>
      <c r="N94" s="212" t="s">
        <v>42</v>
      </c>
      <c r="O94" s="84"/>
      <c r="P94" s="213">
        <f>O94*H94</f>
        <v>0</v>
      </c>
      <c r="Q94" s="213">
        <v>0</v>
      </c>
      <c r="R94" s="213">
        <f>Q94*H94</f>
        <v>0</v>
      </c>
      <c r="S94" s="213">
        <v>0</v>
      </c>
      <c r="T94" s="214">
        <f>S94*H94</f>
        <v>0</v>
      </c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R94" s="215" t="s">
        <v>137</v>
      </c>
      <c r="AT94" s="215" t="s">
        <v>132</v>
      </c>
      <c r="AU94" s="215" t="s">
        <v>81</v>
      </c>
      <c r="AY94" s="17" t="s">
        <v>130</v>
      </c>
      <c r="BE94" s="216">
        <f>IF(N94="základní",J94,0)</f>
        <v>0</v>
      </c>
      <c r="BF94" s="216">
        <f>IF(N94="snížená",J94,0)</f>
        <v>0</v>
      </c>
      <c r="BG94" s="216">
        <f>IF(N94="zákl. přenesená",J94,0)</f>
        <v>0</v>
      </c>
      <c r="BH94" s="216">
        <f>IF(N94="sníž. přenesená",J94,0)</f>
        <v>0</v>
      </c>
      <c r="BI94" s="216">
        <f>IF(N94="nulová",J94,0)</f>
        <v>0</v>
      </c>
      <c r="BJ94" s="17" t="s">
        <v>79</v>
      </c>
      <c r="BK94" s="216">
        <f>ROUND(I94*H94,2)</f>
        <v>0</v>
      </c>
      <c r="BL94" s="17" t="s">
        <v>137</v>
      </c>
      <c r="BM94" s="215" t="s">
        <v>81</v>
      </c>
    </row>
    <row r="95" s="2" customFormat="1">
      <c r="A95" s="38"/>
      <c r="B95" s="39"/>
      <c r="C95" s="40"/>
      <c r="D95" s="217" t="s">
        <v>138</v>
      </c>
      <c r="E95" s="40"/>
      <c r="F95" s="218" t="s">
        <v>134</v>
      </c>
      <c r="G95" s="40"/>
      <c r="H95" s="40"/>
      <c r="I95" s="219"/>
      <c r="J95" s="40"/>
      <c r="K95" s="40"/>
      <c r="L95" s="44"/>
      <c r="M95" s="220"/>
      <c r="N95" s="221"/>
      <c r="O95" s="84"/>
      <c r="P95" s="84"/>
      <c r="Q95" s="84"/>
      <c r="R95" s="84"/>
      <c r="S95" s="84"/>
      <c r="T95" s="85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T95" s="17" t="s">
        <v>138</v>
      </c>
      <c r="AU95" s="17" t="s">
        <v>81</v>
      </c>
    </row>
    <row r="96" s="2" customFormat="1">
      <c r="A96" s="38"/>
      <c r="B96" s="39"/>
      <c r="C96" s="40"/>
      <c r="D96" s="222" t="s">
        <v>139</v>
      </c>
      <c r="E96" s="40"/>
      <c r="F96" s="223" t="s">
        <v>140</v>
      </c>
      <c r="G96" s="40"/>
      <c r="H96" s="40"/>
      <c r="I96" s="219"/>
      <c r="J96" s="40"/>
      <c r="K96" s="40"/>
      <c r="L96" s="44"/>
      <c r="M96" s="220"/>
      <c r="N96" s="221"/>
      <c r="O96" s="84"/>
      <c r="P96" s="84"/>
      <c r="Q96" s="84"/>
      <c r="R96" s="84"/>
      <c r="S96" s="84"/>
      <c r="T96" s="85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T96" s="17" t="s">
        <v>139</v>
      </c>
      <c r="AU96" s="17" t="s">
        <v>81</v>
      </c>
    </row>
    <row r="97" s="2" customFormat="1" ht="16.5" customHeight="1">
      <c r="A97" s="38"/>
      <c r="B97" s="39"/>
      <c r="C97" s="204" t="s">
        <v>81</v>
      </c>
      <c r="D97" s="204" t="s">
        <v>132</v>
      </c>
      <c r="E97" s="205" t="s">
        <v>141</v>
      </c>
      <c r="F97" s="206" t="s">
        <v>142</v>
      </c>
      <c r="G97" s="207" t="s">
        <v>135</v>
      </c>
      <c r="H97" s="208">
        <v>168</v>
      </c>
      <c r="I97" s="209"/>
      <c r="J97" s="210">
        <f>ROUND(I97*H97,2)</f>
        <v>0</v>
      </c>
      <c r="K97" s="206" t="s">
        <v>136</v>
      </c>
      <c r="L97" s="44"/>
      <c r="M97" s="211" t="s">
        <v>19</v>
      </c>
      <c r="N97" s="212" t="s">
        <v>42</v>
      </c>
      <c r="O97" s="84"/>
      <c r="P97" s="213">
        <f>O97*H97</f>
        <v>0</v>
      </c>
      <c r="Q97" s="213">
        <v>0</v>
      </c>
      <c r="R97" s="213">
        <f>Q97*H97</f>
        <v>0</v>
      </c>
      <c r="S97" s="213">
        <v>0</v>
      </c>
      <c r="T97" s="214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15" t="s">
        <v>137</v>
      </c>
      <c r="AT97" s="215" t="s">
        <v>132</v>
      </c>
      <c r="AU97" s="215" t="s">
        <v>81</v>
      </c>
      <c r="AY97" s="17" t="s">
        <v>130</v>
      </c>
      <c r="BE97" s="216">
        <f>IF(N97="základní",J97,0)</f>
        <v>0</v>
      </c>
      <c r="BF97" s="216">
        <f>IF(N97="snížená",J97,0)</f>
        <v>0</v>
      </c>
      <c r="BG97" s="216">
        <f>IF(N97="zákl. přenesená",J97,0)</f>
        <v>0</v>
      </c>
      <c r="BH97" s="216">
        <f>IF(N97="sníž. přenesená",J97,0)</f>
        <v>0</v>
      </c>
      <c r="BI97" s="216">
        <f>IF(N97="nulová",J97,0)</f>
        <v>0</v>
      </c>
      <c r="BJ97" s="17" t="s">
        <v>79</v>
      </c>
      <c r="BK97" s="216">
        <f>ROUND(I97*H97,2)</f>
        <v>0</v>
      </c>
      <c r="BL97" s="17" t="s">
        <v>137</v>
      </c>
      <c r="BM97" s="215" t="s">
        <v>137</v>
      </c>
    </row>
    <row r="98" s="2" customFormat="1">
      <c r="A98" s="38"/>
      <c r="B98" s="39"/>
      <c r="C98" s="40"/>
      <c r="D98" s="217" t="s">
        <v>138</v>
      </c>
      <c r="E98" s="40"/>
      <c r="F98" s="218" t="s">
        <v>142</v>
      </c>
      <c r="G98" s="40"/>
      <c r="H98" s="40"/>
      <c r="I98" s="219"/>
      <c r="J98" s="40"/>
      <c r="K98" s="40"/>
      <c r="L98" s="44"/>
      <c r="M98" s="220"/>
      <c r="N98" s="221"/>
      <c r="O98" s="84"/>
      <c r="P98" s="84"/>
      <c r="Q98" s="84"/>
      <c r="R98" s="84"/>
      <c r="S98" s="84"/>
      <c r="T98" s="85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T98" s="17" t="s">
        <v>138</v>
      </c>
      <c r="AU98" s="17" t="s">
        <v>81</v>
      </c>
    </row>
    <row r="99" s="2" customFormat="1">
      <c r="A99" s="38"/>
      <c r="B99" s="39"/>
      <c r="C99" s="40"/>
      <c r="D99" s="222" t="s">
        <v>139</v>
      </c>
      <c r="E99" s="40"/>
      <c r="F99" s="223" t="s">
        <v>143</v>
      </c>
      <c r="G99" s="40"/>
      <c r="H99" s="40"/>
      <c r="I99" s="219"/>
      <c r="J99" s="40"/>
      <c r="K99" s="40"/>
      <c r="L99" s="44"/>
      <c r="M99" s="220"/>
      <c r="N99" s="221"/>
      <c r="O99" s="84"/>
      <c r="P99" s="84"/>
      <c r="Q99" s="84"/>
      <c r="R99" s="84"/>
      <c r="S99" s="84"/>
      <c r="T99" s="85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T99" s="17" t="s">
        <v>139</v>
      </c>
      <c r="AU99" s="17" t="s">
        <v>81</v>
      </c>
    </row>
    <row r="100" s="2" customFormat="1" ht="16.5" customHeight="1">
      <c r="A100" s="38"/>
      <c r="B100" s="39"/>
      <c r="C100" s="204" t="s">
        <v>144</v>
      </c>
      <c r="D100" s="204" t="s">
        <v>132</v>
      </c>
      <c r="E100" s="205" t="s">
        <v>145</v>
      </c>
      <c r="F100" s="206" t="s">
        <v>146</v>
      </c>
      <c r="G100" s="207" t="s">
        <v>135</v>
      </c>
      <c r="H100" s="208">
        <v>6</v>
      </c>
      <c r="I100" s="209"/>
      <c r="J100" s="210">
        <f>ROUND(I100*H100,2)</f>
        <v>0</v>
      </c>
      <c r="K100" s="206" t="s">
        <v>136</v>
      </c>
      <c r="L100" s="44"/>
      <c r="M100" s="211" t="s">
        <v>19</v>
      </c>
      <c r="N100" s="212" t="s">
        <v>42</v>
      </c>
      <c r="O100" s="84"/>
      <c r="P100" s="213">
        <f>O100*H100</f>
        <v>0</v>
      </c>
      <c r="Q100" s="213">
        <v>0</v>
      </c>
      <c r="R100" s="213">
        <f>Q100*H100</f>
        <v>0</v>
      </c>
      <c r="S100" s="213">
        <v>0</v>
      </c>
      <c r="T100" s="214">
        <f>S100*H100</f>
        <v>0</v>
      </c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R100" s="215" t="s">
        <v>137</v>
      </c>
      <c r="AT100" s="215" t="s">
        <v>132</v>
      </c>
      <c r="AU100" s="215" t="s">
        <v>81</v>
      </c>
      <c r="AY100" s="17" t="s">
        <v>130</v>
      </c>
      <c r="BE100" s="216">
        <f>IF(N100="základní",J100,0)</f>
        <v>0</v>
      </c>
      <c r="BF100" s="216">
        <f>IF(N100="snížená",J100,0)</f>
        <v>0</v>
      </c>
      <c r="BG100" s="216">
        <f>IF(N100="zákl. přenesená",J100,0)</f>
        <v>0</v>
      </c>
      <c r="BH100" s="216">
        <f>IF(N100="sníž. přenesená",J100,0)</f>
        <v>0</v>
      </c>
      <c r="BI100" s="216">
        <f>IF(N100="nulová",J100,0)</f>
        <v>0</v>
      </c>
      <c r="BJ100" s="17" t="s">
        <v>79</v>
      </c>
      <c r="BK100" s="216">
        <f>ROUND(I100*H100,2)</f>
        <v>0</v>
      </c>
      <c r="BL100" s="17" t="s">
        <v>137</v>
      </c>
      <c r="BM100" s="215" t="s">
        <v>147</v>
      </c>
    </row>
    <row r="101" s="2" customFormat="1">
      <c r="A101" s="38"/>
      <c r="B101" s="39"/>
      <c r="C101" s="40"/>
      <c r="D101" s="217" t="s">
        <v>138</v>
      </c>
      <c r="E101" s="40"/>
      <c r="F101" s="218" t="s">
        <v>146</v>
      </c>
      <c r="G101" s="40"/>
      <c r="H101" s="40"/>
      <c r="I101" s="219"/>
      <c r="J101" s="40"/>
      <c r="K101" s="40"/>
      <c r="L101" s="44"/>
      <c r="M101" s="220"/>
      <c r="N101" s="221"/>
      <c r="O101" s="84"/>
      <c r="P101" s="84"/>
      <c r="Q101" s="84"/>
      <c r="R101" s="84"/>
      <c r="S101" s="84"/>
      <c r="T101" s="85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T101" s="17" t="s">
        <v>138</v>
      </c>
      <c r="AU101" s="17" t="s">
        <v>81</v>
      </c>
    </row>
    <row r="102" s="2" customFormat="1">
      <c r="A102" s="38"/>
      <c r="B102" s="39"/>
      <c r="C102" s="40"/>
      <c r="D102" s="222" t="s">
        <v>139</v>
      </c>
      <c r="E102" s="40"/>
      <c r="F102" s="223" t="s">
        <v>148</v>
      </c>
      <c r="G102" s="40"/>
      <c r="H102" s="40"/>
      <c r="I102" s="219"/>
      <c r="J102" s="40"/>
      <c r="K102" s="40"/>
      <c r="L102" s="44"/>
      <c r="M102" s="220"/>
      <c r="N102" s="221"/>
      <c r="O102" s="84"/>
      <c r="P102" s="84"/>
      <c r="Q102" s="84"/>
      <c r="R102" s="84"/>
      <c r="S102" s="84"/>
      <c r="T102" s="85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T102" s="17" t="s">
        <v>139</v>
      </c>
      <c r="AU102" s="17" t="s">
        <v>81</v>
      </c>
    </row>
    <row r="103" s="13" customFormat="1">
      <c r="A103" s="13"/>
      <c r="B103" s="224"/>
      <c r="C103" s="225"/>
      <c r="D103" s="217" t="s">
        <v>149</v>
      </c>
      <c r="E103" s="226" t="s">
        <v>19</v>
      </c>
      <c r="F103" s="227" t="s">
        <v>150</v>
      </c>
      <c r="G103" s="225"/>
      <c r="H103" s="228">
        <v>6</v>
      </c>
      <c r="I103" s="229"/>
      <c r="J103" s="225"/>
      <c r="K103" s="225"/>
      <c r="L103" s="230"/>
      <c r="M103" s="231"/>
      <c r="N103" s="232"/>
      <c r="O103" s="232"/>
      <c r="P103" s="232"/>
      <c r="Q103" s="232"/>
      <c r="R103" s="232"/>
      <c r="S103" s="232"/>
      <c r="T103" s="23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34" t="s">
        <v>149</v>
      </c>
      <c r="AU103" s="234" t="s">
        <v>81</v>
      </c>
      <c r="AV103" s="13" t="s">
        <v>81</v>
      </c>
      <c r="AW103" s="13" t="s">
        <v>33</v>
      </c>
      <c r="AX103" s="13" t="s">
        <v>71</v>
      </c>
      <c r="AY103" s="234" t="s">
        <v>130</v>
      </c>
    </row>
    <row r="104" s="14" customFormat="1">
      <c r="A104" s="14"/>
      <c r="B104" s="235"/>
      <c r="C104" s="236"/>
      <c r="D104" s="217" t="s">
        <v>149</v>
      </c>
      <c r="E104" s="237" t="s">
        <v>19</v>
      </c>
      <c r="F104" s="238" t="s">
        <v>151</v>
      </c>
      <c r="G104" s="236"/>
      <c r="H104" s="239">
        <v>6</v>
      </c>
      <c r="I104" s="240"/>
      <c r="J104" s="236"/>
      <c r="K104" s="236"/>
      <c r="L104" s="241"/>
      <c r="M104" s="242"/>
      <c r="N104" s="243"/>
      <c r="O104" s="243"/>
      <c r="P104" s="243"/>
      <c r="Q104" s="243"/>
      <c r="R104" s="243"/>
      <c r="S104" s="243"/>
      <c r="T104" s="24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45" t="s">
        <v>149</v>
      </c>
      <c r="AU104" s="245" t="s">
        <v>81</v>
      </c>
      <c r="AV104" s="14" t="s">
        <v>137</v>
      </c>
      <c r="AW104" s="14" t="s">
        <v>33</v>
      </c>
      <c r="AX104" s="14" t="s">
        <v>79</v>
      </c>
      <c r="AY104" s="245" t="s">
        <v>130</v>
      </c>
    </row>
    <row r="105" s="2" customFormat="1" ht="16.5" customHeight="1">
      <c r="A105" s="38"/>
      <c r="B105" s="39"/>
      <c r="C105" s="204" t="s">
        <v>137</v>
      </c>
      <c r="D105" s="204" t="s">
        <v>132</v>
      </c>
      <c r="E105" s="205" t="s">
        <v>152</v>
      </c>
      <c r="F105" s="206" t="s">
        <v>153</v>
      </c>
      <c r="G105" s="207" t="s">
        <v>135</v>
      </c>
      <c r="H105" s="208">
        <v>25</v>
      </c>
      <c r="I105" s="209"/>
      <c r="J105" s="210">
        <f>ROUND(I105*H105,2)</f>
        <v>0</v>
      </c>
      <c r="K105" s="206" t="s">
        <v>136</v>
      </c>
      <c r="L105" s="44"/>
      <c r="M105" s="211" t="s">
        <v>19</v>
      </c>
      <c r="N105" s="212" t="s">
        <v>42</v>
      </c>
      <c r="O105" s="84"/>
      <c r="P105" s="213">
        <f>O105*H105</f>
        <v>0</v>
      </c>
      <c r="Q105" s="213">
        <v>0</v>
      </c>
      <c r="R105" s="213">
        <f>Q105*H105</f>
        <v>0</v>
      </c>
      <c r="S105" s="213">
        <v>0</v>
      </c>
      <c r="T105" s="214">
        <f>S105*H105</f>
        <v>0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15" t="s">
        <v>137</v>
      </c>
      <c r="AT105" s="215" t="s">
        <v>132</v>
      </c>
      <c r="AU105" s="215" t="s">
        <v>81</v>
      </c>
      <c r="AY105" s="17" t="s">
        <v>130</v>
      </c>
      <c r="BE105" s="216">
        <f>IF(N105="základní",J105,0)</f>
        <v>0</v>
      </c>
      <c r="BF105" s="216">
        <f>IF(N105="snížená",J105,0)</f>
        <v>0</v>
      </c>
      <c r="BG105" s="216">
        <f>IF(N105="zákl. přenesená",J105,0)</f>
        <v>0</v>
      </c>
      <c r="BH105" s="216">
        <f>IF(N105="sníž. přenesená",J105,0)</f>
        <v>0</v>
      </c>
      <c r="BI105" s="216">
        <f>IF(N105="nulová",J105,0)</f>
        <v>0</v>
      </c>
      <c r="BJ105" s="17" t="s">
        <v>79</v>
      </c>
      <c r="BK105" s="216">
        <f>ROUND(I105*H105,2)</f>
        <v>0</v>
      </c>
      <c r="BL105" s="17" t="s">
        <v>137</v>
      </c>
      <c r="BM105" s="215" t="s">
        <v>154</v>
      </c>
    </row>
    <row r="106" s="2" customFormat="1">
      <c r="A106" s="38"/>
      <c r="B106" s="39"/>
      <c r="C106" s="40"/>
      <c r="D106" s="217" t="s">
        <v>138</v>
      </c>
      <c r="E106" s="40"/>
      <c r="F106" s="218" t="s">
        <v>153</v>
      </c>
      <c r="G106" s="40"/>
      <c r="H106" s="40"/>
      <c r="I106" s="219"/>
      <c r="J106" s="40"/>
      <c r="K106" s="40"/>
      <c r="L106" s="44"/>
      <c r="M106" s="220"/>
      <c r="N106" s="221"/>
      <c r="O106" s="84"/>
      <c r="P106" s="84"/>
      <c r="Q106" s="84"/>
      <c r="R106" s="84"/>
      <c r="S106" s="84"/>
      <c r="T106" s="85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T106" s="17" t="s">
        <v>138</v>
      </c>
      <c r="AU106" s="17" t="s">
        <v>81</v>
      </c>
    </row>
    <row r="107" s="2" customFormat="1">
      <c r="A107" s="38"/>
      <c r="B107" s="39"/>
      <c r="C107" s="40"/>
      <c r="D107" s="222" t="s">
        <v>139</v>
      </c>
      <c r="E107" s="40"/>
      <c r="F107" s="223" t="s">
        <v>155</v>
      </c>
      <c r="G107" s="40"/>
      <c r="H107" s="40"/>
      <c r="I107" s="219"/>
      <c r="J107" s="40"/>
      <c r="K107" s="40"/>
      <c r="L107" s="44"/>
      <c r="M107" s="220"/>
      <c r="N107" s="221"/>
      <c r="O107" s="84"/>
      <c r="P107" s="84"/>
      <c r="Q107" s="84"/>
      <c r="R107" s="84"/>
      <c r="S107" s="84"/>
      <c r="T107" s="85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T107" s="17" t="s">
        <v>139</v>
      </c>
      <c r="AU107" s="17" t="s">
        <v>81</v>
      </c>
    </row>
    <row r="108" s="13" customFormat="1">
      <c r="A108" s="13"/>
      <c r="B108" s="224"/>
      <c r="C108" s="225"/>
      <c r="D108" s="217" t="s">
        <v>149</v>
      </c>
      <c r="E108" s="226" t="s">
        <v>19</v>
      </c>
      <c r="F108" s="227" t="s">
        <v>156</v>
      </c>
      <c r="G108" s="225"/>
      <c r="H108" s="228">
        <v>25</v>
      </c>
      <c r="I108" s="229"/>
      <c r="J108" s="225"/>
      <c r="K108" s="225"/>
      <c r="L108" s="230"/>
      <c r="M108" s="231"/>
      <c r="N108" s="232"/>
      <c r="O108" s="232"/>
      <c r="P108" s="232"/>
      <c r="Q108" s="232"/>
      <c r="R108" s="232"/>
      <c r="S108" s="232"/>
      <c r="T108" s="23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34" t="s">
        <v>149</v>
      </c>
      <c r="AU108" s="234" t="s">
        <v>81</v>
      </c>
      <c r="AV108" s="13" t="s">
        <v>81</v>
      </c>
      <c r="AW108" s="13" t="s">
        <v>33</v>
      </c>
      <c r="AX108" s="13" t="s">
        <v>71</v>
      </c>
      <c r="AY108" s="234" t="s">
        <v>130</v>
      </c>
    </row>
    <row r="109" s="14" customFormat="1">
      <c r="A109" s="14"/>
      <c r="B109" s="235"/>
      <c r="C109" s="236"/>
      <c r="D109" s="217" t="s">
        <v>149</v>
      </c>
      <c r="E109" s="237" t="s">
        <v>19</v>
      </c>
      <c r="F109" s="238" t="s">
        <v>151</v>
      </c>
      <c r="G109" s="236"/>
      <c r="H109" s="239">
        <v>25</v>
      </c>
      <c r="I109" s="240"/>
      <c r="J109" s="236"/>
      <c r="K109" s="236"/>
      <c r="L109" s="241"/>
      <c r="M109" s="242"/>
      <c r="N109" s="243"/>
      <c r="O109" s="243"/>
      <c r="P109" s="243"/>
      <c r="Q109" s="243"/>
      <c r="R109" s="243"/>
      <c r="S109" s="243"/>
      <c r="T109" s="24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45" t="s">
        <v>149</v>
      </c>
      <c r="AU109" s="245" t="s">
        <v>81</v>
      </c>
      <c r="AV109" s="14" t="s">
        <v>137</v>
      </c>
      <c r="AW109" s="14" t="s">
        <v>33</v>
      </c>
      <c r="AX109" s="14" t="s">
        <v>79</v>
      </c>
      <c r="AY109" s="245" t="s">
        <v>130</v>
      </c>
    </row>
    <row r="110" s="2" customFormat="1" ht="21.75" customHeight="1">
      <c r="A110" s="38"/>
      <c r="B110" s="39"/>
      <c r="C110" s="204" t="s">
        <v>157</v>
      </c>
      <c r="D110" s="204" t="s">
        <v>132</v>
      </c>
      <c r="E110" s="205" t="s">
        <v>158</v>
      </c>
      <c r="F110" s="206" t="s">
        <v>159</v>
      </c>
      <c r="G110" s="207" t="s">
        <v>135</v>
      </c>
      <c r="H110" s="208">
        <v>1040</v>
      </c>
      <c r="I110" s="209"/>
      <c r="J110" s="210">
        <f>ROUND(I110*H110,2)</f>
        <v>0</v>
      </c>
      <c r="K110" s="206" t="s">
        <v>136</v>
      </c>
      <c r="L110" s="44"/>
      <c r="M110" s="211" t="s">
        <v>19</v>
      </c>
      <c r="N110" s="212" t="s">
        <v>42</v>
      </c>
      <c r="O110" s="84"/>
      <c r="P110" s="213">
        <f>O110*H110</f>
        <v>0</v>
      </c>
      <c r="Q110" s="213">
        <v>0</v>
      </c>
      <c r="R110" s="213">
        <f>Q110*H110</f>
        <v>0</v>
      </c>
      <c r="S110" s="213">
        <v>0</v>
      </c>
      <c r="T110" s="214">
        <f>S110*H110</f>
        <v>0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R110" s="215" t="s">
        <v>137</v>
      </c>
      <c r="AT110" s="215" t="s">
        <v>132</v>
      </c>
      <c r="AU110" s="215" t="s">
        <v>81</v>
      </c>
      <c r="AY110" s="17" t="s">
        <v>130</v>
      </c>
      <c r="BE110" s="216">
        <f>IF(N110="základní",J110,0)</f>
        <v>0</v>
      </c>
      <c r="BF110" s="216">
        <f>IF(N110="snížená",J110,0)</f>
        <v>0</v>
      </c>
      <c r="BG110" s="216">
        <f>IF(N110="zákl. přenesená",J110,0)</f>
        <v>0</v>
      </c>
      <c r="BH110" s="216">
        <f>IF(N110="sníž. přenesená",J110,0)</f>
        <v>0</v>
      </c>
      <c r="BI110" s="216">
        <f>IF(N110="nulová",J110,0)</f>
        <v>0</v>
      </c>
      <c r="BJ110" s="17" t="s">
        <v>79</v>
      </c>
      <c r="BK110" s="216">
        <f>ROUND(I110*H110,2)</f>
        <v>0</v>
      </c>
      <c r="BL110" s="17" t="s">
        <v>137</v>
      </c>
      <c r="BM110" s="215" t="s">
        <v>160</v>
      </c>
    </row>
    <row r="111" s="2" customFormat="1">
      <c r="A111" s="38"/>
      <c r="B111" s="39"/>
      <c r="C111" s="40"/>
      <c r="D111" s="217" t="s">
        <v>138</v>
      </c>
      <c r="E111" s="40"/>
      <c r="F111" s="218" t="s">
        <v>159</v>
      </c>
      <c r="G111" s="40"/>
      <c r="H111" s="40"/>
      <c r="I111" s="219"/>
      <c r="J111" s="40"/>
      <c r="K111" s="40"/>
      <c r="L111" s="44"/>
      <c r="M111" s="220"/>
      <c r="N111" s="221"/>
      <c r="O111" s="84"/>
      <c r="P111" s="84"/>
      <c r="Q111" s="84"/>
      <c r="R111" s="84"/>
      <c r="S111" s="84"/>
      <c r="T111" s="85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T111" s="17" t="s">
        <v>138</v>
      </c>
      <c r="AU111" s="17" t="s">
        <v>81</v>
      </c>
    </row>
    <row r="112" s="2" customFormat="1">
      <c r="A112" s="38"/>
      <c r="B112" s="39"/>
      <c r="C112" s="40"/>
      <c r="D112" s="222" t="s">
        <v>139</v>
      </c>
      <c r="E112" s="40"/>
      <c r="F112" s="223" t="s">
        <v>161</v>
      </c>
      <c r="G112" s="40"/>
      <c r="H112" s="40"/>
      <c r="I112" s="219"/>
      <c r="J112" s="40"/>
      <c r="K112" s="40"/>
      <c r="L112" s="44"/>
      <c r="M112" s="220"/>
      <c r="N112" s="221"/>
      <c r="O112" s="84"/>
      <c r="P112" s="84"/>
      <c r="Q112" s="84"/>
      <c r="R112" s="84"/>
      <c r="S112" s="84"/>
      <c r="T112" s="85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T112" s="17" t="s">
        <v>139</v>
      </c>
      <c r="AU112" s="17" t="s">
        <v>81</v>
      </c>
    </row>
    <row r="113" s="2" customFormat="1" ht="16.5" customHeight="1">
      <c r="A113" s="38"/>
      <c r="B113" s="39"/>
      <c r="C113" s="204" t="s">
        <v>147</v>
      </c>
      <c r="D113" s="204" t="s">
        <v>132</v>
      </c>
      <c r="E113" s="205" t="s">
        <v>162</v>
      </c>
      <c r="F113" s="206" t="s">
        <v>163</v>
      </c>
      <c r="G113" s="207" t="s">
        <v>164</v>
      </c>
      <c r="H113" s="208">
        <v>23</v>
      </c>
      <c r="I113" s="209"/>
      <c r="J113" s="210">
        <f>ROUND(I113*H113,2)</f>
        <v>0</v>
      </c>
      <c r="K113" s="206" t="s">
        <v>136</v>
      </c>
      <c r="L113" s="44"/>
      <c r="M113" s="211" t="s">
        <v>19</v>
      </c>
      <c r="N113" s="212" t="s">
        <v>42</v>
      </c>
      <c r="O113" s="84"/>
      <c r="P113" s="213">
        <f>O113*H113</f>
        <v>0</v>
      </c>
      <c r="Q113" s="213">
        <v>0</v>
      </c>
      <c r="R113" s="213">
        <f>Q113*H113</f>
        <v>0</v>
      </c>
      <c r="S113" s="213">
        <v>0</v>
      </c>
      <c r="T113" s="214">
        <f>S113*H113</f>
        <v>0</v>
      </c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R113" s="215" t="s">
        <v>137</v>
      </c>
      <c r="AT113" s="215" t="s">
        <v>132</v>
      </c>
      <c r="AU113" s="215" t="s">
        <v>81</v>
      </c>
      <c r="AY113" s="17" t="s">
        <v>130</v>
      </c>
      <c r="BE113" s="216">
        <f>IF(N113="základní",J113,0)</f>
        <v>0</v>
      </c>
      <c r="BF113" s="216">
        <f>IF(N113="snížená",J113,0)</f>
        <v>0</v>
      </c>
      <c r="BG113" s="216">
        <f>IF(N113="zákl. přenesená",J113,0)</f>
        <v>0</v>
      </c>
      <c r="BH113" s="216">
        <f>IF(N113="sníž. přenesená",J113,0)</f>
        <v>0</v>
      </c>
      <c r="BI113" s="216">
        <f>IF(N113="nulová",J113,0)</f>
        <v>0</v>
      </c>
      <c r="BJ113" s="17" t="s">
        <v>79</v>
      </c>
      <c r="BK113" s="216">
        <f>ROUND(I113*H113,2)</f>
        <v>0</v>
      </c>
      <c r="BL113" s="17" t="s">
        <v>137</v>
      </c>
      <c r="BM113" s="215" t="s">
        <v>165</v>
      </c>
    </row>
    <row r="114" s="2" customFormat="1">
      <c r="A114" s="38"/>
      <c r="B114" s="39"/>
      <c r="C114" s="40"/>
      <c r="D114" s="217" t="s">
        <v>138</v>
      </c>
      <c r="E114" s="40"/>
      <c r="F114" s="218" t="s">
        <v>163</v>
      </c>
      <c r="G114" s="40"/>
      <c r="H114" s="40"/>
      <c r="I114" s="219"/>
      <c r="J114" s="40"/>
      <c r="K114" s="40"/>
      <c r="L114" s="44"/>
      <c r="M114" s="220"/>
      <c r="N114" s="221"/>
      <c r="O114" s="84"/>
      <c r="P114" s="84"/>
      <c r="Q114" s="84"/>
      <c r="R114" s="84"/>
      <c r="S114" s="84"/>
      <c r="T114" s="85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T114" s="17" t="s">
        <v>138</v>
      </c>
      <c r="AU114" s="17" t="s">
        <v>81</v>
      </c>
    </row>
    <row r="115" s="2" customFormat="1">
      <c r="A115" s="38"/>
      <c r="B115" s="39"/>
      <c r="C115" s="40"/>
      <c r="D115" s="222" t="s">
        <v>139</v>
      </c>
      <c r="E115" s="40"/>
      <c r="F115" s="223" t="s">
        <v>166</v>
      </c>
      <c r="G115" s="40"/>
      <c r="H115" s="40"/>
      <c r="I115" s="219"/>
      <c r="J115" s="40"/>
      <c r="K115" s="40"/>
      <c r="L115" s="44"/>
      <c r="M115" s="220"/>
      <c r="N115" s="221"/>
      <c r="O115" s="84"/>
      <c r="P115" s="84"/>
      <c r="Q115" s="84"/>
      <c r="R115" s="84"/>
      <c r="S115" s="84"/>
      <c r="T115" s="85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T115" s="17" t="s">
        <v>139</v>
      </c>
      <c r="AU115" s="17" t="s">
        <v>81</v>
      </c>
    </row>
    <row r="116" s="13" customFormat="1">
      <c r="A116" s="13"/>
      <c r="B116" s="224"/>
      <c r="C116" s="225"/>
      <c r="D116" s="217" t="s">
        <v>149</v>
      </c>
      <c r="E116" s="226" t="s">
        <v>19</v>
      </c>
      <c r="F116" s="227" t="s">
        <v>167</v>
      </c>
      <c r="G116" s="225"/>
      <c r="H116" s="228">
        <v>18</v>
      </c>
      <c r="I116" s="229"/>
      <c r="J116" s="225"/>
      <c r="K116" s="225"/>
      <c r="L116" s="230"/>
      <c r="M116" s="231"/>
      <c r="N116" s="232"/>
      <c r="O116" s="232"/>
      <c r="P116" s="232"/>
      <c r="Q116" s="232"/>
      <c r="R116" s="232"/>
      <c r="S116" s="232"/>
      <c r="T116" s="23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34" t="s">
        <v>149</v>
      </c>
      <c r="AU116" s="234" t="s">
        <v>81</v>
      </c>
      <c r="AV116" s="13" t="s">
        <v>81</v>
      </c>
      <c r="AW116" s="13" t="s">
        <v>33</v>
      </c>
      <c r="AX116" s="13" t="s">
        <v>71</v>
      </c>
      <c r="AY116" s="234" t="s">
        <v>130</v>
      </c>
    </row>
    <row r="117" s="13" customFormat="1">
      <c r="A117" s="13"/>
      <c r="B117" s="224"/>
      <c r="C117" s="225"/>
      <c r="D117" s="217" t="s">
        <v>149</v>
      </c>
      <c r="E117" s="226" t="s">
        <v>19</v>
      </c>
      <c r="F117" s="227" t="s">
        <v>168</v>
      </c>
      <c r="G117" s="225"/>
      <c r="H117" s="228">
        <v>5</v>
      </c>
      <c r="I117" s="229"/>
      <c r="J117" s="225"/>
      <c r="K117" s="225"/>
      <c r="L117" s="230"/>
      <c r="M117" s="231"/>
      <c r="N117" s="232"/>
      <c r="O117" s="232"/>
      <c r="P117" s="232"/>
      <c r="Q117" s="232"/>
      <c r="R117" s="232"/>
      <c r="S117" s="232"/>
      <c r="T117" s="23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34" t="s">
        <v>149</v>
      </c>
      <c r="AU117" s="234" t="s">
        <v>81</v>
      </c>
      <c r="AV117" s="13" t="s">
        <v>81</v>
      </c>
      <c r="AW117" s="13" t="s">
        <v>33</v>
      </c>
      <c r="AX117" s="13" t="s">
        <v>71</v>
      </c>
      <c r="AY117" s="234" t="s">
        <v>130</v>
      </c>
    </row>
    <row r="118" s="14" customFormat="1">
      <c r="A118" s="14"/>
      <c r="B118" s="235"/>
      <c r="C118" s="236"/>
      <c r="D118" s="217" t="s">
        <v>149</v>
      </c>
      <c r="E118" s="237" t="s">
        <v>19</v>
      </c>
      <c r="F118" s="238" t="s">
        <v>151</v>
      </c>
      <c r="G118" s="236"/>
      <c r="H118" s="239">
        <v>23</v>
      </c>
      <c r="I118" s="240"/>
      <c r="J118" s="236"/>
      <c r="K118" s="236"/>
      <c r="L118" s="241"/>
      <c r="M118" s="242"/>
      <c r="N118" s="243"/>
      <c r="O118" s="243"/>
      <c r="P118" s="243"/>
      <c r="Q118" s="243"/>
      <c r="R118" s="243"/>
      <c r="S118" s="243"/>
      <c r="T118" s="24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45" t="s">
        <v>149</v>
      </c>
      <c r="AU118" s="245" t="s">
        <v>81</v>
      </c>
      <c r="AV118" s="14" t="s">
        <v>137</v>
      </c>
      <c r="AW118" s="14" t="s">
        <v>33</v>
      </c>
      <c r="AX118" s="14" t="s">
        <v>79</v>
      </c>
      <c r="AY118" s="245" t="s">
        <v>130</v>
      </c>
    </row>
    <row r="119" s="2" customFormat="1" ht="16.5" customHeight="1">
      <c r="A119" s="38"/>
      <c r="B119" s="39"/>
      <c r="C119" s="204" t="s">
        <v>169</v>
      </c>
      <c r="D119" s="204" t="s">
        <v>132</v>
      </c>
      <c r="E119" s="205" t="s">
        <v>170</v>
      </c>
      <c r="F119" s="206" t="s">
        <v>171</v>
      </c>
      <c r="G119" s="207" t="s">
        <v>135</v>
      </c>
      <c r="H119" s="208">
        <v>2540</v>
      </c>
      <c r="I119" s="209"/>
      <c r="J119" s="210">
        <f>ROUND(I119*H119,2)</f>
        <v>0</v>
      </c>
      <c r="K119" s="206" t="s">
        <v>136</v>
      </c>
      <c r="L119" s="44"/>
      <c r="M119" s="211" t="s">
        <v>19</v>
      </c>
      <c r="N119" s="212" t="s">
        <v>42</v>
      </c>
      <c r="O119" s="84"/>
      <c r="P119" s="213">
        <f>O119*H119</f>
        <v>0</v>
      </c>
      <c r="Q119" s="213">
        <v>0</v>
      </c>
      <c r="R119" s="213">
        <f>Q119*H119</f>
        <v>0</v>
      </c>
      <c r="S119" s="213">
        <v>0</v>
      </c>
      <c r="T119" s="214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15" t="s">
        <v>137</v>
      </c>
      <c r="AT119" s="215" t="s">
        <v>132</v>
      </c>
      <c r="AU119" s="215" t="s">
        <v>81</v>
      </c>
      <c r="AY119" s="17" t="s">
        <v>130</v>
      </c>
      <c r="BE119" s="216">
        <f>IF(N119="základní",J119,0)</f>
        <v>0</v>
      </c>
      <c r="BF119" s="216">
        <f>IF(N119="snížená",J119,0)</f>
        <v>0</v>
      </c>
      <c r="BG119" s="216">
        <f>IF(N119="zákl. přenesená",J119,0)</f>
        <v>0</v>
      </c>
      <c r="BH119" s="216">
        <f>IF(N119="sníž. přenesená",J119,0)</f>
        <v>0</v>
      </c>
      <c r="BI119" s="216">
        <f>IF(N119="nulová",J119,0)</f>
        <v>0</v>
      </c>
      <c r="BJ119" s="17" t="s">
        <v>79</v>
      </c>
      <c r="BK119" s="216">
        <f>ROUND(I119*H119,2)</f>
        <v>0</v>
      </c>
      <c r="BL119" s="17" t="s">
        <v>137</v>
      </c>
      <c r="BM119" s="215" t="s">
        <v>172</v>
      </c>
    </row>
    <row r="120" s="2" customFormat="1">
      <c r="A120" s="38"/>
      <c r="B120" s="39"/>
      <c r="C120" s="40"/>
      <c r="D120" s="217" t="s">
        <v>138</v>
      </c>
      <c r="E120" s="40"/>
      <c r="F120" s="218" t="s">
        <v>171</v>
      </c>
      <c r="G120" s="40"/>
      <c r="H120" s="40"/>
      <c r="I120" s="219"/>
      <c r="J120" s="40"/>
      <c r="K120" s="40"/>
      <c r="L120" s="44"/>
      <c r="M120" s="220"/>
      <c r="N120" s="221"/>
      <c r="O120" s="84"/>
      <c r="P120" s="84"/>
      <c r="Q120" s="84"/>
      <c r="R120" s="84"/>
      <c r="S120" s="84"/>
      <c r="T120" s="85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7" t="s">
        <v>138</v>
      </c>
      <c r="AU120" s="17" t="s">
        <v>81</v>
      </c>
    </row>
    <row r="121" s="2" customFormat="1">
      <c r="A121" s="38"/>
      <c r="B121" s="39"/>
      <c r="C121" s="40"/>
      <c r="D121" s="222" t="s">
        <v>139</v>
      </c>
      <c r="E121" s="40"/>
      <c r="F121" s="223" t="s">
        <v>173</v>
      </c>
      <c r="G121" s="40"/>
      <c r="H121" s="40"/>
      <c r="I121" s="219"/>
      <c r="J121" s="40"/>
      <c r="K121" s="40"/>
      <c r="L121" s="44"/>
      <c r="M121" s="220"/>
      <c r="N121" s="221"/>
      <c r="O121" s="84"/>
      <c r="P121" s="84"/>
      <c r="Q121" s="84"/>
      <c r="R121" s="84"/>
      <c r="S121" s="84"/>
      <c r="T121" s="85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139</v>
      </c>
      <c r="AU121" s="17" t="s">
        <v>81</v>
      </c>
    </row>
    <row r="122" s="2" customFormat="1" ht="21.75" customHeight="1">
      <c r="A122" s="38"/>
      <c r="B122" s="39"/>
      <c r="C122" s="204" t="s">
        <v>154</v>
      </c>
      <c r="D122" s="204" t="s">
        <v>132</v>
      </c>
      <c r="E122" s="205" t="s">
        <v>174</v>
      </c>
      <c r="F122" s="206" t="s">
        <v>175</v>
      </c>
      <c r="G122" s="207" t="s">
        <v>176</v>
      </c>
      <c r="H122" s="208">
        <v>1832.22</v>
      </c>
      <c r="I122" s="209"/>
      <c r="J122" s="210">
        <f>ROUND(I122*H122,2)</f>
        <v>0</v>
      </c>
      <c r="K122" s="206" t="s">
        <v>136</v>
      </c>
      <c r="L122" s="44"/>
      <c r="M122" s="211" t="s">
        <v>19</v>
      </c>
      <c r="N122" s="212" t="s">
        <v>42</v>
      </c>
      <c r="O122" s="84"/>
      <c r="P122" s="213">
        <f>O122*H122</f>
        <v>0</v>
      </c>
      <c r="Q122" s="213">
        <v>0</v>
      </c>
      <c r="R122" s="213">
        <f>Q122*H122</f>
        <v>0</v>
      </c>
      <c r="S122" s="213">
        <v>0</v>
      </c>
      <c r="T122" s="214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15" t="s">
        <v>137</v>
      </c>
      <c r="AT122" s="215" t="s">
        <v>132</v>
      </c>
      <c r="AU122" s="215" t="s">
        <v>81</v>
      </c>
      <c r="AY122" s="17" t="s">
        <v>130</v>
      </c>
      <c r="BE122" s="216">
        <f>IF(N122="základní",J122,0)</f>
        <v>0</v>
      </c>
      <c r="BF122" s="216">
        <f>IF(N122="snížená",J122,0)</f>
        <v>0</v>
      </c>
      <c r="BG122" s="216">
        <f>IF(N122="zákl. přenesená",J122,0)</f>
        <v>0</v>
      </c>
      <c r="BH122" s="216">
        <f>IF(N122="sníž. přenesená",J122,0)</f>
        <v>0</v>
      </c>
      <c r="BI122" s="216">
        <f>IF(N122="nulová",J122,0)</f>
        <v>0</v>
      </c>
      <c r="BJ122" s="17" t="s">
        <v>79</v>
      </c>
      <c r="BK122" s="216">
        <f>ROUND(I122*H122,2)</f>
        <v>0</v>
      </c>
      <c r="BL122" s="17" t="s">
        <v>137</v>
      </c>
      <c r="BM122" s="215" t="s">
        <v>177</v>
      </c>
    </row>
    <row r="123" s="2" customFormat="1">
      <c r="A123" s="38"/>
      <c r="B123" s="39"/>
      <c r="C123" s="40"/>
      <c r="D123" s="217" t="s">
        <v>138</v>
      </c>
      <c r="E123" s="40"/>
      <c r="F123" s="218" t="s">
        <v>175</v>
      </c>
      <c r="G123" s="40"/>
      <c r="H123" s="40"/>
      <c r="I123" s="219"/>
      <c r="J123" s="40"/>
      <c r="K123" s="40"/>
      <c r="L123" s="44"/>
      <c r="M123" s="220"/>
      <c r="N123" s="221"/>
      <c r="O123" s="84"/>
      <c r="P123" s="84"/>
      <c r="Q123" s="84"/>
      <c r="R123" s="84"/>
      <c r="S123" s="84"/>
      <c r="T123" s="85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7" t="s">
        <v>138</v>
      </c>
      <c r="AU123" s="17" t="s">
        <v>81</v>
      </c>
    </row>
    <row r="124" s="2" customFormat="1">
      <c r="A124" s="38"/>
      <c r="B124" s="39"/>
      <c r="C124" s="40"/>
      <c r="D124" s="222" t="s">
        <v>139</v>
      </c>
      <c r="E124" s="40"/>
      <c r="F124" s="223" t="s">
        <v>178</v>
      </c>
      <c r="G124" s="40"/>
      <c r="H124" s="40"/>
      <c r="I124" s="219"/>
      <c r="J124" s="40"/>
      <c r="K124" s="40"/>
      <c r="L124" s="44"/>
      <c r="M124" s="220"/>
      <c r="N124" s="221"/>
      <c r="O124" s="84"/>
      <c r="P124" s="84"/>
      <c r="Q124" s="84"/>
      <c r="R124" s="84"/>
      <c r="S124" s="84"/>
      <c r="T124" s="85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7" t="s">
        <v>139</v>
      </c>
      <c r="AU124" s="17" t="s">
        <v>81</v>
      </c>
    </row>
    <row r="125" s="13" customFormat="1">
      <c r="A125" s="13"/>
      <c r="B125" s="224"/>
      <c r="C125" s="225"/>
      <c r="D125" s="217" t="s">
        <v>149</v>
      </c>
      <c r="E125" s="226" t="s">
        <v>19</v>
      </c>
      <c r="F125" s="227" t="s">
        <v>179</v>
      </c>
      <c r="G125" s="225"/>
      <c r="H125" s="228">
        <v>661.5</v>
      </c>
      <c r="I125" s="229"/>
      <c r="J125" s="225"/>
      <c r="K125" s="225"/>
      <c r="L125" s="230"/>
      <c r="M125" s="231"/>
      <c r="N125" s="232"/>
      <c r="O125" s="232"/>
      <c r="P125" s="232"/>
      <c r="Q125" s="232"/>
      <c r="R125" s="232"/>
      <c r="S125" s="232"/>
      <c r="T125" s="23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34" t="s">
        <v>149</v>
      </c>
      <c r="AU125" s="234" t="s">
        <v>81</v>
      </c>
      <c r="AV125" s="13" t="s">
        <v>81</v>
      </c>
      <c r="AW125" s="13" t="s">
        <v>33</v>
      </c>
      <c r="AX125" s="13" t="s">
        <v>71</v>
      </c>
      <c r="AY125" s="234" t="s">
        <v>130</v>
      </c>
    </row>
    <row r="126" s="13" customFormat="1">
      <c r="A126" s="13"/>
      <c r="B126" s="224"/>
      <c r="C126" s="225"/>
      <c r="D126" s="217" t="s">
        <v>149</v>
      </c>
      <c r="E126" s="226" t="s">
        <v>19</v>
      </c>
      <c r="F126" s="227" t="s">
        <v>180</v>
      </c>
      <c r="G126" s="225"/>
      <c r="H126" s="228">
        <v>122.2</v>
      </c>
      <c r="I126" s="229"/>
      <c r="J126" s="225"/>
      <c r="K126" s="225"/>
      <c r="L126" s="230"/>
      <c r="M126" s="231"/>
      <c r="N126" s="232"/>
      <c r="O126" s="232"/>
      <c r="P126" s="232"/>
      <c r="Q126" s="232"/>
      <c r="R126" s="232"/>
      <c r="S126" s="232"/>
      <c r="T126" s="23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34" t="s">
        <v>149</v>
      </c>
      <c r="AU126" s="234" t="s">
        <v>81</v>
      </c>
      <c r="AV126" s="13" t="s">
        <v>81</v>
      </c>
      <c r="AW126" s="13" t="s">
        <v>33</v>
      </c>
      <c r="AX126" s="13" t="s">
        <v>71</v>
      </c>
      <c r="AY126" s="234" t="s">
        <v>130</v>
      </c>
    </row>
    <row r="127" s="13" customFormat="1">
      <c r="A127" s="13"/>
      <c r="B127" s="224"/>
      <c r="C127" s="225"/>
      <c r="D127" s="217" t="s">
        <v>149</v>
      </c>
      <c r="E127" s="226" t="s">
        <v>19</v>
      </c>
      <c r="F127" s="227" t="s">
        <v>181</v>
      </c>
      <c r="G127" s="225"/>
      <c r="H127" s="228">
        <v>153.40000000000001</v>
      </c>
      <c r="I127" s="229"/>
      <c r="J127" s="225"/>
      <c r="K127" s="225"/>
      <c r="L127" s="230"/>
      <c r="M127" s="231"/>
      <c r="N127" s="232"/>
      <c r="O127" s="232"/>
      <c r="P127" s="232"/>
      <c r="Q127" s="232"/>
      <c r="R127" s="232"/>
      <c r="S127" s="232"/>
      <c r="T127" s="23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34" t="s">
        <v>149</v>
      </c>
      <c r="AU127" s="234" t="s">
        <v>81</v>
      </c>
      <c r="AV127" s="13" t="s">
        <v>81</v>
      </c>
      <c r="AW127" s="13" t="s">
        <v>33</v>
      </c>
      <c r="AX127" s="13" t="s">
        <v>71</v>
      </c>
      <c r="AY127" s="234" t="s">
        <v>130</v>
      </c>
    </row>
    <row r="128" s="13" customFormat="1">
      <c r="A128" s="13"/>
      <c r="B128" s="224"/>
      <c r="C128" s="225"/>
      <c r="D128" s="217" t="s">
        <v>149</v>
      </c>
      <c r="E128" s="226" t="s">
        <v>19</v>
      </c>
      <c r="F128" s="227" t="s">
        <v>182</v>
      </c>
      <c r="G128" s="225"/>
      <c r="H128" s="228">
        <v>119.48</v>
      </c>
      <c r="I128" s="229"/>
      <c r="J128" s="225"/>
      <c r="K128" s="225"/>
      <c r="L128" s="230"/>
      <c r="M128" s="231"/>
      <c r="N128" s="232"/>
      <c r="O128" s="232"/>
      <c r="P128" s="232"/>
      <c r="Q128" s="232"/>
      <c r="R128" s="232"/>
      <c r="S128" s="232"/>
      <c r="T128" s="23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34" t="s">
        <v>149</v>
      </c>
      <c r="AU128" s="234" t="s">
        <v>81</v>
      </c>
      <c r="AV128" s="13" t="s">
        <v>81</v>
      </c>
      <c r="AW128" s="13" t="s">
        <v>33</v>
      </c>
      <c r="AX128" s="13" t="s">
        <v>71</v>
      </c>
      <c r="AY128" s="234" t="s">
        <v>130</v>
      </c>
    </row>
    <row r="129" s="13" customFormat="1">
      <c r="A129" s="13"/>
      <c r="B129" s="224"/>
      <c r="C129" s="225"/>
      <c r="D129" s="217" t="s">
        <v>149</v>
      </c>
      <c r="E129" s="226" t="s">
        <v>19</v>
      </c>
      <c r="F129" s="227" t="s">
        <v>183</v>
      </c>
      <c r="G129" s="225"/>
      <c r="H129" s="228">
        <v>6</v>
      </c>
      <c r="I129" s="229"/>
      <c r="J129" s="225"/>
      <c r="K129" s="225"/>
      <c r="L129" s="230"/>
      <c r="M129" s="231"/>
      <c r="N129" s="232"/>
      <c r="O129" s="232"/>
      <c r="P129" s="232"/>
      <c r="Q129" s="232"/>
      <c r="R129" s="232"/>
      <c r="S129" s="232"/>
      <c r="T129" s="23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34" t="s">
        <v>149</v>
      </c>
      <c r="AU129" s="234" t="s">
        <v>81</v>
      </c>
      <c r="AV129" s="13" t="s">
        <v>81</v>
      </c>
      <c r="AW129" s="13" t="s">
        <v>33</v>
      </c>
      <c r="AX129" s="13" t="s">
        <v>71</v>
      </c>
      <c r="AY129" s="234" t="s">
        <v>130</v>
      </c>
    </row>
    <row r="130" s="13" customFormat="1">
      <c r="A130" s="13"/>
      <c r="B130" s="224"/>
      <c r="C130" s="225"/>
      <c r="D130" s="217" t="s">
        <v>149</v>
      </c>
      <c r="E130" s="226" t="s">
        <v>19</v>
      </c>
      <c r="F130" s="227" t="s">
        <v>184</v>
      </c>
      <c r="G130" s="225"/>
      <c r="H130" s="228">
        <v>4.3499999999999996</v>
      </c>
      <c r="I130" s="229"/>
      <c r="J130" s="225"/>
      <c r="K130" s="225"/>
      <c r="L130" s="230"/>
      <c r="M130" s="231"/>
      <c r="N130" s="232"/>
      <c r="O130" s="232"/>
      <c r="P130" s="232"/>
      <c r="Q130" s="232"/>
      <c r="R130" s="232"/>
      <c r="S130" s="232"/>
      <c r="T130" s="23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34" t="s">
        <v>149</v>
      </c>
      <c r="AU130" s="234" t="s">
        <v>81</v>
      </c>
      <c r="AV130" s="13" t="s">
        <v>81</v>
      </c>
      <c r="AW130" s="13" t="s">
        <v>33</v>
      </c>
      <c r="AX130" s="13" t="s">
        <v>71</v>
      </c>
      <c r="AY130" s="234" t="s">
        <v>130</v>
      </c>
    </row>
    <row r="131" s="13" customFormat="1">
      <c r="A131" s="13"/>
      <c r="B131" s="224"/>
      <c r="C131" s="225"/>
      <c r="D131" s="217" t="s">
        <v>149</v>
      </c>
      <c r="E131" s="226" t="s">
        <v>19</v>
      </c>
      <c r="F131" s="227" t="s">
        <v>185</v>
      </c>
      <c r="G131" s="225"/>
      <c r="H131" s="228">
        <v>18.719999999999999</v>
      </c>
      <c r="I131" s="229"/>
      <c r="J131" s="225"/>
      <c r="K131" s="225"/>
      <c r="L131" s="230"/>
      <c r="M131" s="231"/>
      <c r="N131" s="232"/>
      <c r="O131" s="232"/>
      <c r="P131" s="232"/>
      <c r="Q131" s="232"/>
      <c r="R131" s="232"/>
      <c r="S131" s="232"/>
      <c r="T131" s="23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34" t="s">
        <v>149</v>
      </c>
      <c r="AU131" s="234" t="s">
        <v>81</v>
      </c>
      <c r="AV131" s="13" t="s">
        <v>81</v>
      </c>
      <c r="AW131" s="13" t="s">
        <v>33</v>
      </c>
      <c r="AX131" s="13" t="s">
        <v>71</v>
      </c>
      <c r="AY131" s="234" t="s">
        <v>130</v>
      </c>
    </row>
    <row r="132" s="13" customFormat="1">
      <c r="A132" s="13"/>
      <c r="B132" s="224"/>
      <c r="C132" s="225"/>
      <c r="D132" s="217" t="s">
        <v>149</v>
      </c>
      <c r="E132" s="226" t="s">
        <v>19</v>
      </c>
      <c r="F132" s="227" t="s">
        <v>186</v>
      </c>
      <c r="G132" s="225"/>
      <c r="H132" s="228">
        <v>2.6099999999999999</v>
      </c>
      <c r="I132" s="229"/>
      <c r="J132" s="225"/>
      <c r="K132" s="225"/>
      <c r="L132" s="230"/>
      <c r="M132" s="231"/>
      <c r="N132" s="232"/>
      <c r="O132" s="232"/>
      <c r="P132" s="232"/>
      <c r="Q132" s="232"/>
      <c r="R132" s="232"/>
      <c r="S132" s="232"/>
      <c r="T132" s="23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34" t="s">
        <v>149</v>
      </c>
      <c r="AU132" s="234" t="s">
        <v>81</v>
      </c>
      <c r="AV132" s="13" t="s">
        <v>81</v>
      </c>
      <c r="AW132" s="13" t="s">
        <v>33</v>
      </c>
      <c r="AX132" s="13" t="s">
        <v>71</v>
      </c>
      <c r="AY132" s="234" t="s">
        <v>130</v>
      </c>
    </row>
    <row r="133" s="13" customFormat="1">
      <c r="A133" s="13"/>
      <c r="B133" s="224"/>
      <c r="C133" s="225"/>
      <c r="D133" s="217" t="s">
        <v>149</v>
      </c>
      <c r="E133" s="226" t="s">
        <v>19</v>
      </c>
      <c r="F133" s="227" t="s">
        <v>187</v>
      </c>
      <c r="G133" s="225"/>
      <c r="H133" s="228">
        <v>1.1599999999999999</v>
      </c>
      <c r="I133" s="229"/>
      <c r="J133" s="225"/>
      <c r="K133" s="225"/>
      <c r="L133" s="230"/>
      <c r="M133" s="231"/>
      <c r="N133" s="232"/>
      <c r="O133" s="232"/>
      <c r="P133" s="232"/>
      <c r="Q133" s="232"/>
      <c r="R133" s="232"/>
      <c r="S133" s="232"/>
      <c r="T133" s="23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34" t="s">
        <v>149</v>
      </c>
      <c r="AU133" s="234" t="s">
        <v>81</v>
      </c>
      <c r="AV133" s="13" t="s">
        <v>81</v>
      </c>
      <c r="AW133" s="13" t="s">
        <v>33</v>
      </c>
      <c r="AX133" s="13" t="s">
        <v>71</v>
      </c>
      <c r="AY133" s="234" t="s">
        <v>130</v>
      </c>
    </row>
    <row r="134" s="13" customFormat="1">
      <c r="A134" s="13"/>
      <c r="B134" s="224"/>
      <c r="C134" s="225"/>
      <c r="D134" s="217" t="s">
        <v>149</v>
      </c>
      <c r="E134" s="226" t="s">
        <v>19</v>
      </c>
      <c r="F134" s="227" t="s">
        <v>188</v>
      </c>
      <c r="G134" s="225"/>
      <c r="H134" s="228">
        <v>540</v>
      </c>
      <c r="I134" s="229"/>
      <c r="J134" s="225"/>
      <c r="K134" s="225"/>
      <c r="L134" s="230"/>
      <c r="M134" s="231"/>
      <c r="N134" s="232"/>
      <c r="O134" s="232"/>
      <c r="P134" s="232"/>
      <c r="Q134" s="232"/>
      <c r="R134" s="232"/>
      <c r="S134" s="232"/>
      <c r="T134" s="23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34" t="s">
        <v>149</v>
      </c>
      <c r="AU134" s="234" t="s">
        <v>81</v>
      </c>
      <c r="AV134" s="13" t="s">
        <v>81</v>
      </c>
      <c r="AW134" s="13" t="s">
        <v>33</v>
      </c>
      <c r="AX134" s="13" t="s">
        <v>71</v>
      </c>
      <c r="AY134" s="234" t="s">
        <v>130</v>
      </c>
    </row>
    <row r="135" s="13" customFormat="1">
      <c r="A135" s="13"/>
      <c r="B135" s="224"/>
      <c r="C135" s="225"/>
      <c r="D135" s="217" t="s">
        <v>149</v>
      </c>
      <c r="E135" s="226" t="s">
        <v>19</v>
      </c>
      <c r="F135" s="227" t="s">
        <v>189</v>
      </c>
      <c r="G135" s="225"/>
      <c r="H135" s="228">
        <v>94</v>
      </c>
      <c r="I135" s="229"/>
      <c r="J135" s="225"/>
      <c r="K135" s="225"/>
      <c r="L135" s="230"/>
      <c r="M135" s="231"/>
      <c r="N135" s="232"/>
      <c r="O135" s="232"/>
      <c r="P135" s="232"/>
      <c r="Q135" s="232"/>
      <c r="R135" s="232"/>
      <c r="S135" s="232"/>
      <c r="T135" s="23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34" t="s">
        <v>149</v>
      </c>
      <c r="AU135" s="234" t="s">
        <v>81</v>
      </c>
      <c r="AV135" s="13" t="s">
        <v>81</v>
      </c>
      <c r="AW135" s="13" t="s">
        <v>33</v>
      </c>
      <c r="AX135" s="13" t="s">
        <v>71</v>
      </c>
      <c r="AY135" s="234" t="s">
        <v>130</v>
      </c>
    </row>
    <row r="136" s="13" customFormat="1">
      <c r="A136" s="13"/>
      <c r="B136" s="224"/>
      <c r="C136" s="225"/>
      <c r="D136" s="217" t="s">
        <v>149</v>
      </c>
      <c r="E136" s="226" t="s">
        <v>19</v>
      </c>
      <c r="F136" s="227" t="s">
        <v>190</v>
      </c>
      <c r="G136" s="225"/>
      <c r="H136" s="228">
        <v>94.400000000000006</v>
      </c>
      <c r="I136" s="229"/>
      <c r="J136" s="225"/>
      <c r="K136" s="225"/>
      <c r="L136" s="230"/>
      <c r="M136" s="231"/>
      <c r="N136" s="232"/>
      <c r="O136" s="232"/>
      <c r="P136" s="232"/>
      <c r="Q136" s="232"/>
      <c r="R136" s="232"/>
      <c r="S136" s="232"/>
      <c r="T136" s="23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34" t="s">
        <v>149</v>
      </c>
      <c r="AU136" s="234" t="s">
        <v>81</v>
      </c>
      <c r="AV136" s="13" t="s">
        <v>81</v>
      </c>
      <c r="AW136" s="13" t="s">
        <v>33</v>
      </c>
      <c r="AX136" s="13" t="s">
        <v>71</v>
      </c>
      <c r="AY136" s="234" t="s">
        <v>130</v>
      </c>
    </row>
    <row r="137" s="13" customFormat="1">
      <c r="A137" s="13"/>
      <c r="B137" s="224"/>
      <c r="C137" s="225"/>
      <c r="D137" s="217" t="s">
        <v>149</v>
      </c>
      <c r="E137" s="226" t="s">
        <v>19</v>
      </c>
      <c r="F137" s="227" t="s">
        <v>191</v>
      </c>
      <c r="G137" s="225"/>
      <c r="H137" s="228">
        <v>14.4</v>
      </c>
      <c r="I137" s="229"/>
      <c r="J137" s="225"/>
      <c r="K137" s="225"/>
      <c r="L137" s="230"/>
      <c r="M137" s="231"/>
      <c r="N137" s="232"/>
      <c r="O137" s="232"/>
      <c r="P137" s="232"/>
      <c r="Q137" s="232"/>
      <c r="R137" s="232"/>
      <c r="S137" s="232"/>
      <c r="T137" s="23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34" t="s">
        <v>149</v>
      </c>
      <c r="AU137" s="234" t="s">
        <v>81</v>
      </c>
      <c r="AV137" s="13" t="s">
        <v>81</v>
      </c>
      <c r="AW137" s="13" t="s">
        <v>33</v>
      </c>
      <c r="AX137" s="13" t="s">
        <v>71</v>
      </c>
      <c r="AY137" s="234" t="s">
        <v>130</v>
      </c>
    </row>
    <row r="138" s="14" customFormat="1">
      <c r="A138" s="14"/>
      <c r="B138" s="235"/>
      <c r="C138" s="236"/>
      <c r="D138" s="217" t="s">
        <v>149</v>
      </c>
      <c r="E138" s="237" t="s">
        <v>19</v>
      </c>
      <c r="F138" s="238" t="s">
        <v>151</v>
      </c>
      <c r="G138" s="236"/>
      <c r="H138" s="239">
        <v>1832.22</v>
      </c>
      <c r="I138" s="240"/>
      <c r="J138" s="236"/>
      <c r="K138" s="236"/>
      <c r="L138" s="241"/>
      <c r="M138" s="242"/>
      <c r="N138" s="243"/>
      <c r="O138" s="243"/>
      <c r="P138" s="243"/>
      <c r="Q138" s="243"/>
      <c r="R138" s="243"/>
      <c r="S138" s="243"/>
      <c r="T138" s="24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45" t="s">
        <v>149</v>
      </c>
      <c r="AU138" s="245" t="s">
        <v>81</v>
      </c>
      <c r="AV138" s="14" t="s">
        <v>137</v>
      </c>
      <c r="AW138" s="14" t="s">
        <v>33</v>
      </c>
      <c r="AX138" s="14" t="s">
        <v>79</v>
      </c>
      <c r="AY138" s="245" t="s">
        <v>130</v>
      </c>
    </row>
    <row r="139" s="2" customFormat="1" ht="21.75" customHeight="1">
      <c r="A139" s="38"/>
      <c r="B139" s="39"/>
      <c r="C139" s="204" t="s">
        <v>192</v>
      </c>
      <c r="D139" s="204" t="s">
        <v>132</v>
      </c>
      <c r="E139" s="205" t="s">
        <v>193</v>
      </c>
      <c r="F139" s="206" t="s">
        <v>194</v>
      </c>
      <c r="G139" s="207" t="s">
        <v>176</v>
      </c>
      <c r="H139" s="208">
        <v>36</v>
      </c>
      <c r="I139" s="209"/>
      <c r="J139" s="210">
        <f>ROUND(I139*H139,2)</f>
        <v>0</v>
      </c>
      <c r="K139" s="206" t="s">
        <v>136</v>
      </c>
      <c r="L139" s="44"/>
      <c r="M139" s="211" t="s">
        <v>19</v>
      </c>
      <c r="N139" s="212" t="s">
        <v>42</v>
      </c>
      <c r="O139" s="84"/>
      <c r="P139" s="213">
        <f>O139*H139</f>
        <v>0</v>
      </c>
      <c r="Q139" s="213">
        <v>0</v>
      </c>
      <c r="R139" s="213">
        <f>Q139*H139</f>
        <v>0</v>
      </c>
      <c r="S139" s="213">
        <v>0</v>
      </c>
      <c r="T139" s="214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15" t="s">
        <v>137</v>
      </c>
      <c r="AT139" s="215" t="s">
        <v>132</v>
      </c>
      <c r="AU139" s="215" t="s">
        <v>81</v>
      </c>
      <c r="AY139" s="17" t="s">
        <v>130</v>
      </c>
      <c r="BE139" s="216">
        <f>IF(N139="základní",J139,0)</f>
        <v>0</v>
      </c>
      <c r="BF139" s="216">
        <f>IF(N139="snížená",J139,0)</f>
        <v>0</v>
      </c>
      <c r="BG139" s="216">
        <f>IF(N139="zákl. přenesená",J139,0)</f>
        <v>0</v>
      </c>
      <c r="BH139" s="216">
        <f>IF(N139="sníž. přenesená",J139,0)</f>
        <v>0</v>
      </c>
      <c r="BI139" s="216">
        <f>IF(N139="nulová",J139,0)</f>
        <v>0</v>
      </c>
      <c r="BJ139" s="17" t="s">
        <v>79</v>
      </c>
      <c r="BK139" s="216">
        <f>ROUND(I139*H139,2)</f>
        <v>0</v>
      </c>
      <c r="BL139" s="17" t="s">
        <v>137</v>
      </c>
      <c r="BM139" s="215" t="s">
        <v>195</v>
      </c>
    </row>
    <row r="140" s="2" customFormat="1">
      <c r="A140" s="38"/>
      <c r="B140" s="39"/>
      <c r="C140" s="40"/>
      <c r="D140" s="217" t="s">
        <v>138</v>
      </c>
      <c r="E140" s="40"/>
      <c r="F140" s="218" t="s">
        <v>194</v>
      </c>
      <c r="G140" s="40"/>
      <c r="H140" s="40"/>
      <c r="I140" s="219"/>
      <c r="J140" s="40"/>
      <c r="K140" s="40"/>
      <c r="L140" s="44"/>
      <c r="M140" s="220"/>
      <c r="N140" s="221"/>
      <c r="O140" s="84"/>
      <c r="P140" s="84"/>
      <c r="Q140" s="84"/>
      <c r="R140" s="84"/>
      <c r="S140" s="84"/>
      <c r="T140" s="85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7" t="s">
        <v>138</v>
      </c>
      <c r="AU140" s="17" t="s">
        <v>81</v>
      </c>
    </row>
    <row r="141" s="2" customFormat="1">
      <c r="A141" s="38"/>
      <c r="B141" s="39"/>
      <c r="C141" s="40"/>
      <c r="D141" s="222" t="s">
        <v>139</v>
      </c>
      <c r="E141" s="40"/>
      <c r="F141" s="223" t="s">
        <v>196</v>
      </c>
      <c r="G141" s="40"/>
      <c r="H141" s="40"/>
      <c r="I141" s="219"/>
      <c r="J141" s="40"/>
      <c r="K141" s="40"/>
      <c r="L141" s="44"/>
      <c r="M141" s="220"/>
      <c r="N141" s="221"/>
      <c r="O141" s="84"/>
      <c r="P141" s="84"/>
      <c r="Q141" s="84"/>
      <c r="R141" s="84"/>
      <c r="S141" s="84"/>
      <c r="T141" s="85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7" t="s">
        <v>139</v>
      </c>
      <c r="AU141" s="17" t="s">
        <v>81</v>
      </c>
    </row>
    <row r="142" s="13" customFormat="1">
      <c r="A142" s="13"/>
      <c r="B142" s="224"/>
      <c r="C142" s="225"/>
      <c r="D142" s="217" t="s">
        <v>149</v>
      </c>
      <c r="E142" s="226" t="s">
        <v>19</v>
      </c>
      <c r="F142" s="227" t="s">
        <v>197</v>
      </c>
      <c r="G142" s="225"/>
      <c r="H142" s="228">
        <v>36</v>
      </c>
      <c r="I142" s="229"/>
      <c r="J142" s="225"/>
      <c r="K142" s="225"/>
      <c r="L142" s="230"/>
      <c r="M142" s="231"/>
      <c r="N142" s="232"/>
      <c r="O142" s="232"/>
      <c r="P142" s="232"/>
      <c r="Q142" s="232"/>
      <c r="R142" s="232"/>
      <c r="S142" s="232"/>
      <c r="T142" s="23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34" t="s">
        <v>149</v>
      </c>
      <c r="AU142" s="234" t="s">
        <v>81</v>
      </c>
      <c r="AV142" s="13" t="s">
        <v>81</v>
      </c>
      <c r="AW142" s="13" t="s">
        <v>33</v>
      </c>
      <c r="AX142" s="13" t="s">
        <v>71</v>
      </c>
      <c r="AY142" s="234" t="s">
        <v>130</v>
      </c>
    </row>
    <row r="143" s="14" customFormat="1">
      <c r="A143" s="14"/>
      <c r="B143" s="235"/>
      <c r="C143" s="236"/>
      <c r="D143" s="217" t="s">
        <v>149</v>
      </c>
      <c r="E143" s="237" t="s">
        <v>19</v>
      </c>
      <c r="F143" s="238" t="s">
        <v>151</v>
      </c>
      <c r="G143" s="236"/>
      <c r="H143" s="239">
        <v>36</v>
      </c>
      <c r="I143" s="240"/>
      <c r="J143" s="236"/>
      <c r="K143" s="236"/>
      <c r="L143" s="241"/>
      <c r="M143" s="242"/>
      <c r="N143" s="243"/>
      <c r="O143" s="243"/>
      <c r="P143" s="243"/>
      <c r="Q143" s="243"/>
      <c r="R143" s="243"/>
      <c r="S143" s="243"/>
      <c r="T143" s="24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45" t="s">
        <v>149</v>
      </c>
      <c r="AU143" s="245" t="s">
        <v>81</v>
      </c>
      <c r="AV143" s="14" t="s">
        <v>137</v>
      </c>
      <c r="AW143" s="14" t="s">
        <v>33</v>
      </c>
      <c r="AX143" s="14" t="s">
        <v>79</v>
      </c>
      <c r="AY143" s="245" t="s">
        <v>130</v>
      </c>
    </row>
    <row r="144" s="2" customFormat="1" ht="21.75" customHeight="1">
      <c r="A144" s="38"/>
      <c r="B144" s="39"/>
      <c r="C144" s="204" t="s">
        <v>160</v>
      </c>
      <c r="D144" s="204" t="s">
        <v>132</v>
      </c>
      <c r="E144" s="205" t="s">
        <v>198</v>
      </c>
      <c r="F144" s="206" t="s">
        <v>199</v>
      </c>
      <c r="G144" s="207" t="s">
        <v>176</v>
      </c>
      <c r="H144" s="208">
        <v>1868.22</v>
      </c>
      <c r="I144" s="209"/>
      <c r="J144" s="210">
        <f>ROUND(I144*H144,2)</f>
        <v>0</v>
      </c>
      <c r="K144" s="206" t="s">
        <v>136</v>
      </c>
      <c r="L144" s="44"/>
      <c r="M144" s="211" t="s">
        <v>19</v>
      </c>
      <c r="N144" s="212" t="s">
        <v>42</v>
      </c>
      <c r="O144" s="84"/>
      <c r="P144" s="213">
        <f>O144*H144</f>
        <v>0</v>
      </c>
      <c r="Q144" s="213">
        <v>0</v>
      </c>
      <c r="R144" s="213">
        <f>Q144*H144</f>
        <v>0</v>
      </c>
      <c r="S144" s="213">
        <v>0</v>
      </c>
      <c r="T144" s="214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15" t="s">
        <v>137</v>
      </c>
      <c r="AT144" s="215" t="s">
        <v>132</v>
      </c>
      <c r="AU144" s="215" t="s">
        <v>81</v>
      </c>
      <c r="AY144" s="17" t="s">
        <v>130</v>
      </c>
      <c r="BE144" s="216">
        <f>IF(N144="základní",J144,0)</f>
        <v>0</v>
      </c>
      <c r="BF144" s="216">
        <f>IF(N144="snížená",J144,0)</f>
        <v>0</v>
      </c>
      <c r="BG144" s="216">
        <f>IF(N144="zákl. přenesená",J144,0)</f>
        <v>0</v>
      </c>
      <c r="BH144" s="216">
        <f>IF(N144="sníž. přenesená",J144,0)</f>
        <v>0</v>
      </c>
      <c r="BI144" s="216">
        <f>IF(N144="nulová",J144,0)</f>
        <v>0</v>
      </c>
      <c r="BJ144" s="17" t="s">
        <v>79</v>
      </c>
      <c r="BK144" s="216">
        <f>ROUND(I144*H144,2)</f>
        <v>0</v>
      </c>
      <c r="BL144" s="17" t="s">
        <v>137</v>
      </c>
      <c r="BM144" s="215" t="s">
        <v>200</v>
      </c>
    </row>
    <row r="145" s="2" customFormat="1">
      <c r="A145" s="38"/>
      <c r="B145" s="39"/>
      <c r="C145" s="40"/>
      <c r="D145" s="217" t="s">
        <v>138</v>
      </c>
      <c r="E145" s="40"/>
      <c r="F145" s="218" t="s">
        <v>199</v>
      </c>
      <c r="G145" s="40"/>
      <c r="H145" s="40"/>
      <c r="I145" s="219"/>
      <c r="J145" s="40"/>
      <c r="K145" s="40"/>
      <c r="L145" s="44"/>
      <c r="M145" s="220"/>
      <c r="N145" s="221"/>
      <c r="O145" s="84"/>
      <c r="P145" s="84"/>
      <c r="Q145" s="84"/>
      <c r="R145" s="84"/>
      <c r="S145" s="84"/>
      <c r="T145" s="85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7" t="s">
        <v>138</v>
      </c>
      <c r="AU145" s="17" t="s">
        <v>81</v>
      </c>
    </row>
    <row r="146" s="2" customFormat="1">
      <c r="A146" s="38"/>
      <c r="B146" s="39"/>
      <c r="C146" s="40"/>
      <c r="D146" s="222" t="s">
        <v>139</v>
      </c>
      <c r="E146" s="40"/>
      <c r="F146" s="223" t="s">
        <v>201</v>
      </c>
      <c r="G146" s="40"/>
      <c r="H146" s="40"/>
      <c r="I146" s="219"/>
      <c r="J146" s="40"/>
      <c r="K146" s="40"/>
      <c r="L146" s="44"/>
      <c r="M146" s="220"/>
      <c r="N146" s="221"/>
      <c r="O146" s="84"/>
      <c r="P146" s="84"/>
      <c r="Q146" s="84"/>
      <c r="R146" s="84"/>
      <c r="S146" s="84"/>
      <c r="T146" s="85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7" t="s">
        <v>139</v>
      </c>
      <c r="AU146" s="17" t="s">
        <v>81</v>
      </c>
    </row>
    <row r="147" s="13" customFormat="1">
      <c r="A147" s="13"/>
      <c r="B147" s="224"/>
      <c r="C147" s="225"/>
      <c r="D147" s="217" t="s">
        <v>149</v>
      </c>
      <c r="E147" s="226" t="s">
        <v>19</v>
      </c>
      <c r="F147" s="227" t="s">
        <v>202</v>
      </c>
      <c r="G147" s="225"/>
      <c r="H147" s="228">
        <v>1868.22</v>
      </c>
      <c r="I147" s="229"/>
      <c r="J147" s="225"/>
      <c r="K147" s="225"/>
      <c r="L147" s="230"/>
      <c r="M147" s="231"/>
      <c r="N147" s="232"/>
      <c r="O147" s="232"/>
      <c r="P147" s="232"/>
      <c r="Q147" s="232"/>
      <c r="R147" s="232"/>
      <c r="S147" s="232"/>
      <c r="T147" s="23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34" t="s">
        <v>149</v>
      </c>
      <c r="AU147" s="234" t="s">
        <v>81</v>
      </c>
      <c r="AV147" s="13" t="s">
        <v>81</v>
      </c>
      <c r="AW147" s="13" t="s">
        <v>33</v>
      </c>
      <c r="AX147" s="13" t="s">
        <v>71</v>
      </c>
      <c r="AY147" s="234" t="s">
        <v>130</v>
      </c>
    </row>
    <row r="148" s="14" customFormat="1">
      <c r="A148" s="14"/>
      <c r="B148" s="235"/>
      <c r="C148" s="236"/>
      <c r="D148" s="217" t="s">
        <v>149</v>
      </c>
      <c r="E148" s="237" t="s">
        <v>19</v>
      </c>
      <c r="F148" s="238" t="s">
        <v>151</v>
      </c>
      <c r="G148" s="236"/>
      <c r="H148" s="239">
        <v>1868.22</v>
      </c>
      <c r="I148" s="240"/>
      <c r="J148" s="236"/>
      <c r="K148" s="236"/>
      <c r="L148" s="241"/>
      <c r="M148" s="242"/>
      <c r="N148" s="243"/>
      <c r="O148" s="243"/>
      <c r="P148" s="243"/>
      <c r="Q148" s="243"/>
      <c r="R148" s="243"/>
      <c r="S148" s="243"/>
      <c r="T148" s="24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45" t="s">
        <v>149</v>
      </c>
      <c r="AU148" s="245" t="s">
        <v>81</v>
      </c>
      <c r="AV148" s="14" t="s">
        <v>137</v>
      </c>
      <c r="AW148" s="14" t="s">
        <v>33</v>
      </c>
      <c r="AX148" s="14" t="s">
        <v>79</v>
      </c>
      <c r="AY148" s="245" t="s">
        <v>130</v>
      </c>
    </row>
    <row r="149" s="2" customFormat="1" ht="16.5" customHeight="1">
      <c r="A149" s="38"/>
      <c r="B149" s="39"/>
      <c r="C149" s="204" t="s">
        <v>203</v>
      </c>
      <c r="D149" s="204" t="s">
        <v>132</v>
      </c>
      <c r="E149" s="205" t="s">
        <v>204</v>
      </c>
      <c r="F149" s="206" t="s">
        <v>205</v>
      </c>
      <c r="G149" s="207" t="s">
        <v>176</v>
      </c>
      <c r="H149" s="208">
        <v>1868.22</v>
      </c>
      <c r="I149" s="209"/>
      <c r="J149" s="210">
        <f>ROUND(I149*H149,2)</f>
        <v>0</v>
      </c>
      <c r="K149" s="206" t="s">
        <v>136</v>
      </c>
      <c r="L149" s="44"/>
      <c r="M149" s="211" t="s">
        <v>19</v>
      </c>
      <c r="N149" s="212" t="s">
        <v>42</v>
      </c>
      <c r="O149" s="84"/>
      <c r="P149" s="213">
        <f>O149*H149</f>
        <v>0</v>
      </c>
      <c r="Q149" s="213">
        <v>0</v>
      </c>
      <c r="R149" s="213">
        <f>Q149*H149</f>
        <v>0</v>
      </c>
      <c r="S149" s="213">
        <v>0</v>
      </c>
      <c r="T149" s="214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15" t="s">
        <v>137</v>
      </c>
      <c r="AT149" s="215" t="s">
        <v>132</v>
      </c>
      <c r="AU149" s="215" t="s">
        <v>81</v>
      </c>
      <c r="AY149" s="17" t="s">
        <v>130</v>
      </c>
      <c r="BE149" s="216">
        <f>IF(N149="základní",J149,0)</f>
        <v>0</v>
      </c>
      <c r="BF149" s="216">
        <f>IF(N149="snížená",J149,0)</f>
        <v>0</v>
      </c>
      <c r="BG149" s="216">
        <f>IF(N149="zákl. přenesená",J149,0)</f>
        <v>0</v>
      </c>
      <c r="BH149" s="216">
        <f>IF(N149="sníž. přenesená",J149,0)</f>
        <v>0</v>
      </c>
      <c r="BI149" s="216">
        <f>IF(N149="nulová",J149,0)</f>
        <v>0</v>
      </c>
      <c r="BJ149" s="17" t="s">
        <v>79</v>
      </c>
      <c r="BK149" s="216">
        <f>ROUND(I149*H149,2)</f>
        <v>0</v>
      </c>
      <c r="BL149" s="17" t="s">
        <v>137</v>
      </c>
      <c r="BM149" s="215" t="s">
        <v>206</v>
      </c>
    </row>
    <row r="150" s="2" customFormat="1">
      <c r="A150" s="38"/>
      <c r="B150" s="39"/>
      <c r="C150" s="40"/>
      <c r="D150" s="217" t="s">
        <v>138</v>
      </c>
      <c r="E150" s="40"/>
      <c r="F150" s="218" t="s">
        <v>205</v>
      </c>
      <c r="G150" s="40"/>
      <c r="H150" s="40"/>
      <c r="I150" s="219"/>
      <c r="J150" s="40"/>
      <c r="K150" s="40"/>
      <c r="L150" s="44"/>
      <c r="M150" s="220"/>
      <c r="N150" s="221"/>
      <c r="O150" s="84"/>
      <c r="P150" s="84"/>
      <c r="Q150" s="84"/>
      <c r="R150" s="84"/>
      <c r="S150" s="84"/>
      <c r="T150" s="85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7" t="s">
        <v>138</v>
      </c>
      <c r="AU150" s="17" t="s">
        <v>81</v>
      </c>
    </row>
    <row r="151" s="2" customFormat="1">
      <c r="A151" s="38"/>
      <c r="B151" s="39"/>
      <c r="C151" s="40"/>
      <c r="D151" s="222" t="s">
        <v>139</v>
      </c>
      <c r="E151" s="40"/>
      <c r="F151" s="223" t="s">
        <v>207</v>
      </c>
      <c r="G151" s="40"/>
      <c r="H151" s="40"/>
      <c r="I151" s="219"/>
      <c r="J151" s="40"/>
      <c r="K151" s="40"/>
      <c r="L151" s="44"/>
      <c r="M151" s="220"/>
      <c r="N151" s="221"/>
      <c r="O151" s="84"/>
      <c r="P151" s="84"/>
      <c r="Q151" s="84"/>
      <c r="R151" s="84"/>
      <c r="S151" s="84"/>
      <c r="T151" s="85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T151" s="17" t="s">
        <v>139</v>
      </c>
      <c r="AU151" s="17" t="s">
        <v>81</v>
      </c>
    </row>
    <row r="152" s="2" customFormat="1" ht="16.5" customHeight="1">
      <c r="A152" s="38"/>
      <c r="B152" s="39"/>
      <c r="C152" s="204" t="s">
        <v>165</v>
      </c>
      <c r="D152" s="204" t="s">
        <v>132</v>
      </c>
      <c r="E152" s="205" t="s">
        <v>208</v>
      </c>
      <c r="F152" s="206" t="s">
        <v>209</v>
      </c>
      <c r="G152" s="207" t="s">
        <v>210</v>
      </c>
      <c r="H152" s="208">
        <v>3736.4400000000001</v>
      </c>
      <c r="I152" s="209"/>
      <c r="J152" s="210">
        <f>ROUND(I152*H152,2)</f>
        <v>0</v>
      </c>
      <c r="K152" s="206" t="s">
        <v>136</v>
      </c>
      <c r="L152" s="44"/>
      <c r="M152" s="211" t="s">
        <v>19</v>
      </c>
      <c r="N152" s="212" t="s">
        <v>42</v>
      </c>
      <c r="O152" s="84"/>
      <c r="P152" s="213">
        <f>O152*H152</f>
        <v>0</v>
      </c>
      <c r="Q152" s="213">
        <v>0</v>
      </c>
      <c r="R152" s="213">
        <f>Q152*H152</f>
        <v>0</v>
      </c>
      <c r="S152" s="213">
        <v>0</v>
      </c>
      <c r="T152" s="214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15" t="s">
        <v>137</v>
      </c>
      <c r="AT152" s="215" t="s">
        <v>132</v>
      </c>
      <c r="AU152" s="215" t="s">
        <v>81</v>
      </c>
      <c r="AY152" s="17" t="s">
        <v>130</v>
      </c>
      <c r="BE152" s="216">
        <f>IF(N152="základní",J152,0)</f>
        <v>0</v>
      </c>
      <c r="BF152" s="216">
        <f>IF(N152="snížená",J152,0)</f>
        <v>0</v>
      </c>
      <c r="BG152" s="216">
        <f>IF(N152="zákl. přenesená",J152,0)</f>
        <v>0</v>
      </c>
      <c r="BH152" s="216">
        <f>IF(N152="sníž. přenesená",J152,0)</f>
        <v>0</v>
      </c>
      <c r="BI152" s="216">
        <f>IF(N152="nulová",J152,0)</f>
        <v>0</v>
      </c>
      <c r="BJ152" s="17" t="s">
        <v>79</v>
      </c>
      <c r="BK152" s="216">
        <f>ROUND(I152*H152,2)</f>
        <v>0</v>
      </c>
      <c r="BL152" s="17" t="s">
        <v>137</v>
      </c>
      <c r="BM152" s="215" t="s">
        <v>211</v>
      </c>
    </row>
    <row r="153" s="2" customFormat="1">
      <c r="A153" s="38"/>
      <c r="B153" s="39"/>
      <c r="C153" s="40"/>
      <c r="D153" s="217" t="s">
        <v>138</v>
      </c>
      <c r="E153" s="40"/>
      <c r="F153" s="218" t="s">
        <v>209</v>
      </c>
      <c r="G153" s="40"/>
      <c r="H153" s="40"/>
      <c r="I153" s="219"/>
      <c r="J153" s="40"/>
      <c r="K153" s="40"/>
      <c r="L153" s="44"/>
      <c r="M153" s="220"/>
      <c r="N153" s="221"/>
      <c r="O153" s="84"/>
      <c r="P153" s="84"/>
      <c r="Q153" s="84"/>
      <c r="R153" s="84"/>
      <c r="S153" s="84"/>
      <c r="T153" s="85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7" t="s">
        <v>138</v>
      </c>
      <c r="AU153" s="17" t="s">
        <v>81</v>
      </c>
    </row>
    <row r="154" s="2" customFormat="1">
      <c r="A154" s="38"/>
      <c r="B154" s="39"/>
      <c r="C154" s="40"/>
      <c r="D154" s="222" t="s">
        <v>139</v>
      </c>
      <c r="E154" s="40"/>
      <c r="F154" s="223" t="s">
        <v>212</v>
      </c>
      <c r="G154" s="40"/>
      <c r="H154" s="40"/>
      <c r="I154" s="219"/>
      <c r="J154" s="40"/>
      <c r="K154" s="40"/>
      <c r="L154" s="44"/>
      <c r="M154" s="220"/>
      <c r="N154" s="221"/>
      <c r="O154" s="84"/>
      <c r="P154" s="84"/>
      <c r="Q154" s="84"/>
      <c r="R154" s="84"/>
      <c r="S154" s="84"/>
      <c r="T154" s="85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T154" s="17" t="s">
        <v>139</v>
      </c>
      <c r="AU154" s="17" t="s">
        <v>81</v>
      </c>
    </row>
    <row r="155" s="13" customFormat="1">
      <c r="A155" s="13"/>
      <c r="B155" s="224"/>
      <c r="C155" s="225"/>
      <c r="D155" s="217" t="s">
        <v>149</v>
      </c>
      <c r="E155" s="226" t="s">
        <v>19</v>
      </c>
      <c r="F155" s="227" t="s">
        <v>213</v>
      </c>
      <c r="G155" s="225"/>
      <c r="H155" s="228">
        <v>3736.4400000000001</v>
      </c>
      <c r="I155" s="229"/>
      <c r="J155" s="225"/>
      <c r="K155" s="225"/>
      <c r="L155" s="230"/>
      <c r="M155" s="231"/>
      <c r="N155" s="232"/>
      <c r="O155" s="232"/>
      <c r="P155" s="232"/>
      <c r="Q155" s="232"/>
      <c r="R155" s="232"/>
      <c r="S155" s="232"/>
      <c r="T155" s="23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34" t="s">
        <v>149</v>
      </c>
      <c r="AU155" s="234" t="s">
        <v>81</v>
      </c>
      <c r="AV155" s="13" t="s">
        <v>81</v>
      </c>
      <c r="AW155" s="13" t="s">
        <v>33</v>
      </c>
      <c r="AX155" s="13" t="s">
        <v>71</v>
      </c>
      <c r="AY155" s="234" t="s">
        <v>130</v>
      </c>
    </row>
    <row r="156" s="14" customFormat="1">
      <c r="A156" s="14"/>
      <c r="B156" s="235"/>
      <c r="C156" s="236"/>
      <c r="D156" s="217" t="s">
        <v>149</v>
      </c>
      <c r="E156" s="237" t="s">
        <v>19</v>
      </c>
      <c r="F156" s="238" t="s">
        <v>151</v>
      </c>
      <c r="G156" s="236"/>
      <c r="H156" s="239">
        <v>3736.4400000000001</v>
      </c>
      <c r="I156" s="240"/>
      <c r="J156" s="236"/>
      <c r="K156" s="236"/>
      <c r="L156" s="241"/>
      <c r="M156" s="242"/>
      <c r="N156" s="243"/>
      <c r="O156" s="243"/>
      <c r="P156" s="243"/>
      <c r="Q156" s="243"/>
      <c r="R156" s="243"/>
      <c r="S156" s="243"/>
      <c r="T156" s="24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45" t="s">
        <v>149</v>
      </c>
      <c r="AU156" s="245" t="s">
        <v>81</v>
      </c>
      <c r="AV156" s="14" t="s">
        <v>137</v>
      </c>
      <c r="AW156" s="14" t="s">
        <v>33</v>
      </c>
      <c r="AX156" s="14" t="s">
        <v>79</v>
      </c>
      <c r="AY156" s="245" t="s">
        <v>130</v>
      </c>
    </row>
    <row r="157" s="2" customFormat="1" ht="16.5" customHeight="1">
      <c r="A157" s="38"/>
      <c r="B157" s="39"/>
      <c r="C157" s="204" t="s">
        <v>214</v>
      </c>
      <c r="D157" s="204" t="s">
        <v>132</v>
      </c>
      <c r="E157" s="205" t="s">
        <v>215</v>
      </c>
      <c r="F157" s="206" t="s">
        <v>216</v>
      </c>
      <c r="G157" s="207" t="s">
        <v>135</v>
      </c>
      <c r="H157" s="208">
        <v>1070</v>
      </c>
      <c r="I157" s="209"/>
      <c r="J157" s="210">
        <f>ROUND(I157*H157,2)</f>
        <v>0</v>
      </c>
      <c r="K157" s="206" t="s">
        <v>136</v>
      </c>
      <c r="L157" s="44"/>
      <c r="M157" s="211" t="s">
        <v>19</v>
      </c>
      <c r="N157" s="212" t="s">
        <v>42</v>
      </c>
      <c r="O157" s="84"/>
      <c r="P157" s="213">
        <f>O157*H157</f>
        <v>0</v>
      </c>
      <c r="Q157" s="213">
        <v>0</v>
      </c>
      <c r="R157" s="213">
        <f>Q157*H157</f>
        <v>0</v>
      </c>
      <c r="S157" s="213">
        <v>0</v>
      </c>
      <c r="T157" s="214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15" t="s">
        <v>137</v>
      </c>
      <c r="AT157" s="215" t="s">
        <v>132</v>
      </c>
      <c r="AU157" s="215" t="s">
        <v>81</v>
      </c>
      <c r="AY157" s="17" t="s">
        <v>130</v>
      </c>
      <c r="BE157" s="216">
        <f>IF(N157="základní",J157,0)</f>
        <v>0</v>
      </c>
      <c r="BF157" s="216">
        <f>IF(N157="snížená",J157,0)</f>
        <v>0</v>
      </c>
      <c r="BG157" s="216">
        <f>IF(N157="zákl. přenesená",J157,0)</f>
        <v>0</v>
      </c>
      <c r="BH157" s="216">
        <f>IF(N157="sníž. přenesená",J157,0)</f>
        <v>0</v>
      </c>
      <c r="BI157" s="216">
        <f>IF(N157="nulová",J157,0)</f>
        <v>0</v>
      </c>
      <c r="BJ157" s="17" t="s">
        <v>79</v>
      </c>
      <c r="BK157" s="216">
        <f>ROUND(I157*H157,2)</f>
        <v>0</v>
      </c>
      <c r="BL157" s="17" t="s">
        <v>137</v>
      </c>
      <c r="BM157" s="215" t="s">
        <v>217</v>
      </c>
    </row>
    <row r="158" s="2" customFormat="1">
      <c r="A158" s="38"/>
      <c r="B158" s="39"/>
      <c r="C158" s="40"/>
      <c r="D158" s="217" t="s">
        <v>138</v>
      </c>
      <c r="E158" s="40"/>
      <c r="F158" s="218" t="s">
        <v>216</v>
      </c>
      <c r="G158" s="40"/>
      <c r="H158" s="40"/>
      <c r="I158" s="219"/>
      <c r="J158" s="40"/>
      <c r="K158" s="40"/>
      <c r="L158" s="44"/>
      <c r="M158" s="220"/>
      <c r="N158" s="221"/>
      <c r="O158" s="84"/>
      <c r="P158" s="84"/>
      <c r="Q158" s="84"/>
      <c r="R158" s="84"/>
      <c r="S158" s="84"/>
      <c r="T158" s="85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7" t="s">
        <v>138</v>
      </c>
      <c r="AU158" s="17" t="s">
        <v>81</v>
      </c>
    </row>
    <row r="159" s="2" customFormat="1">
      <c r="A159" s="38"/>
      <c r="B159" s="39"/>
      <c r="C159" s="40"/>
      <c r="D159" s="222" t="s">
        <v>139</v>
      </c>
      <c r="E159" s="40"/>
      <c r="F159" s="223" t="s">
        <v>218</v>
      </c>
      <c r="G159" s="40"/>
      <c r="H159" s="40"/>
      <c r="I159" s="219"/>
      <c r="J159" s="40"/>
      <c r="K159" s="40"/>
      <c r="L159" s="44"/>
      <c r="M159" s="220"/>
      <c r="N159" s="221"/>
      <c r="O159" s="84"/>
      <c r="P159" s="84"/>
      <c r="Q159" s="84"/>
      <c r="R159" s="84"/>
      <c r="S159" s="84"/>
      <c r="T159" s="85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7" t="s">
        <v>139</v>
      </c>
      <c r="AU159" s="17" t="s">
        <v>81</v>
      </c>
    </row>
    <row r="160" s="13" customFormat="1">
      <c r="A160" s="13"/>
      <c r="B160" s="224"/>
      <c r="C160" s="225"/>
      <c r="D160" s="217" t="s">
        <v>149</v>
      </c>
      <c r="E160" s="226" t="s">
        <v>19</v>
      </c>
      <c r="F160" s="227" t="s">
        <v>219</v>
      </c>
      <c r="G160" s="225"/>
      <c r="H160" s="228">
        <v>1070</v>
      </c>
      <c r="I160" s="229"/>
      <c r="J160" s="225"/>
      <c r="K160" s="225"/>
      <c r="L160" s="230"/>
      <c r="M160" s="231"/>
      <c r="N160" s="232"/>
      <c r="O160" s="232"/>
      <c r="P160" s="232"/>
      <c r="Q160" s="232"/>
      <c r="R160" s="232"/>
      <c r="S160" s="232"/>
      <c r="T160" s="23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34" t="s">
        <v>149</v>
      </c>
      <c r="AU160" s="234" t="s">
        <v>81</v>
      </c>
      <c r="AV160" s="13" t="s">
        <v>81</v>
      </c>
      <c r="AW160" s="13" t="s">
        <v>33</v>
      </c>
      <c r="AX160" s="13" t="s">
        <v>71</v>
      </c>
      <c r="AY160" s="234" t="s">
        <v>130</v>
      </c>
    </row>
    <row r="161" s="14" customFormat="1">
      <c r="A161" s="14"/>
      <c r="B161" s="235"/>
      <c r="C161" s="236"/>
      <c r="D161" s="217" t="s">
        <v>149</v>
      </c>
      <c r="E161" s="237" t="s">
        <v>19</v>
      </c>
      <c r="F161" s="238" t="s">
        <v>151</v>
      </c>
      <c r="G161" s="236"/>
      <c r="H161" s="239">
        <v>1070</v>
      </c>
      <c r="I161" s="240"/>
      <c r="J161" s="236"/>
      <c r="K161" s="236"/>
      <c r="L161" s="241"/>
      <c r="M161" s="242"/>
      <c r="N161" s="243"/>
      <c r="O161" s="243"/>
      <c r="P161" s="243"/>
      <c r="Q161" s="243"/>
      <c r="R161" s="243"/>
      <c r="S161" s="243"/>
      <c r="T161" s="24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45" t="s">
        <v>149</v>
      </c>
      <c r="AU161" s="245" t="s">
        <v>81</v>
      </c>
      <c r="AV161" s="14" t="s">
        <v>137</v>
      </c>
      <c r="AW161" s="14" t="s">
        <v>33</v>
      </c>
      <c r="AX161" s="14" t="s">
        <v>79</v>
      </c>
      <c r="AY161" s="245" t="s">
        <v>130</v>
      </c>
    </row>
    <row r="162" s="2" customFormat="1" ht="16.5" customHeight="1">
      <c r="A162" s="38"/>
      <c r="B162" s="39"/>
      <c r="C162" s="246" t="s">
        <v>172</v>
      </c>
      <c r="D162" s="246" t="s">
        <v>220</v>
      </c>
      <c r="E162" s="247" t="s">
        <v>221</v>
      </c>
      <c r="F162" s="248" t="s">
        <v>222</v>
      </c>
      <c r="G162" s="249" t="s">
        <v>176</v>
      </c>
      <c r="H162" s="250">
        <v>160.5</v>
      </c>
      <c r="I162" s="251"/>
      <c r="J162" s="252">
        <f>ROUND(I162*H162,2)</f>
        <v>0</v>
      </c>
      <c r="K162" s="248" t="s">
        <v>136</v>
      </c>
      <c r="L162" s="253"/>
      <c r="M162" s="254" t="s">
        <v>19</v>
      </c>
      <c r="N162" s="255" t="s">
        <v>42</v>
      </c>
      <c r="O162" s="84"/>
      <c r="P162" s="213">
        <f>O162*H162</f>
        <v>0</v>
      </c>
      <c r="Q162" s="213">
        <v>0</v>
      </c>
      <c r="R162" s="213">
        <f>Q162*H162</f>
        <v>0</v>
      </c>
      <c r="S162" s="213">
        <v>0</v>
      </c>
      <c r="T162" s="214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15" t="s">
        <v>154</v>
      </c>
      <c r="AT162" s="215" t="s">
        <v>220</v>
      </c>
      <c r="AU162" s="215" t="s">
        <v>81</v>
      </c>
      <c r="AY162" s="17" t="s">
        <v>130</v>
      </c>
      <c r="BE162" s="216">
        <f>IF(N162="základní",J162,0)</f>
        <v>0</v>
      </c>
      <c r="BF162" s="216">
        <f>IF(N162="snížená",J162,0)</f>
        <v>0</v>
      </c>
      <c r="BG162" s="216">
        <f>IF(N162="zákl. přenesená",J162,0)</f>
        <v>0</v>
      </c>
      <c r="BH162" s="216">
        <f>IF(N162="sníž. přenesená",J162,0)</f>
        <v>0</v>
      </c>
      <c r="BI162" s="216">
        <f>IF(N162="nulová",J162,0)</f>
        <v>0</v>
      </c>
      <c r="BJ162" s="17" t="s">
        <v>79</v>
      </c>
      <c r="BK162" s="216">
        <f>ROUND(I162*H162,2)</f>
        <v>0</v>
      </c>
      <c r="BL162" s="17" t="s">
        <v>137</v>
      </c>
      <c r="BM162" s="215" t="s">
        <v>223</v>
      </c>
    </row>
    <row r="163" s="2" customFormat="1">
      <c r="A163" s="38"/>
      <c r="B163" s="39"/>
      <c r="C163" s="40"/>
      <c r="D163" s="217" t="s">
        <v>138</v>
      </c>
      <c r="E163" s="40"/>
      <c r="F163" s="218" t="s">
        <v>222</v>
      </c>
      <c r="G163" s="40"/>
      <c r="H163" s="40"/>
      <c r="I163" s="219"/>
      <c r="J163" s="40"/>
      <c r="K163" s="40"/>
      <c r="L163" s="44"/>
      <c r="M163" s="220"/>
      <c r="N163" s="221"/>
      <c r="O163" s="84"/>
      <c r="P163" s="84"/>
      <c r="Q163" s="84"/>
      <c r="R163" s="84"/>
      <c r="S163" s="84"/>
      <c r="T163" s="85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T163" s="17" t="s">
        <v>138</v>
      </c>
      <c r="AU163" s="17" t="s">
        <v>81</v>
      </c>
    </row>
    <row r="164" s="13" customFormat="1">
      <c r="A164" s="13"/>
      <c r="B164" s="224"/>
      <c r="C164" s="225"/>
      <c r="D164" s="217" t="s">
        <v>149</v>
      </c>
      <c r="E164" s="226" t="s">
        <v>19</v>
      </c>
      <c r="F164" s="227" t="s">
        <v>224</v>
      </c>
      <c r="G164" s="225"/>
      <c r="H164" s="228">
        <v>160.5</v>
      </c>
      <c r="I164" s="229"/>
      <c r="J164" s="225"/>
      <c r="K164" s="225"/>
      <c r="L164" s="230"/>
      <c r="M164" s="231"/>
      <c r="N164" s="232"/>
      <c r="O164" s="232"/>
      <c r="P164" s="232"/>
      <c r="Q164" s="232"/>
      <c r="R164" s="232"/>
      <c r="S164" s="232"/>
      <c r="T164" s="23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34" t="s">
        <v>149</v>
      </c>
      <c r="AU164" s="234" t="s">
        <v>81</v>
      </c>
      <c r="AV164" s="13" t="s">
        <v>81</v>
      </c>
      <c r="AW164" s="13" t="s">
        <v>33</v>
      </c>
      <c r="AX164" s="13" t="s">
        <v>71</v>
      </c>
      <c r="AY164" s="234" t="s">
        <v>130</v>
      </c>
    </row>
    <row r="165" s="14" customFormat="1">
      <c r="A165" s="14"/>
      <c r="B165" s="235"/>
      <c r="C165" s="236"/>
      <c r="D165" s="217" t="s">
        <v>149</v>
      </c>
      <c r="E165" s="237" t="s">
        <v>19</v>
      </c>
      <c r="F165" s="238" t="s">
        <v>151</v>
      </c>
      <c r="G165" s="236"/>
      <c r="H165" s="239">
        <v>160.5</v>
      </c>
      <c r="I165" s="240"/>
      <c r="J165" s="236"/>
      <c r="K165" s="236"/>
      <c r="L165" s="241"/>
      <c r="M165" s="242"/>
      <c r="N165" s="243"/>
      <c r="O165" s="243"/>
      <c r="P165" s="243"/>
      <c r="Q165" s="243"/>
      <c r="R165" s="243"/>
      <c r="S165" s="243"/>
      <c r="T165" s="24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45" t="s">
        <v>149</v>
      </c>
      <c r="AU165" s="245" t="s">
        <v>81</v>
      </c>
      <c r="AV165" s="14" t="s">
        <v>137</v>
      </c>
      <c r="AW165" s="14" t="s">
        <v>33</v>
      </c>
      <c r="AX165" s="14" t="s">
        <v>79</v>
      </c>
      <c r="AY165" s="245" t="s">
        <v>130</v>
      </c>
    </row>
    <row r="166" s="2" customFormat="1" ht="16.5" customHeight="1">
      <c r="A166" s="38"/>
      <c r="B166" s="39"/>
      <c r="C166" s="204" t="s">
        <v>8</v>
      </c>
      <c r="D166" s="204" t="s">
        <v>132</v>
      </c>
      <c r="E166" s="205" t="s">
        <v>225</v>
      </c>
      <c r="F166" s="206" t="s">
        <v>226</v>
      </c>
      <c r="G166" s="207" t="s">
        <v>135</v>
      </c>
      <c r="H166" s="208">
        <v>1070</v>
      </c>
      <c r="I166" s="209"/>
      <c r="J166" s="210">
        <f>ROUND(I166*H166,2)</f>
        <v>0</v>
      </c>
      <c r="K166" s="206" t="s">
        <v>136</v>
      </c>
      <c r="L166" s="44"/>
      <c r="M166" s="211" t="s">
        <v>19</v>
      </c>
      <c r="N166" s="212" t="s">
        <v>42</v>
      </c>
      <c r="O166" s="84"/>
      <c r="P166" s="213">
        <f>O166*H166</f>
        <v>0</v>
      </c>
      <c r="Q166" s="213">
        <v>0</v>
      </c>
      <c r="R166" s="213">
        <f>Q166*H166</f>
        <v>0</v>
      </c>
      <c r="S166" s="213">
        <v>0</v>
      </c>
      <c r="T166" s="214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15" t="s">
        <v>137</v>
      </c>
      <c r="AT166" s="215" t="s">
        <v>132</v>
      </c>
      <c r="AU166" s="215" t="s">
        <v>81</v>
      </c>
      <c r="AY166" s="17" t="s">
        <v>130</v>
      </c>
      <c r="BE166" s="216">
        <f>IF(N166="základní",J166,0)</f>
        <v>0</v>
      </c>
      <c r="BF166" s="216">
        <f>IF(N166="snížená",J166,0)</f>
        <v>0</v>
      </c>
      <c r="BG166" s="216">
        <f>IF(N166="zákl. přenesená",J166,0)</f>
        <v>0</v>
      </c>
      <c r="BH166" s="216">
        <f>IF(N166="sníž. přenesená",J166,0)</f>
        <v>0</v>
      </c>
      <c r="BI166" s="216">
        <f>IF(N166="nulová",J166,0)</f>
        <v>0</v>
      </c>
      <c r="BJ166" s="17" t="s">
        <v>79</v>
      </c>
      <c r="BK166" s="216">
        <f>ROUND(I166*H166,2)</f>
        <v>0</v>
      </c>
      <c r="BL166" s="17" t="s">
        <v>137</v>
      </c>
      <c r="BM166" s="215" t="s">
        <v>227</v>
      </c>
    </row>
    <row r="167" s="2" customFormat="1">
      <c r="A167" s="38"/>
      <c r="B167" s="39"/>
      <c r="C167" s="40"/>
      <c r="D167" s="217" t="s">
        <v>138</v>
      </c>
      <c r="E167" s="40"/>
      <c r="F167" s="218" t="s">
        <v>226</v>
      </c>
      <c r="G167" s="40"/>
      <c r="H167" s="40"/>
      <c r="I167" s="219"/>
      <c r="J167" s="40"/>
      <c r="K167" s="40"/>
      <c r="L167" s="44"/>
      <c r="M167" s="220"/>
      <c r="N167" s="221"/>
      <c r="O167" s="84"/>
      <c r="P167" s="84"/>
      <c r="Q167" s="84"/>
      <c r="R167" s="84"/>
      <c r="S167" s="84"/>
      <c r="T167" s="85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7" t="s">
        <v>138</v>
      </c>
      <c r="AU167" s="17" t="s">
        <v>81</v>
      </c>
    </row>
    <row r="168" s="2" customFormat="1">
      <c r="A168" s="38"/>
      <c r="B168" s="39"/>
      <c r="C168" s="40"/>
      <c r="D168" s="222" t="s">
        <v>139</v>
      </c>
      <c r="E168" s="40"/>
      <c r="F168" s="223" t="s">
        <v>228</v>
      </c>
      <c r="G168" s="40"/>
      <c r="H168" s="40"/>
      <c r="I168" s="219"/>
      <c r="J168" s="40"/>
      <c r="K168" s="40"/>
      <c r="L168" s="44"/>
      <c r="M168" s="220"/>
      <c r="N168" s="221"/>
      <c r="O168" s="84"/>
      <c r="P168" s="84"/>
      <c r="Q168" s="84"/>
      <c r="R168" s="84"/>
      <c r="S168" s="84"/>
      <c r="T168" s="85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7" t="s">
        <v>139</v>
      </c>
      <c r="AU168" s="17" t="s">
        <v>81</v>
      </c>
    </row>
    <row r="169" s="13" customFormat="1">
      <c r="A169" s="13"/>
      <c r="B169" s="224"/>
      <c r="C169" s="225"/>
      <c r="D169" s="217" t="s">
        <v>149</v>
      </c>
      <c r="E169" s="226" t="s">
        <v>19</v>
      </c>
      <c r="F169" s="227" t="s">
        <v>219</v>
      </c>
      <c r="G169" s="225"/>
      <c r="H169" s="228">
        <v>1070</v>
      </c>
      <c r="I169" s="229"/>
      <c r="J169" s="225"/>
      <c r="K169" s="225"/>
      <c r="L169" s="230"/>
      <c r="M169" s="231"/>
      <c r="N169" s="232"/>
      <c r="O169" s="232"/>
      <c r="P169" s="232"/>
      <c r="Q169" s="232"/>
      <c r="R169" s="232"/>
      <c r="S169" s="232"/>
      <c r="T169" s="23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34" t="s">
        <v>149</v>
      </c>
      <c r="AU169" s="234" t="s">
        <v>81</v>
      </c>
      <c r="AV169" s="13" t="s">
        <v>81</v>
      </c>
      <c r="AW169" s="13" t="s">
        <v>33</v>
      </c>
      <c r="AX169" s="13" t="s">
        <v>71</v>
      </c>
      <c r="AY169" s="234" t="s">
        <v>130</v>
      </c>
    </row>
    <row r="170" s="14" customFormat="1">
      <c r="A170" s="14"/>
      <c r="B170" s="235"/>
      <c r="C170" s="236"/>
      <c r="D170" s="217" t="s">
        <v>149</v>
      </c>
      <c r="E170" s="237" t="s">
        <v>19</v>
      </c>
      <c r="F170" s="238" t="s">
        <v>151</v>
      </c>
      <c r="G170" s="236"/>
      <c r="H170" s="239">
        <v>1070</v>
      </c>
      <c r="I170" s="240"/>
      <c r="J170" s="236"/>
      <c r="K170" s="236"/>
      <c r="L170" s="241"/>
      <c r="M170" s="242"/>
      <c r="N170" s="243"/>
      <c r="O170" s="243"/>
      <c r="P170" s="243"/>
      <c r="Q170" s="243"/>
      <c r="R170" s="243"/>
      <c r="S170" s="243"/>
      <c r="T170" s="24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45" t="s">
        <v>149</v>
      </c>
      <c r="AU170" s="245" t="s">
        <v>81</v>
      </c>
      <c r="AV170" s="14" t="s">
        <v>137</v>
      </c>
      <c r="AW170" s="14" t="s">
        <v>33</v>
      </c>
      <c r="AX170" s="14" t="s">
        <v>79</v>
      </c>
      <c r="AY170" s="245" t="s">
        <v>130</v>
      </c>
    </row>
    <row r="171" s="2" customFormat="1" ht="16.5" customHeight="1">
      <c r="A171" s="38"/>
      <c r="B171" s="39"/>
      <c r="C171" s="246" t="s">
        <v>177</v>
      </c>
      <c r="D171" s="246" t="s">
        <v>220</v>
      </c>
      <c r="E171" s="247" t="s">
        <v>229</v>
      </c>
      <c r="F171" s="248" t="s">
        <v>230</v>
      </c>
      <c r="G171" s="249" t="s">
        <v>231</v>
      </c>
      <c r="H171" s="250">
        <v>21.399999999999999</v>
      </c>
      <c r="I171" s="251"/>
      <c r="J171" s="252">
        <f>ROUND(I171*H171,2)</f>
        <v>0</v>
      </c>
      <c r="K171" s="248" t="s">
        <v>136</v>
      </c>
      <c r="L171" s="253"/>
      <c r="M171" s="254" t="s">
        <v>19</v>
      </c>
      <c r="N171" s="255" t="s">
        <v>42</v>
      </c>
      <c r="O171" s="84"/>
      <c r="P171" s="213">
        <f>O171*H171</f>
        <v>0</v>
      </c>
      <c r="Q171" s="213">
        <v>0</v>
      </c>
      <c r="R171" s="213">
        <f>Q171*H171</f>
        <v>0</v>
      </c>
      <c r="S171" s="213">
        <v>0</v>
      </c>
      <c r="T171" s="214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15" t="s">
        <v>154</v>
      </c>
      <c r="AT171" s="215" t="s">
        <v>220</v>
      </c>
      <c r="AU171" s="215" t="s">
        <v>81</v>
      </c>
      <c r="AY171" s="17" t="s">
        <v>130</v>
      </c>
      <c r="BE171" s="216">
        <f>IF(N171="základní",J171,0)</f>
        <v>0</v>
      </c>
      <c r="BF171" s="216">
        <f>IF(N171="snížená",J171,0)</f>
        <v>0</v>
      </c>
      <c r="BG171" s="216">
        <f>IF(N171="zákl. přenesená",J171,0)</f>
        <v>0</v>
      </c>
      <c r="BH171" s="216">
        <f>IF(N171="sníž. přenesená",J171,0)</f>
        <v>0</v>
      </c>
      <c r="BI171" s="216">
        <f>IF(N171="nulová",J171,0)</f>
        <v>0</v>
      </c>
      <c r="BJ171" s="17" t="s">
        <v>79</v>
      </c>
      <c r="BK171" s="216">
        <f>ROUND(I171*H171,2)</f>
        <v>0</v>
      </c>
      <c r="BL171" s="17" t="s">
        <v>137</v>
      </c>
      <c r="BM171" s="215" t="s">
        <v>232</v>
      </c>
    </row>
    <row r="172" s="2" customFormat="1">
      <c r="A172" s="38"/>
      <c r="B172" s="39"/>
      <c r="C172" s="40"/>
      <c r="D172" s="217" t="s">
        <v>138</v>
      </c>
      <c r="E172" s="40"/>
      <c r="F172" s="218" t="s">
        <v>230</v>
      </c>
      <c r="G172" s="40"/>
      <c r="H172" s="40"/>
      <c r="I172" s="219"/>
      <c r="J172" s="40"/>
      <c r="K172" s="40"/>
      <c r="L172" s="44"/>
      <c r="M172" s="220"/>
      <c r="N172" s="221"/>
      <c r="O172" s="84"/>
      <c r="P172" s="84"/>
      <c r="Q172" s="84"/>
      <c r="R172" s="84"/>
      <c r="S172" s="84"/>
      <c r="T172" s="85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7" t="s">
        <v>138</v>
      </c>
      <c r="AU172" s="17" t="s">
        <v>81</v>
      </c>
    </row>
    <row r="173" s="13" customFormat="1">
      <c r="A173" s="13"/>
      <c r="B173" s="224"/>
      <c r="C173" s="225"/>
      <c r="D173" s="217" t="s">
        <v>149</v>
      </c>
      <c r="E173" s="226" t="s">
        <v>19</v>
      </c>
      <c r="F173" s="227" t="s">
        <v>233</v>
      </c>
      <c r="G173" s="225"/>
      <c r="H173" s="228">
        <v>21.399999999999999</v>
      </c>
      <c r="I173" s="229"/>
      <c r="J173" s="225"/>
      <c r="K173" s="225"/>
      <c r="L173" s="230"/>
      <c r="M173" s="231"/>
      <c r="N173" s="232"/>
      <c r="O173" s="232"/>
      <c r="P173" s="232"/>
      <c r="Q173" s="232"/>
      <c r="R173" s="232"/>
      <c r="S173" s="232"/>
      <c r="T173" s="23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34" t="s">
        <v>149</v>
      </c>
      <c r="AU173" s="234" t="s">
        <v>81</v>
      </c>
      <c r="AV173" s="13" t="s">
        <v>81</v>
      </c>
      <c r="AW173" s="13" t="s">
        <v>33</v>
      </c>
      <c r="AX173" s="13" t="s">
        <v>71</v>
      </c>
      <c r="AY173" s="234" t="s">
        <v>130</v>
      </c>
    </row>
    <row r="174" s="14" customFormat="1">
      <c r="A174" s="14"/>
      <c r="B174" s="235"/>
      <c r="C174" s="236"/>
      <c r="D174" s="217" t="s">
        <v>149</v>
      </c>
      <c r="E174" s="237" t="s">
        <v>19</v>
      </c>
      <c r="F174" s="238" t="s">
        <v>151</v>
      </c>
      <c r="G174" s="236"/>
      <c r="H174" s="239">
        <v>21.399999999999999</v>
      </c>
      <c r="I174" s="240"/>
      <c r="J174" s="236"/>
      <c r="K174" s="236"/>
      <c r="L174" s="241"/>
      <c r="M174" s="242"/>
      <c r="N174" s="243"/>
      <c r="O174" s="243"/>
      <c r="P174" s="243"/>
      <c r="Q174" s="243"/>
      <c r="R174" s="243"/>
      <c r="S174" s="243"/>
      <c r="T174" s="24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45" t="s">
        <v>149</v>
      </c>
      <c r="AU174" s="245" t="s">
        <v>81</v>
      </c>
      <c r="AV174" s="14" t="s">
        <v>137</v>
      </c>
      <c r="AW174" s="14" t="s">
        <v>33</v>
      </c>
      <c r="AX174" s="14" t="s">
        <v>79</v>
      </c>
      <c r="AY174" s="245" t="s">
        <v>130</v>
      </c>
    </row>
    <row r="175" s="2" customFormat="1" ht="16.5" customHeight="1">
      <c r="A175" s="38"/>
      <c r="B175" s="39"/>
      <c r="C175" s="204" t="s">
        <v>234</v>
      </c>
      <c r="D175" s="204" t="s">
        <v>132</v>
      </c>
      <c r="E175" s="205" t="s">
        <v>235</v>
      </c>
      <c r="F175" s="206" t="s">
        <v>236</v>
      </c>
      <c r="G175" s="207" t="s">
        <v>135</v>
      </c>
      <c r="H175" s="208">
        <v>1070</v>
      </c>
      <c r="I175" s="209"/>
      <c r="J175" s="210">
        <f>ROUND(I175*H175,2)</f>
        <v>0</v>
      </c>
      <c r="K175" s="206" t="s">
        <v>136</v>
      </c>
      <c r="L175" s="44"/>
      <c r="M175" s="211" t="s">
        <v>19</v>
      </c>
      <c r="N175" s="212" t="s">
        <v>42</v>
      </c>
      <c r="O175" s="84"/>
      <c r="P175" s="213">
        <f>O175*H175</f>
        <v>0</v>
      </c>
      <c r="Q175" s="213">
        <v>0</v>
      </c>
      <c r="R175" s="213">
        <f>Q175*H175</f>
        <v>0</v>
      </c>
      <c r="S175" s="213">
        <v>0</v>
      </c>
      <c r="T175" s="214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15" t="s">
        <v>137</v>
      </c>
      <c r="AT175" s="215" t="s">
        <v>132</v>
      </c>
      <c r="AU175" s="215" t="s">
        <v>81</v>
      </c>
      <c r="AY175" s="17" t="s">
        <v>130</v>
      </c>
      <c r="BE175" s="216">
        <f>IF(N175="základní",J175,0)</f>
        <v>0</v>
      </c>
      <c r="BF175" s="216">
        <f>IF(N175="snížená",J175,0)</f>
        <v>0</v>
      </c>
      <c r="BG175" s="216">
        <f>IF(N175="zákl. přenesená",J175,0)</f>
        <v>0</v>
      </c>
      <c r="BH175" s="216">
        <f>IF(N175="sníž. přenesená",J175,0)</f>
        <v>0</v>
      </c>
      <c r="BI175" s="216">
        <f>IF(N175="nulová",J175,0)</f>
        <v>0</v>
      </c>
      <c r="BJ175" s="17" t="s">
        <v>79</v>
      </c>
      <c r="BK175" s="216">
        <f>ROUND(I175*H175,2)</f>
        <v>0</v>
      </c>
      <c r="BL175" s="17" t="s">
        <v>137</v>
      </c>
      <c r="BM175" s="215" t="s">
        <v>237</v>
      </c>
    </row>
    <row r="176" s="2" customFormat="1">
      <c r="A176" s="38"/>
      <c r="B176" s="39"/>
      <c r="C176" s="40"/>
      <c r="D176" s="217" t="s">
        <v>138</v>
      </c>
      <c r="E176" s="40"/>
      <c r="F176" s="218" t="s">
        <v>236</v>
      </c>
      <c r="G176" s="40"/>
      <c r="H176" s="40"/>
      <c r="I176" s="219"/>
      <c r="J176" s="40"/>
      <c r="K176" s="40"/>
      <c r="L176" s="44"/>
      <c r="M176" s="220"/>
      <c r="N176" s="221"/>
      <c r="O176" s="84"/>
      <c r="P176" s="84"/>
      <c r="Q176" s="84"/>
      <c r="R176" s="84"/>
      <c r="S176" s="84"/>
      <c r="T176" s="85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7" t="s">
        <v>138</v>
      </c>
      <c r="AU176" s="17" t="s">
        <v>81</v>
      </c>
    </row>
    <row r="177" s="2" customFormat="1">
      <c r="A177" s="38"/>
      <c r="B177" s="39"/>
      <c r="C177" s="40"/>
      <c r="D177" s="222" t="s">
        <v>139</v>
      </c>
      <c r="E177" s="40"/>
      <c r="F177" s="223" t="s">
        <v>238</v>
      </c>
      <c r="G177" s="40"/>
      <c r="H177" s="40"/>
      <c r="I177" s="219"/>
      <c r="J177" s="40"/>
      <c r="K177" s="40"/>
      <c r="L177" s="44"/>
      <c r="M177" s="220"/>
      <c r="N177" s="221"/>
      <c r="O177" s="84"/>
      <c r="P177" s="84"/>
      <c r="Q177" s="84"/>
      <c r="R177" s="84"/>
      <c r="S177" s="84"/>
      <c r="T177" s="85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7" t="s">
        <v>139</v>
      </c>
      <c r="AU177" s="17" t="s">
        <v>81</v>
      </c>
    </row>
    <row r="178" s="13" customFormat="1">
      <c r="A178" s="13"/>
      <c r="B178" s="224"/>
      <c r="C178" s="225"/>
      <c r="D178" s="217" t="s">
        <v>149</v>
      </c>
      <c r="E178" s="226" t="s">
        <v>19</v>
      </c>
      <c r="F178" s="227" t="s">
        <v>219</v>
      </c>
      <c r="G178" s="225"/>
      <c r="H178" s="228">
        <v>1070</v>
      </c>
      <c r="I178" s="229"/>
      <c r="J178" s="225"/>
      <c r="K178" s="225"/>
      <c r="L178" s="230"/>
      <c r="M178" s="231"/>
      <c r="N178" s="232"/>
      <c r="O178" s="232"/>
      <c r="P178" s="232"/>
      <c r="Q178" s="232"/>
      <c r="R178" s="232"/>
      <c r="S178" s="232"/>
      <c r="T178" s="23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34" t="s">
        <v>149</v>
      </c>
      <c r="AU178" s="234" t="s">
        <v>81</v>
      </c>
      <c r="AV178" s="13" t="s">
        <v>81</v>
      </c>
      <c r="AW178" s="13" t="s">
        <v>33</v>
      </c>
      <c r="AX178" s="13" t="s">
        <v>71</v>
      </c>
      <c r="AY178" s="234" t="s">
        <v>130</v>
      </c>
    </row>
    <row r="179" s="14" customFormat="1">
      <c r="A179" s="14"/>
      <c r="B179" s="235"/>
      <c r="C179" s="236"/>
      <c r="D179" s="217" t="s">
        <v>149</v>
      </c>
      <c r="E179" s="237" t="s">
        <v>19</v>
      </c>
      <c r="F179" s="238" t="s">
        <v>151</v>
      </c>
      <c r="G179" s="236"/>
      <c r="H179" s="239">
        <v>1070</v>
      </c>
      <c r="I179" s="240"/>
      <c r="J179" s="236"/>
      <c r="K179" s="236"/>
      <c r="L179" s="241"/>
      <c r="M179" s="242"/>
      <c r="N179" s="243"/>
      <c r="O179" s="243"/>
      <c r="P179" s="243"/>
      <c r="Q179" s="243"/>
      <c r="R179" s="243"/>
      <c r="S179" s="243"/>
      <c r="T179" s="24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45" t="s">
        <v>149</v>
      </c>
      <c r="AU179" s="245" t="s">
        <v>81</v>
      </c>
      <c r="AV179" s="14" t="s">
        <v>137</v>
      </c>
      <c r="AW179" s="14" t="s">
        <v>33</v>
      </c>
      <c r="AX179" s="14" t="s">
        <v>79</v>
      </c>
      <c r="AY179" s="245" t="s">
        <v>130</v>
      </c>
    </row>
    <row r="180" s="2" customFormat="1" ht="16.5" customHeight="1">
      <c r="A180" s="38"/>
      <c r="B180" s="39"/>
      <c r="C180" s="204" t="s">
        <v>195</v>
      </c>
      <c r="D180" s="204" t="s">
        <v>132</v>
      </c>
      <c r="E180" s="205" t="s">
        <v>239</v>
      </c>
      <c r="F180" s="206" t="s">
        <v>240</v>
      </c>
      <c r="G180" s="207" t="s">
        <v>135</v>
      </c>
      <c r="H180" s="208">
        <v>2298</v>
      </c>
      <c r="I180" s="209"/>
      <c r="J180" s="210">
        <f>ROUND(I180*H180,2)</f>
        <v>0</v>
      </c>
      <c r="K180" s="206" t="s">
        <v>136</v>
      </c>
      <c r="L180" s="44"/>
      <c r="M180" s="211" t="s">
        <v>19</v>
      </c>
      <c r="N180" s="212" t="s">
        <v>42</v>
      </c>
      <c r="O180" s="84"/>
      <c r="P180" s="213">
        <f>O180*H180</f>
        <v>0</v>
      </c>
      <c r="Q180" s="213">
        <v>0</v>
      </c>
      <c r="R180" s="213">
        <f>Q180*H180</f>
        <v>0</v>
      </c>
      <c r="S180" s="213">
        <v>0</v>
      </c>
      <c r="T180" s="214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15" t="s">
        <v>137</v>
      </c>
      <c r="AT180" s="215" t="s">
        <v>132</v>
      </c>
      <c r="AU180" s="215" t="s">
        <v>81</v>
      </c>
      <c r="AY180" s="17" t="s">
        <v>130</v>
      </c>
      <c r="BE180" s="216">
        <f>IF(N180="základní",J180,0)</f>
        <v>0</v>
      </c>
      <c r="BF180" s="216">
        <f>IF(N180="snížená",J180,0)</f>
        <v>0</v>
      </c>
      <c r="BG180" s="216">
        <f>IF(N180="zákl. přenesená",J180,0)</f>
        <v>0</v>
      </c>
      <c r="BH180" s="216">
        <f>IF(N180="sníž. přenesená",J180,0)</f>
        <v>0</v>
      </c>
      <c r="BI180" s="216">
        <f>IF(N180="nulová",J180,0)</f>
        <v>0</v>
      </c>
      <c r="BJ180" s="17" t="s">
        <v>79</v>
      </c>
      <c r="BK180" s="216">
        <f>ROUND(I180*H180,2)</f>
        <v>0</v>
      </c>
      <c r="BL180" s="17" t="s">
        <v>137</v>
      </c>
      <c r="BM180" s="215" t="s">
        <v>241</v>
      </c>
    </row>
    <row r="181" s="2" customFormat="1">
      <c r="A181" s="38"/>
      <c r="B181" s="39"/>
      <c r="C181" s="40"/>
      <c r="D181" s="217" t="s">
        <v>138</v>
      </c>
      <c r="E181" s="40"/>
      <c r="F181" s="218" t="s">
        <v>240</v>
      </c>
      <c r="G181" s="40"/>
      <c r="H181" s="40"/>
      <c r="I181" s="219"/>
      <c r="J181" s="40"/>
      <c r="K181" s="40"/>
      <c r="L181" s="44"/>
      <c r="M181" s="220"/>
      <c r="N181" s="221"/>
      <c r="O181" s="84"/>
      <c r="P181" s="84"/>
      <c r="Q181" s="84"/>
      <c r="R181" s="84"/>
      <c r="S181" s="84"/>
      <c r="T181" s="85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7" t="s">
        <v>138</v>
      </c>
      <c r="AU181" s="17" t="s">
        <v>81</v>
      </c>
    </row>
    <row r="182" s="2" customFormat="1">
      <c r="A182" s="38"/>
      <c r="B182" s="39"/>
      <c r="C182" s="40"/>
      <c r="D182" s="222" t="s">
        <v>139</v>
      </c>
      <c r="E182" s="40"/>
      <c r="F182" s="223" t="s">
        <v>242</v>
      </c>
      <c r="G182" s="40"/>
      <c r="H182" s="40"/>
      <c r="I182" s="219"/>
      <c r="J182" s="40"/>
      <c r="K182" s="40"/>
      <c r="L182" s="44"/>
      <c r="M182" s="220"/>
      <c r="N182" s="221"/>
      <c r="O182" s="84"/>
      <c r="P182" s="84"/>
      <c r="Q182" s="84"/>
      <c r="R182" s="84"/>
      <c r="S182" s="84"/>
      <c r="T182" s="85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7" t="s">
        <v>139</v>
      </c>
      <c r="AU182" s="17" t="s">
        <v>81</v>
      </c>
    </row>
    <row r="183" s="13" customFormat="1">
      <c r="A183" s="13"/>
      <c r="B183" s="224"/>
      <c r="C183" s="225"/>
      <c r="D183" s="217" t="s">
        <v>149</v>
      </c>
      <c r="E183" s="226" t="s">
        <v>19</v>
      </c>
      <c r="F183" s="227" t="s">
        <v>243</v>
      </c>
      <c r="G183" s="225"/>
      <c r="H183" s="228">
        <v>1350</v>
      </c>
      <c r="I183" s="229"/>
      <c r="J183" s="225"/>
      <c r="K183" s="225"/>
      <c r="L183" s="230"/>
      <c r="M183" s="231"/>
      <c r="N183" s="232"/>
      <c r="O183" s="232"/>
      <c r="P183" s="232"/>
      <c r="Q183" s="232"/>
      <c r="R183" s="232"/>
      <c r="S183" s="232"/>
      <c r="T183" s="23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34" t="s">
        <v>149</v>
      </c>
      <c r="AU183" s="234" t="s">
        <v>81</v>
      </c>
      <c r="AV183" s="13" t="s">
        <v>81</v>
      </c>
      <c r="AW183" s="13" t="s">
        <v>33</v>
      </c>
      <c r="AX183" s="13" t="s">
        <v>71</v>
      </c>
      <c r="AY183" s="234" t="s">
        <v>130</v>
      </c>
    </row>
    <row r="184" s="13" customFormat="1">
      <c r="A184" s="13"/>
      <c r="B184" s="224"/>
      <c r="C184" s="225"/>
      <c r="D184" s="217" t="s">
        <v>149</v>
      </c>
      <c r="E184" s="226" t="s">
        <v>19</v>
      </c>
      <c r="F184" s="227" t="s">
        <v>244</v>
      </c>
      <c r="G184" s="225"/>
      <c r="H184" s="228">
        <v>235</v>
      </c>
      <c r="I184" s="229"/>
      <c r="J184" s="225"/>
      <c r="K184" s="225"/>
      <c r="L184" s="230"/>
      <c r="M184" s="231"/>
      <c r="N184" s="232"/>
      <c r="O184" s="232"/>
      <c r="P184" s="232"/>
      <c r="Q184" s="232"/>
      <c r="R184" s="232"/>
      <c r="S184" s="232"/>
      <c r="T184" s="23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34" t="s">
        <v>149</v>
      </c>
      <c r="AU184" s="234" t="s">
        <v>81</v>
      </c>
      <c r="AV184" s="13" t="s">
        <v>81</v>
      </c>
      <c r="AW184" s="13" t="s">
        <v>33</v>
      </c>
      <c r="AX184" s="13" t="s">
        <v>71</v>
      </c>
      <c r="AY184" s="234" t="s">
        <v>130</v>
      </c>
    </row>
    <row r="185" s="13" customFormat="1">
      <c r="A185" s="13"/>
      <c r="B185" s="224"/>
      <c r="C185" s="225"/>
      <c r="D185" s="217" t="s">
        <v>149</v>
      </c>
      <c r="E185" s="226" t="s">
        <v>19</v>
      </c>
      <c r="F185" s="227" t="s">
        <v>245</v>
      </c>
      <c r="G185" s="225"/>
      <c r="H185" s="228">
        <v>236</v>
      </c>
      <c r="I185" s="229"/>
      <c r="J185" s="225"/>
      <c r="K185" s="225"/>
      <c r="L185" s="230"/>
      <c r="M185" s="231"/>
      <c r="N185" s="232"/>
      <c r="O185" s="232"/>
      <c r="P185" s="232"/>
      <c r="Q185" s="232"/>
      <c r="R185" s="232"/>
      <c r="S185" s="232"/>
      <c r="T185" s="23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34" t="s">
        <v>149</v>
      </c>
      <c r="AU185" s="234" t="s">
        <v>81</v>
      </c>
      <c r="AV185" s="13" t="s">
        <v>81</v>
      </c>
      <c r="AW185" s="13" t="s">
        <v>33</v>
      </c>
      <c r="AX185" s="13" t="s">
        <v>71</v>
      </c>
      <c r="AY185" s="234" t="s">
        <v>130</v>
      </c>
    </row>
    <row r="186" s="13" customFormat="1">
      <c r="A186" s="13"/>
      <c r="B186" s="224"/>
      <c r="C186" s="225"/>
      <c r="D186" s="217" t="s">
        <v>149</v>
      </c>
      <c r="E186" s="226" t="s">
        <v>19</v>
      </c>
      <c r="F186" s="227" t="s">
        <v>246</v>
      </c>
      <c r="G186" s="225"/>
      <c r="H186" s="228">
        <v>412</v>
      </c>
      <c r="I186" s="229"/>
      <c r="J186" s="225"/>
      <c r="K186" s="225"/>
      <c r="L186" s="230"/>
      <c r="M186" s="231"/>
      <c r="N186" s="232"/>
      <c r="O186" s="232"/>
      <c r="P186" s="232"/>
      <c r="Q186" s="232"/>
      <c r="R186" s="232"/>
      <c r="S186" s="232"/>
      <c r="T186" s="23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34" t="s">
        <v>149</v>
      </c>
      <c r="AU186" s="234" t="s">
        <v>81</v>
      </c>
      <c r="AV186" s="13" t="s">
        <v>81</v>
      </c>
      <c r="AW186" s="13" t="s">
        <v>33</v>
      </c>
      <c r="AX186" s="13" t="s">
        <v>71</v>
      </c>
      <c r="AY186" s="234" t="s">
        <v>130</v>
      </c>
    </row>
    <row r="187" s="13" customFormat="1">
      <c r="A187" s="13"/>
      <c r="B187" s="224"/>
      <c r="C187" s="225"/>
      <c r="D187" s="217" t="s">
        <v>149</v>
      </c>
      <c r="E187" s="226" t="s">
        <v>19</v>
      </c>
      <c r="F187" s="227" t="s">
        <v>183</v>
      </c>
      <c r="G187" s="225"/>
      <c r="H187" s="228">
        <v>6</v>
      </c>
      <c r="I187" s="229"/>
      <c r="J187" s="225"/>
      <c r="K187" s="225"/>
      <c r="L187" s="230"/>
      <c r="M187" s="231"/>
      <c r="N187" s="232"/>
      <c r="O187" s="232"/>
      <c r="P187" s="232"/>
      <c r="Q187" s="232"/>
      <c r="R187" s="232"/>
      <c r="S187" s="232"/>
      <c r="T187" s="23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34" t="s">
        <v>149</v>
      </c>
      <c r="AU187" s="234" t="s">
        <v>81</v>
      </c>
      <c r="AV187" s="13" t="s">
        <v>81</v>
      </c>
      <c r="AW187" s="13" t="s">
        <v>33</v>
      </c>
      <c r="AX187" s="13" t="s">
        <v>71</v>
      </c>
      <c r="AY187" s="234" t="s">
        <v>130</v>
      </c>
    </row>
    <row r="188" s="13" customFormat="1">
      <c r="A188" s="13"/>
      <c r="B188" s="224"/>
      <c r="C188" s="225"/>
      <c r="D188" s="217" t="s">
        <v>149</v>
      </c>
      <c r="E188" s="226" t="s">
        <v>19</v>
      </c>
      <c r="F188" s="227" t="s">
        <v>247</v>
      </c>
      <c r="G188" s="225"/>
      <c r="H188" s="228">
        <v>15</v>
      </c>
      <c r="I188" s="229"/>
      <c r="J188" s="225"/>
      <c r="K188" s="225"/>
      <c r="L188" s="230"/>
      <c r="M188" s="231"/>
      <c r="N188" s="232"/>
      <c r="O188" s="232"/>
      <c r="P188" s="232"/>
      <c r="Q188" s="232"/>
      <c r="R188" s="232"/>
      <c r="S188" s="232"/>
      <c r="T188" s="23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34" t="s">
        <v>149</v>
      </c>
      <c r="AU188" s="234" t="s">
        <v>81</v>
      </c>
      <c r="AV188" s="13" t="s">
        <v>81</v>
      </c>
      <c r="AW188" s="13" t="s">
        <v>33</v>
      </c>
      <c r="AX188" s="13" t="s">
        <v>71</v>
      </c>
      <c r="AY188" s="234" t="s">
        <v>130</v>
      </c>
    </row>
    <row r="189" s="13" customFormat="1">
      <c r="A189" s="13"/>
      <c r="B189" s="224"/>
      <c r="C189" s="225"/>
      <c r="D189" s="217" t="s">
        <v>149</v>
      </c>
      <c r="E189" s="226" t="s">
        <v>19</v>
      </c>
      <c r="F189" s="227" t="s">
        <v>248</v>
      </c>
      <c r="G189" s="225"/>
      <c r="H189" s="228">
        <v>35</v>
      </c>
      <c r="I189" s="229"/>
      <c r="J189" s="225"/>
      <c r="K189" s="225"/>
      <c r="L189" s="230"/>
      <c r="M189" s="231"/>
      <c r="N189" s="232"/>
      <c r="O189" s="232"/>
      <c r="P189" s="232"/>
      <c r="Q189" s="232"/>
      <c r="R189" s="232"/>
      <c r="S189" s="232"/>
      <c r="T189" s="23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34" t="s">
        <v>149</v>
      </c>
      <c r="AU189" s="234" t="s">
        <v>81</v>
      </c>
      <c r="AV189" s="13" t="s">
        <v>81</v>
      </c>
      <c r="AW189" s="13" t="s">
        <v>33</v>
      </c>
      <c r="AX189" s="13" t="s">
        <v>71</v>
      </c>
      <c r="AY189" s="234" t="s">
        <v>130</v>
      </c>
    </row>
    <row r="190" s="13" customFormat="1">
      <c r="A190" s="13"/>
      <c r="B190" s="224"/>
      <c r="C190" s="225"/>
      <c r="D190" s="217" t="s">
        <v>149</v>
      </c>
      <c r="E190" s="226" t="s">
        <v>19</v>
      </c>
      <c r="F190" s="227" t="s">
        <v>249</v>
      </c>
      <c r="G190" s="225"/>
      <c r="H190" s="228">
        <v>9</v>
      </c>
      <c r="I190" s="229"/>
      <c r="J190" s="225"/>
      <c r="K190" s="225"/>
      <c r="L190" s="230"/>
      <c r="M190" s="231"/>
      <c r="N190" s="232"/>
      <c r="O190" s="232"/>
      <c r="P190" s="232"/>
      <c r="Q190" s="232"/>
      <c r="R190" s="232"/>
      <c r="S190" s="232"/>
      <c r="T190" s="23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34" t="s">
        <v>149</v>
      </c>
      <c r="AU190" s="234" t="s">
        <v>81</v>
      </c>
      <c r="AV190" s="13" t="s">
        <v>81</v>
      </c>
      <c r="AW190" s="13" t="s">
        <v>33</v>
      </c>
      <c r="AX190" s="13" t="s">
        <v>71</v>
      </c>
      <c r="AY190" s="234" t="s">
        <v>130</v>
      </c>
    </row>
    <row r="191" s="14" customFormat="1">
      <c r="A191" s="14"/>
      <c r="B191" s="235"/>
      <c r="C191" s="236"/>
      <c r="D191" s="217" t="s">
        <v>149</v>
      </c>
      <c r="E191" s="237" t="s">
        <v>19</v>
      </c>
      <c r="F191" s="238" t="s">
        <v>151</v>
      </c>
      <c r="G191" s="236"/>
      <c r="H191" s="239">
        <v>2298</v>
      </c>
      <c r="I191" s="240"/>
      <c r="J191" s="236"/>
      <c r="K191" s="236"/>
      <c r="L191" s="241"/>
      <c r="M191" s="242"/>
      <c r="N191" s="243"/>
      <c r="O191" s="243"/>
      <c r="P191" s="243"/>
      <c r="Q191" s="243"/>
      <c r="R191" s="243"/>
      <c r="S191" s="243"/>
      <c r="T191" s="24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45" t="s">
        <v>149</v>
      </c>
      <c r="AU191" s="245" t="s">
        <v>81</v>
      </c>
      <c r="AV191" s="14" t="s">
        <v>137</v>
      </c>
      <c r="AW191" s="14" t="s">
        <v>33</v>
      </c>
      <c r="AX191" s="14" t="s">
        <v>79</v>
      </c>
      <c r="AY191" s="245" t="s">
        <v>130</v>
      </c>
    </row>
    <row r="192" s="12" customFormat="1" ht="22.8" customHeight="1">
      <c r="A192" s="12"/>
      <c r="B192" s="188"/>
      <c r="C192" s="189"/>
      <c r="D192" s="190" t="s">
        <v>70</v>
      </c>
      <c r="E192" s="202" t="s">
        <v>81</v>
      </c>
      <c r="F192" s="202" t="s">
        <v>250</v>
      </c>
      <c r="G192" s="189"/>
      <c r="H192" s="189"/>
      <c r="I192" s="192"/>
      <c r="J192" s="203">
        <f>BK192</f>
        <v>0</v>
      </c>
      <c r="K192" s="189"/>
      <c r="L192" s="194"/>
      <c r="M192" s="195"/>
      <c r="N192" s="196"/>
      <c r="O192" s="196"/>
      <c r="P192" s="197">
        <f>SUM(P193:P212)</f>
        <v>0</v>
      </c>
      <c r="Q192" s="196"/>
      <c r="R192" s="197">
        <f>SUM(R193:R212)</f>
        <v>0</v>
      </c>
      <c r="S192" s="196"/>
      <c r="T192" s="198">
        <f>SUM(T193:T212)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199" t="s">
        <v>79</v>
      </c>
      <c r="AT192" s="200" t="s">
        <v>70</v>
      </c>
      <c r="AU192" s="200" t="s">
        <v>79</v>
      </c>
      <c r="AY192" s="199" t="s">
        <v>130</v>
      </c>
      <c r="BK192" s="201">
        <f>SUM(BK193:BK212)</f>
        <v>0</v>
      </c>
    </row>
    <row r="193" s="2" customFormat="1" ht="16.5" customHeight="1">
      <c r="A193" s="38"/>
      <c r="B193" s="39"/>
      <c r="C193" s="204" t="s">
        <v>251</v>
      </c>
      <c r="D193" s="204" t="s">
        <v>132</v>
      </c>
      <c r="E193" s="205" t="s">
        <v>252</v>
      </c>
      <c r="F193" s="206" t="s">
        <v>253</v>
      </c>
      <c r="G193" s="207" t="s">
        <v>176</v>
      </c>
      <c r="H193" s="208">
        <v>28.800000000000001</v>
      </c>
      <c r="I193" s="209"/>
      <c r="J193" s="210">
        <f>ROUND(I193*H193,2)</f>
        <v>0</v>
      </c>
      <c r="K193" s="206" t="s">
        <v>136</v>
      </c>
      <c r="L193" s="44"/>
      <c r="M193" s="211" t="s">
        <v>19</v>
      </c>
      <c r="N193" s="212" t="s">
        <v>42</v>
      </c>
      <c r="O193" s="84"/>
      <c r="P193" s="213">
        <f>O193*H193</f>
        <v>0</v>
      </c>
      <c r="Q193" s="213">
        <v>0</v>
      </c>
      <c r="R193" s="213">
        <f>Q193*H193</f>
        <v>0</v>
      </c>
      <c r="S193" s="213">
        <v>0</v>
      </c>
      <c r="T193" s="214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15" t="s">
        <v>137</v>
      </c>
      <c r="AT193" s="215" t="s">
        <v>132</v>
      </c>
      <c r="AU193" s="215" t="s">
        <v>81</v>
      </c>
      <c r="AY193" s="17" t="s">
        <v>130</v>
      </c>
      <c r="BE193" s="216">
        <f>IF(N193="základní",J193,0)</f>
        <v>0</v>
      </c>
      <c r="BF193" s="216">
        <f>IF(N193="snížená",J193,0)</f>
        <v>0</v>
      </c>
      <c r="BG193" s="216">
        <f>IF(N193="zákl. přenesená",J193,0)</f>
        <v>0</v>
      </c>
      <c r="BH193" s="216">
        <f>IF(N193="sníž. přenesená",J193,0)</f>
        <v>0</v>
      </c>
      <c r="BI193" s="216">
        <f>IF(N193="nulová",J193,0)</f>
        <v>0</v>
      </c>
      <c r="BJ193" s="17" t="s">
        <v>79</v>
      </c>
      <c r="BK193" s="216">
        <f>ROUND(I193*H193,2)</f>
        <v>0</v>
      </c>
      <c r="BL193" s="17" t="s">
        <v>137</v>
      </c>
      <c r="BM193" s="215" t="s">
        <v>254</v>
      </c>
    </row>
    <row r="194" s="2" customFormat="1">
      <c r="A194" s="38"/>
      <c r="B194" s="39"/>
      <c r="C194" s="40"/>
      <c r="D194" s="217" t="s">
        <v>138</v>
      </c>
      <c r="E194" s="40"/>
      <c r="F194" s="218" t="s">
        <v>253</v>
      </c>
      <c r="G194" s="40"/>
      <c r="H194" s="40"/>
      <c r="I194" s="219"/>
      <c r="J194" s="40"/>
      <c r="K194" s="40"/>
      <c r="L194" s="44"/>
      <c r="M194" s="220"/>
      <c r="N194" s="221"/>
      <c r="O194" s="84"/>
      <c r="P194" s="84"/>
      <c r="Q194" s="84"/>
      <c r="R194" s="84"/>
      <c r="S194" s="84"/>
      <c r="T194" s="85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T194" s="17" t="s">
        <v>138</v>
      </c>
      <c r="AU194" s="17" t="s">
        <v>81</v>
      </c>
    </row>
    <row r="195" s="2" customFormat="1">
      <c r="A195" s="38"/>
      <c r="B195" s="39"/>
      <c r="C195" s="40"/>
      <c r="D195" s="222" t="s">
        <v>139</v>
      </c>
      <c r="E195" s="40"/>
      <c r="F195" s="223" t="s">
        <v>255</v>
      </c>
      <c r="G195" s="40"/>
      <c r="H195" s="40"/>
      <c r="I195" s="219"/>
      <c r="J195" s="40"/>
      <c r="K195" s="40"/>
      <c r="L195" s="44"/>
      <c r="M195" s="220"/>
      <c r="N195" s="221"/>
      <c r="O195" s="84"/>
      <c r="P195" s="84"/>
      <c r="Q195" s="84"/>
      <c r="R195" s="84"/>
      <c r="S195" s="84"/>
      <c r="T195" s="85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T195" s="17" t="s">
        <v>139</v>
      </c>
      <c r="AU195" s="17" t="s">
        <v>81</v>
      </c>
    </row>
    <row r="196" s="13" customFormat="1">
      <c r="A196" s="13"/>
      <c r="B196" s="224"/>
      <c r="C196" s="225"/>
      <c r="D196" s="217" t="s">
        <v>149</v>
      </c>
      <c r="E196" s="226" t="s">
        <v>19</v>
      </c>
      <c r="F196" s="227" t="s">
        <v>256</v>
      </c>
      <c r="G196" s="225"/>
      <c r="H196" s="228">
        <v>28.800000000000001</v>
      </c>
      <c r="I196" s="229"/>
      <c r="J196" s="225"/>
      <c r="K196" s="225"/>
      <c r="L196" s="230"/>
      <c r="M196" s="231"/>
      <c r="N196" s="232"/>
      <c r="O196" s="232"/>
      <c r="P196" s="232"/>
      <c r="Q196" s="232"/>
      <c r="R196" s="232"/>
      <c r="S196" s="232"/>
      <c r="T196" s="23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34" t="s">
        <v>149</v>
      </c>
      <c r="AU196" s="234" t="s">
        <v>81</v>
      </c>
      <c r="AV196" s="13" t="s">
        <v>81</v>
      </c>
      <c r="AW196" s="13" t="s">
        <v>33</v>
      </c>
      <c r="AX196" s="13" t="s">
        <v>71</v>
      </c>
      <c r="AY196" s="234" t="s">
        <v>130</v>
      </c>
    </row>
    <row r="197" s="14" customFormat="1">
      <c r="A197" s="14"/>
      <c r="B197" s="235"/>
      <c r="C197" s="236"/>
      <c r="D197" s="217" t="s">
        <v>149</v>
      </c>
      <c r="E197" s="237" t="s">
        <v>19</v>
      </c>
      <c r="F197" s="238" t="s">
        <v>151</v>
      </c>
      <c r="G197" s="236"/>
      <c r="H197" s="239">
        <v>28.800000000000001</v>
      </c>
      <c r="I197" s="240"/>
      <c r="J197" s="236"/>
      <c r="K197" s="236"/>
      <c r="L197" s="241"/>
      <c r="M197" s="242"/>
      <c r="N197" s="243"/>
      <c r="O197" s="243"/>
      <c r="P197" s="243"/>
      <c r="Q197" s="243"/>
      <c r="R197" s="243"/>
      <c r="S197" s="243"/>
      <c r="T197" s="24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45" t="s">
        <v>149</v>
      </c>
      <c r="AU197" s="245" t="s">
        <v>81</v>
      </c>
      <c r="AV197" s="14" t="s">
        <v>137</v>
      </c>
      <c r="AW197" s="14" t="s">
        <v>33</v>
      </c>
      <c r="AX197" s="14" t="s">
        <v>79</v>
      </c>
      <c r="AY197" s="245" t="s">
        <v>130</v>
      </c>
    </row>
    <row r="198" s="2" customFormat="1" ht="16.5" customHeight="1">
      <c r="A198" s="38"/>
      <c r="B198" s="39"/>
      <c r="C198" s="204" t="s">
        <v>200</v>
      </c>
      <c r="D198" s="204" t="s">
        <v>132</v>
      </c>
      <c r="E198" s="205" t="s">
        <v>257</v>
      </c>
      <c r="F198" s="206" t="s">
        <v>258</v>
      </c>
      <c r="G198" s="207" t="s">
        <v>135</v>
      </c>
      <c r="H198" s="208">
        <v>316.80000000000001</v>
      </c>
      <c r="I198" s="209"/>
      <c r="J198" s="210">
        <f>ROUND(I198*H198,2)</f>
        <v>0</v>
      </c>
      <c r="K198" s="206" t="s">
        <v>136</v>
      </c>
      <c r="L198" s="44"/>
      <c r="M198" s="211" t="s">
        <v>19</v>
      </c>
      <c r="N198" s="212" t="s">
        <v>42</v>
      </c>
      <c r="O198" s="84"/>
      <c r="P198" s="213">
        <f>O198*H198</f>
        <v>0</v>
      </c>
      <c r="Q198" s="213">
        <v>0</v>
      </c>
      <c r="R198" s="213">
        <f>Q198*H198</f>
        <v>0</v>
      </c>
      <c r="S198" s="213">
        <v>0</v>
      </c>
      <c r="T198" s="214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15" t="s">
        <v>137</v>
      </c>
      <c r="AT198" s="215" t="s">
        <v>132</v>
      </c>
      <c r="AU198" s="215" t="s">
        <v>81</v>
      </c>
      <c r="AY198" s="17" t="s">
        <v>130</v>
      </c>
      <c r="BE198" s="216">
        <f>IF(N198="základní",J198,0)</f>
        <v>0</v>
      </c>
      <c r="BF198" s="216">
        <f>IF(N198="snížená",J198,0)</f>
        <v>0</v>
      </c>
      <c r="BG198" s="216">
        <f>IF(N198="zákl. přenesená",J198,0)</f>
        <v>0</v>
      </c>
      <c r="BH198" s="216">
        <f>IF(N198="sníž. přenesená",J198,0)</f>
        <v>0</v>
      </c>
      <c r="BI198" s="216">
        <f>IF(N198="nulová",J198,0)</f>
        <v>0</v>
      </c>
      <c r="BJ198" s="17" t="s">
        <v>79</v>
      </c>
      <c r="BK198" s="216">
        <f>ROUND(I198*H198,2)</f>
        <v>0</v>
      </c>
      <c r="BL198" s="17" t="s">
        <v>137</v>
      </c>
      <c r="BM198" s="215" t="s">
        <v>259</v>
      </c>
    </row>
    <row r="199" s="2" customFormat="1">
      <c r="A199" s="38"/>
      <c r="B199" s="39"/>
      <c r="C199" s="40"/>
      <c r="D199" s="217" t="s">
        <v>138</v>
      </c>
      <c r="E199" s="40"/>
      <c r="F199" s="218" t="s">
        <v>258</v>
      </c>
      <c r="G199" s="40"/>
      <c r="H199" s="40"/>
      <c r="I199" s="219"/>
      <c r="J199" s="40"/>
      <c r="K199" s="40"/>
      <c r="L199" s="44"/>
      <c r="M199" s="220"/>
      <c r="N199" s="221"/>
      <c r="O199" s="84"/>
      <c r="P199" s="84"/>
      <c r="Q199" s="84"/>
      <c r="R199" s="84"/>
      <c r="S199" s="84"/>
      <c r="T199" s="85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7" t="s">
        <v>138</v>
      </c>
      <c r="AU199" s="17" t="s">
        <v>81</v>
      </c>
    </row>
    <row r="200" s="2" customFormat="1">
      <c r="A200" s="38"/>
      <c r="B200" s="39"/>
      <c r="C200" s="40"/>
      <c r="D200" s="222" t="s">
        <v>139</v>
      </c>
      <c r="E200" s="40"/>
      <c r="F200" s="223" t="s">
        <v>260</v>
      </c>
      <c r="G200" s="40"/>
      <c r="H200" s="40"/>
      <c r="I200" s="219"/>
      <c r="J200" s="40"/>
      <c r="K200" s="40"/>
      <c r="L200" s="44"/>
      <c r="M200" s="220"/>
      <c r="N200" s="221"/>
      <c r="O200" s="84"/>
      <c r="P200" s="84"/>
      <c r="Q200" s="84"/>
      <c r="R200" s="84"/>
      <c r="S200" s="84"/>
      <c r="T200" s="85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T200" s="17" t="s">
        <v>139</v>
      </c>
      <c r="AU200" s="17" t="s">
        <v>81</v>
      </c>
    </row>
    <row r="201" s="2" customFormat="1" ht="16.5" customHeight="1">
      <c r="A201" s="38"/>
      <c r="B201" s="39"/>
      <c r="C201" s="246" t="s">
        <v>7</v>
      </c>
      <c r="D201" s="246" t="s">
        <v>220</v>
      </c>
      <c r="E201" s="247" t="s">
        <v>261</v>
      </c>
      <c r="F201" s="248" t="s">
        <v>262</v>
      </c>
      <c r="G201" s="249" t="s">
        <v>135</v>
      </c>
      <c r="H201" s="250">
        <v>316.80000000000001</v>
      </c>
      <c r="I201" s="251"/>
      <c r="J201" s="252">
        <f>ROUND(I201*H201,2)</f>
        <v>0</v>
      </c>
      <c r="K201" s="248" t="s">
        <v>136</v>
      </c>
      <c r="L201" s="253"/>
      <c r="M201" s="254" t="s">
        <v>19</v>
      </c>
      <c r="N201" s="255" t="s">
        <v>42</v>
      </c>
      <c r="O201" s="84"/>
      <c r="P201" s="213">
        <f>O201*H201</f>
        <v>0</v>
      </c>
      <c r="Q201" s="213">
        <v>0</v>
      </c>
      <c r="R201" s="213">
        <f>Q201*H201</f>
        <v>0</v>
      </c>
      <c r="S201" s="213">
        <v>0</v>
      </c>
      <c r="T201" s="214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15" t="s">
        <v>154</v>
      </c>
      <c r="AT201" s="215" t="s">
        <v>220</v>
      </c>
      <c r="AU201" s="215" t="s">
        <v>81</v>
      </c>
      <c r="AY201" s="17" t="s">
        <v>130</v>
      </c>
      <c r="BE201" s="216">
        <f>IF(N201="základní",J201,0)</f>
        <v>0</v>
      </c>
      <c r="BF201" s="216">
        <f>IF(N201="snížená",J201,0)</f>
        <v>0</v>
      </c>
      <c r="BG201" s="216">
        <f>IF(N201="zákl. přenesená",J201,0)</f>
        <v>0</v>
      </c>
      <c r="BH201" s="216">
        <f>IF(N201="sníž. přenesená",J201,0)</f>
        <v>0</v>
      </c>
      <c r="BI201" s="216">
        <f>IF(N201="nulová",J201,0)</f>
        <v>0</v>
      </c>
      <c r="BJ201" s="17" t="s">
        <v>79</v>
      </c>
      <c r="BK201" s="216">
        <f>ROUND(I201*H201,2)</f>
        <v>0</v>
      </c>
      <c r="BL201" s="17" t="s">
        <v>137</v>
      </c>
      <c r="BM201" s="215" t="s">
        <v>263</v>
      </c>
    </row>
    <row r="202" s="2" customFormat="1">
      <c r="A202" s="38"/>
      <c r="B202" s="39"/>
      <c r="C202" s="40"/>
      <c r="D202" s="217" t="s">
        <v>138</v>
      </c>
      <c r="E202" s="40"/>
      <c r="F202" s="218" t="s">
        <v>262</v>
      </c>
      <c r="G202" s="40"/>
      <c r="H202" s="40"/>
      <c r="I202" s="219"/>
      <c r="J202" s="40"/>
      <c r="K202" s="40"/>
      <c r="L202" s="44"/>
      <c r="M202" s="220"/>
      <c r="N202" s="221"/>
      <c r="O202" s="84"/>
      <c r="P202" s="84"/>
      <c r="Q202" s="84"/>
      <c r="R202" s="84"/>
      <c r="S202" s="84"/>
      <c r="T202" s="85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T202" s="17" t="s">
        <v>138</v>
      </c>
      <c r="AU202" s="17" t="s">
        <v>81</v>
      </c>
    </row>
    <row r="203" s="13" customFormat="1">
      <c r="A203" s="13"/>
      <c r="B203" s="224"/>
      <c r="C203" s="225"/>
      <c r="D203" s="217" t="s">
        <v>149</v>
      </c>
      <c r="E203" s="226" t="s">
        <v>19</v>
      </c>
      <c r="F203" s="227" t="s">
        <v>264</v>
      </c>
      <c r="G203" s="225"/>
      <c r="H203" s="228">
        <v>316.80000000000001</v>
      </c>
      <c r="I203" s="229"/>
      <c r="J203" s="225"/>
      <c r="K203" s="225"/>
      <c r="L203" s="230"/>
      <c r="M203" s="231"/>
      <c r="N203" s="232"/>
      <c r="O203" s="232"/>
      <c r="P203" s="232"/>
      <c r="Q203" s="232"/>
      <c r="R203" s="232"/>
      <c r="S203" s="232"/>
      <c r="T203" s="23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34" t="s">
        <v>149</v>
      </c>
      <c r="AU203" s="234" t="s">
        <v>81</v>
      </c>
      <c r="AV203" s="13" t="s">
        <v>81</v>
      </c>
      <c r="AW203" s="13" t="s">
        <v>33</v>
      </c>
      <c r="AX203" s="13" t="s">
        <v>71</v>
      </c>
      <c r="AY203" s="234" t="s">
        <v>130</v>
      </c>
    </row>
    <row r="204" s="14" customFormat="1">
      <c r="A204" s="14"/>
      <c r="B204" s="235"/>
      <c r="C204" s="236"/>
      <c r="D204" s="217" t="s">
        <v>149</v>
      </c>
      <c r="E204" s="237" t="s">
        <v>19</v>
      </c>
      <c r="F204" s="238" t="s">
        <v>151</v>
      </c>
      <c r="G204" s="236"/>
      <c r="H204" s="239">
        <v>316.80000000000001</v>
      </c>
      <c r="I204" s="240"/>
      <c r="J204" s="236"/>
      <c r="K204" s="236"/>
      <c r="L204" s="241"/>
      <c r="M204" s="242"/>
      <c r="N204" s="243"/>
      <c r="O204" s="243"/>
      <c r="P204" s="243"/>
      <c r="Q204" s="243"/>
      <c r="R204" s="243"/>
      <c r="S204" s="243"/>
      <c r="T204" s="24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45" t="s">
        <v>149</v>
      </c>
      <c r="AU204" s="245" t="s">
        <v>81</v>
      </c>
      <c r="AV204" s="14" t="s">
        <v>137</v>
      </c>
      <c r="AW204" s="14" t="s">
        <v>33</v>
      </c>
      <c r="AX204" s="14" t="s">
        <v>79</v>
      </c>
      <c r="AY204" s="245" t="s">
        <v>130</v>
      </c>
    </row>
    <row r="205" s="2" customFormat="1" ht="16.5" customHeight="1">
      <c r="A205" s="38"/>
      <c r="B205" s="39"/>
      <c r="C205" s="204" t="s">
        <v>206</v>
      </c>
      <c r="D205" s="204" t="s">
        <v>132</v>
      </c>
      <c r="E205" s="205" t="s">
        <v>265</v>
      </c>
      <c r="F205" s="206" t="s">
        <v>266</v>
      </c>
      <c r="G205" s="207" t="s">
        <v>176</v>
      </c>
      <c r="H205" s="208">
        <v>7.2000000000000002</v>
      </c>
      <c r="I205" s="209"/>
      <c r="J205" s="210">
        <f>ROUND(I205*H205,2)</f>
        <v>0</v>
      </c>
      <c r="K205" s="206" t="s">
        <v>136</v>
      </c>
      <c r="L205" s="44"/>
      <c r="M205" s="211" t="s">
        <v>19</v>
      </c>
      <c r="N205" s="212" t="s">
        <v>42</v>
      </c>
      <c r="O205" s="84"/>
      <c r="P205" s="213">
        <f>O205*H205</f>
        <v>0</v>
      </c>
      <c r="Q205" s="213">
        <v>0</v>
      </c>
      <c r="R205" s="213">
        <f>Q205*H205</f>
        <v>0</v>
      </c>
      <c r="S205" s="213">
        <v>0</v>
      </c>
      <c r="T205" s="214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15" t="s">
        <v>137</v>
      </c>
      <c r="AT205" s="215" t="s">
        <v>132</v>
      </c>
      <c r="AU205" s="215" t="s">
        <v>81</v>
      </c>
      <c r="AY205" s="17" t="s">
        <v>130</v>
      </c>
      <c r="BE205" s="216">
        <f>IF(N205="základní",J205,0)</f>
        <v>0</v>
      </c>
      <c r="BF205" s="216">
        <f>IF(N205="snížená",J205,0)</f>
        <v>0</v>
      </c>
      <c r="BG205" s="216">
        <f>IF(N205="zákl. přenesená",J205,0)</f>
        <v>0</v>
      </c>
      <c r="BH205" s="216">
        <f>IF(N205="sníž. přenesená",J205,0)</f>
        <v>0</v>
      </c>
      <c r="BI205" s="216">
        <f>IF(N205="nulová",J205,0)</f>
        <v>0</v>
      </c>
      <c r="BJ205" s="17" t="s">
        <v>79</v>
      </c>
      <c r="BK205" s="216">
        <f>ROUND(I205*H205,2)</f>
        <v>0</v>
      </c>
      <c r="BL205" s="17" t="s">
        <v>137</v>
      </c>
      <c r="BM205" s="215" t="s">
        <v>267</v>
      </c>
    </row>
    <row r="206" s="2" customFormat="1">
      <c r="A206" s="38"/>
      <c r="B206" s="39"/>
      <c r="C206" s="40"/>
      <c r="D206" s="217" t="s">
        <v>138</v>
      </c>
      <c r="E206" s="40"/>
      <c r="F206" s="218" t="s">
        <v>266</v>
      </c>
      <c r="G206" s="40"/>
      <c r="H206" s="40"/>
      <c r="I206" s="219"/>
      <c r="J206" s="40"/>
      <c r="K206" s="40"/>
      <c r="L206" s="44"/>
      <c r="M206" s="220"/>
      <c r="N206" s="221"/>
      <c r="O206" s="84"/>
      <c r="P206" s="84"/>
      <c r="Q206" s="84"/>
      <c r="R206" s="84"/>
      <c r="S206" s="84"/>
      <c r="T206" s="85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T206" s="17" t="s">
        <v>138</v>
      </c>
      <c r="AU206" s="17" t="s">
        <v>81</v>
      </c>
    </row>
    <row r="207" s="2" customFormat="1">
      <c r="A207" s="38"/>
      <c r="B207" s="39"/>
      <c r="C207" s="40"/>
      <c r="D207" s="222" t="s">
        <v>139</v>
      </c>
      <c r="E207" s="40"/>
      <c r="F207" s="223" t="s">
        <v>268</v>
      </c>
      <c r="G207" s="40"/>
      <c r="H207" s="40"/>
      <c r="I207" s="219"/>
      <c r="J207" s="40"/>
      <c r="K207" s="40"/>
      <c r="L207" s="44"/>
      <c r="M207" s="220"/>
      <c r="N207" s="221"/>
      <c r="O207" s="84"/>
      <c r="P207" s="84"/>
      <c r="Q207" s="84"/>
      <c r="R207" s="84"/>
      <c r="S207" s="84"/>
      <c r="T207" s="85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T207" s="17" t="s">
        <v>139</v>
      </c>
      <c r="AU207" s="17" t="s">
        <v>81</v>
      </c>
    </row>
    <row r="208" s="13" customFormat="1">
      <c r="A208" s="13"/>
      <c r="B208" s="224"/>
      <c r="C208" s="225"/>
      <c r="D208" s="217" t="s">
        <v>149</v>
      </c>
      <c r="E208" s="226" t="s">
        <v>19</v>
      </c>
      <c r="F208" s="227" t="s">
        <v>269</v>
      </c>
      <c r="G208" s="225"/>
      <c r="H208" s="228">
        <v>7.2000000000000002</v>
      </c>
      <c r="I208" s="229"/>
      <c r="J208" s="225"/>
      <c r="K208" s="225"/>
      <c r="L208" s="230"/>
      <c r="M208" s="231"/>
      <c r="N208" s="232"/>
      <c r="O208" s="232"/>
      <c r="P208" s="232"/>
      <c r="Q208" s="232"/>
      <c r="R208" s="232"/>
      <c r="S208" s="232"/>
      <c r="T208" s="23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34" t="s">
        <v>149</v>
      </c>
      <c r="AU208" s="234" t="s">
        <v>81</v>
      </c>
      <c r="AV208" s="13" t="s">
        <v>81</v>
      </c>
      <c r="AW208" s="13" t="s">
        <v>33</v>
      </c>
      <c r="AX208" s="13" t="s">
        <v>71</v>
      </c>
      <c r="AY208" s="234" t="s">
        <v>130</v>
      </c>
    </row>
    <row r="209" s="14" customFormat="1">
      <c r="A209" s="14"/>
      <c r="B209" s="235"/>
      <c r="C209" s="236"/>
      <c r="D209" s="217" t="s">
        <v>149</v>
      </c>
      <c r="E209" s="237" t="s">
        <v>19</v>
      </c>
      <c r="F209" s="238" t="s">
        <v>151</v>
      </c>
      <c r="G209" s="236"/>
      <c r="H209" s="239">
        <v>7.2000000000000002</v>
      </c>
      <c r="I209" s="240"/>
      <c r="J209" s="236"/>
      <c r="K209" s="236"/>
      <c r="L209" s="241"/>
      <c r="M209" s="242"/>
      <c r="N209" s="243"/>
      <c r="O209" s="243"/>
      <c r="P209" s="243"/>
      <c r="Q209" s="243"/>
      <c r="R209" s="243"/>
      <c r="S209" s="243"/>
      <c r="T209" s="24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45" t="s">
        <v>149</v>
      </c>
      <c r="AU209" s="245" t="s">
        <v>81</v>
      </c>
      <c r="AV209" s="14" t="s">
        <v>137</v>
      </c>
      <c r="AW209" s="14" t="s">
        <v>33</v>
      </c>
      <c r="AX209" s="14" t="s">
        <v>79</v>
      </c>
      <c r="AY209" s="245" t="s">
        <v>130</v>
      </c>
    </row>
    <row r="210" s="2" customFormat="1" ht="16.5" customHeight="1">
      <c r="A210" s="38"/>
      <c r="B210" s="39"/>
      <c r="C210" s="204" t="s">
        <v>270</v>
      </c>
      <c r="D210" s="204" t="s">
        <v>132</v>
      </c>
      <c r="E210" s="205" t="s">
        <v>271</v>
      </c>
      <c r="F210" s="206" t="s">
        <v>272</v>
      </c>
      <c r="G210" s="207" t="s">
        <v>164</v>
      </c>
      <c r="H210" s="208">
        <v>240</v>
      </c>
      <c r="I210" s="209"/>
      <c r="J210" s="210">
        <f>ROUND(I210*H210,2)</f>
        <v>0</v>
      </c>
      <c r="K210" s="206" t="s">
        <v>136</v>
      </c>
      <c r="L210" s="44"/>
      <c r="M210" s="211" t="s">
        <v>19</v>
      </c>
      <c r="N210" s="212" t="s">
        <v>42</v>
      </c>
      <c r="O210" s="84"/>
      <c r="P210" s="213">
        <f>O210*H210</f>
        <v>0</v>
      </c>
      <c r="Q210" s="213">
        <v>0</v>
      </c>
      <c r="R210" s="213">
        <f>Q210*H210</f>
        <v>0</v>
      </c>
      <c r="S210" s="213">
        <v>0</v>
      </c>
      <c r="T210" s="214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15" t="s">
        <v>137</v>
      </c>
      <c r="AT210" s="215" t="s">
        <v>132</v>
      </c>
      <c r="AU210" s="215" t="s">
        <v>81</v>
      </c>
      <c r="AY210" s="17" t="s">
        <v>130</v>
      </c>
      <c r="BE210" s="216">
        <f>IF(N210="základní",J210,0)</f>
        <v>0</v>
      </c>
      <c r="BF210" s="216">
        <f>IF(N210="snížená",J210,0)</f>
        <v>0</v>
      </c>
      <c r="BG210" s="216">
        <f>IF(N210="zákl. přenesená",J210,0)</f>
        <v>0</v>
      </c>
      <c r="BH210" s="216">
        <f>IF(N210="sníž. přenesená",J210,0)</f>
        <v>0</v>
      </c>
      <c r="BI210" s="216">
        <f>IF(N210="nulová",J210,0)</f>
        <v>0</v>
      </c>
      <c r="BJ210" s="17" t="s">
        <v>79</v>
      </c>
      <c r="BK210" s="216">
        <f>ROUND(I210*H210,2)</f>
        <v>0</v>
      </c>
      <c r="BL210" s="17" t="s">
        <v>137</v>
      </c>
      <c r="BM210" s="215" t="s">
        <v>273</v>
      </c>
    </row>
    <row r="211" s="2" customFormat="1">
      <c r="A211" s="38"/>
      <c r="B211" s="39"/>
      <c r="C211" s="40"/>
      <c r="D211" s="217" t="s">
        <v>138</v>
      </c>
      <c r="E211" s="40"/>
      <c r="F211" s="218" t="s">
        <v>272</v>
      </c>
      <c r="G211" s="40"/>
      <c r="H211" s="40"/>
      <c r="I211" s="219"/>
      <c r="J211" s="40"/>
      <c r="K211" s="40"/>
      <c r="L211" s="44"/>
      <c r="M211" s="220"/>
      <c r="N211" s="221"/>
      <c r="O211" s="84"/>
      <c r="P211" s="84"/>
      <c r="Q211" s="84"/>
      <c r="R211" s="84"/>
      <c r="S211" s="84"/>
      <c r="T211" s="85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T211" s="17" t="s">
        <v>138</v>
      </c>
      <c r="AU211" s="17" t="s">
        <v>81</v>
      </c>
    </row>
    <row r="212" s="2" customFormat="1">
      <c r="A212" s="38"/>
      <c r="B212" s="39"/>
      <c r="C212" s="40"/>
      <c r="D212" s="222" t="s">
        <v>139</v>
      </c>
      <c r="E212" s="40"/>
      <c r="F212" s="223" t="s">
        <v>274</v>
      </c>
      <c r="G212" s="40"/>
      <c r="H212" s="40"/>
      <c r="I212" s="219"/>
      <c r="J212" s="40"/>
      <c r="K212" s="40"/>
      <c r="L212" s="44"/>
      <c r="M212" s="220"/>
      <c r="N212" s="221"/>
      <c r="O212" s="84"/>
      <c r="P212" s="84"/>
      <c r="Q212" s="84"/>
      <c r="R212" s="84"/>
      <c r="S212" s="84"/>
      <c r="T212" s="85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T212" s="17" t="s">
        <v>139</v>
      </c>
      <c r="AU212" s="17" t="s">
        <v>81</v>
      </c>
    </row>
    <row r="213" s="12" customFormat="1" ht="22.8" customHeight="1">
      <c r="A213" s="12"/>
      <c r="B213" s="188"/>
      <c r="C213" s="189"/>
      <c r="D213" s="190" t="s">
        <v>70</v>
      </c>
      <c r="E213" s="202" t="s">
        <v>157</v>
      </c>
      <c r="F213" s="202" t="s">
        <v>275</v>
      </c>
      <c r="G213" s="189"/>
      <c r="H213" s="189"/>
      <c r="I213" s="192"/>
      <c r="J213" s="203">
        <f>BK213</f>
        <v>0</v>
      </c>
      <c r="K213" s="189"/>
      <c r="L213" s="194"/>
      <c r="M213" s="195"/>
      <c r="N213" s="196"/>
      <c r="O213" s="196"/>
      <c r="P213" s="197">
        <f>SUM(P214:P342)</f>
        <v>0</v>
      </c>
      <c r="Q213" s="196"/>
      <c r="R213" s="197">
        <f>SUM(R214:R342)</f>
        <v>0</v>
      </c>
      <c r="S213" s="196"/>
      <c r="T213" s="198">
        <f>SUM(T214:T342)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199" t="s">
        <v>79</v>
      </c>
      <c r="AT213" s="200" t="s">
        <v>70</v>
      </c>
      <c r="AU213" s="200" t="s">
        <v>79</v>
      </c>
      <c r="AY213" s="199" t="s">
        <v>130</v>
      </c>
      <c r="BK213" s="201">
        <f>SUM(BK214:BK342)</f>
        <v>0</v>
      </c>
    </row>
    <row r="214" s="2" customFormat="1" ht="16.5" customHeight="1">
      <c r="A214" s="38"/>
      <c r="B214" s="39"/>
      <c r="C214" s="204" t="s">
        <v>211</v>
      </c>
      <c r="D214" s="204" t="s">
        <v>132</v>
      </c>
      <c r="E214" s="205" t="s">
        <v>276</v>
      </c>
      <c r="F214" s="206" t="s">
        <v>277</v>
      </c>
      <c r="G214" s="207" t="s">
        <v>135</v>
      </c>
      <c r="H214" s="208">
        <v>1857</v>
      </c>
      <c r="I214" s="209"/>
      <c r="J214" s="210">
        <f>ROUND(I214*H214,2)</f>
        <v>0</v>
      </c>
      <c r="K214" s="206" t="s">
        <v>278</v>
      </c>
      <c r="L214" s="44"/>
      <c r="M214" s="211" t="s">
        <v>19</v>
      </c>
      <c r="N214" s="212" t="s">
        <v>42</v>
      </c>
      <c r="O214" s="84"/>
      <c r="P214" s="213">
        <f>O214*H214</f>
        <v>0</v>
      </c>
      <c r="Q214" s="213">
        <v>0</v>
      </c>
      <c r="R214" s="213">
        <f>Q214*H214</f>
        <v>0</v>
      </c>
      <c r="S214" s="213">
        <v>0</v>
      </c>
      <c r="T214" s="214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15" t="s">
        <v>137</v>
      </c>
      <c r="AT214" s="215" t="s">
        <v>132</v>
      </c>
      <c r="AU214" s="215" t="s">
        <v>81</v>
      </c>
      <c r="AY214" s="17" t="s">
        <v>130</v>
      </c>
      <c r="BE214" s="216">
        <f>IF(N214="základní",J214,0)</f>
        <v>0</v>
      </c>
      <c r="BF214" s="216">
        <f>IF(N214="snížená",J214,0)</f>
        <v>0</v>
      </c>
      <c r="BG214" s="216">
        <f>IF(N214="zákl. přenesená",J214,0)</f>
        <v>0</v>
      </c>
      <c r="BH214" s="216">
        <f>IF(N214="sníž. přenesená",J214,0)</f>
        <v>0</v>
      </c>
      <c r="BI214" s="216">
        <f>IF(N214="nulová",J214,0)</f>
        <v>0</v>
      </c>
      <c r="BJ214" s="17" t="s">
        <v>79</v>
      </c>
      <c r="BK214" s="216">
        <f>ROUND(I214*H214,2)</f>
        <v>0</v>
      </c>
      <c r="BL214" s="17" t="s">
        <v>137</v>
      </c>
      <c r="BM214" s="215" t="s">
        <v>279</v>
      </c>
    </row>
    <row r="215" s="2" customFormat="1">
      <c r="A215" s="38"/>
      <c r="B215" s="39"/>
      <c r="C215" s="40"/>
      <c r="D215" s="217" t="s">
        <v>138</v>
      </c>
      <c r="E215" s="40"/>
      <c r="F215" s="218" t="s">
        <v>277</v>
      </c>
      <c r="G215" s="40"/>
      <c r="H215" s="40"/>
      <c r="I215" s="219"/>
      <c r="J215" s="40"/>
      <c r="K215" s="40"/>
      <c r="L215" s="44"/>
      <c r="M215" s="220"/>
      <c r="N215" s="221"/>
      <c r="O215" s="84"/>
      <c r="P215" s="84"/>
      <c r="Q215" s="84"/>
      <c r="R215" s="84"/>
      <c r="S215" s="84"/>
      <c r="T215" s="85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T215" s="17" t="s">
        <v>138</v>
      </c>
      <c r="AU215" s="17" t="s">
        <v>81</v>
      </c>
    </row>
    <row r="216" s="2" customFormat="1">
      <c r="A216" s="38"/>
      <c r="B216" s="39"/>
      <c r="C216" s="40"/>
      <c r="D216" s="222" t="s">
        <v>139</v>
      </c>
      <c r="E216" s="40"/>
      <c r="F216" s="223" t="s">
        <v>280</v>
      </c>
      <c r="G216" s="40"/>
      <c r="H216" s="40"/>
      <c r="I216" s="219"/>
      <c r="J216" s="40"/>
      <c r="K216" s="40"/>
      <c r="L216" s="44"/>
      <c r="M216" s="220"/>
      <c r="N216" s="221"/>
      <c r="O216" s="84"/>
      <c r="P216" s="84"/>
      <c r="Q216" s="84"/>
      <c r="R216" s="84"/>
      <c r="S216" s="84"/>
      <c r="T216" s="85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T216" s="17" t="s">
        <v>139</v>
      </c>
      <c r="AU216" s="17" t="s">
        <v>81</v>
      </c>
    </row>
    <row r="217" s="13" customFormat="1">
      <c r="A217" s="13"/>
      <c r="B217" s="224"/>
      <c r="C217" s="225"/>
      <c r="D217" s="217" t="s">
        <v>149</v>
      </c>
      <c r="E217" s="226" t="s">
        <v>19</v>
      </c>
      <c r="F217" s="227" t="s">
        <v>281</v>
      </c>
      <c r="G217" s="225"/>
      <c r="H217" s="228">
        <v>1350</v>
      </c>
      <c r="I217" s="229"/>
      <c r="J217" s="225"/>
      <c r="K217" s="225"/>
      <c r="L217" s="230"/>
      <c r="M217" s="231"/>
      <c r="N217" s="232"/>
      <c r="O217" s="232"/>
      <c r="P217" s="232"/>
      <c r="Q217" s="232"/>
      <c r="R217" s="232"/>
      <c r="S217" s="232"/>
      <c r="T217" s="23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34" t="s">
        <v>149</v>
      </c>
      <c r="AU217" s="234" t="s">
        <v>81</v>
      </c>
      <c r="AV217" s="13" t="s">
        <v>81</v>
      </c>
      <c r="AW217" s="13" t="s">
        <v>33</v>
      </c>
      <c r="AX217" s="13" t="s">
        <v>71</v>
      </c>
      <c r="AY217" s="234" t="s">
        <v>130</v>
      </c>
    </row>
    <row r="218" s="13" customFormat="1">
      <c r="A218" s="13"/>
      <c r="B218" s="224"/>
      <c r="C218" s="225"/>
      <c r="D218" s="217" t="s">
        <v>149</v>
      </c>
      <c r="E218" s="226" t="s">
        <v>19</v>
      </c>
      <c r="F218" s="227" t="s">
        <v>282</v>
      </c>
      <c r="G218" s="225"/>
      <c r="H218" s="228">
        <v>235</v>
      </c>
      <c r="I218" s="229"/>
      <c r="J218" s="225"/>
      <c r="K218" s="225"/>
      <c r="L218" s="230"/>
      <c r="M218" s="231"/>
      <c r="N218" s="232"/>
      <c r="O218" s="232"/>
      <c r="P218" s="232"/>
      <c r="Q218" s="232"/>
      <c r="R218" s="232"/>
      <c r="S218" s="232"/>
      <c r="T218" s="23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34" t="s">
        <v>149</v>
      </c>
      <c r="AU218" s="234" t="s">
        <v>81</v>
      </c>
      <c r="AV218" s="13" t="s">
        <v>81</v>
      </c>
      <c r="AW218" s="13" t="s">
        <v>33</v>
      </c>
      <c r="AX218" s="13" t="s">
        <v>71</v>
      </c>
      <c r="AY218" s="234" t="s">
        <v>130</v>
      </c>
    </row>
    <row r="219" s="13" customFormat="1">
      <c r="A219" s="13"/>
      <c r="B219" s="224"/>
      <c r="C219" s="225"/>
      <c r="D219" s="217" t="s">
        <v>149</v>
      </c>
      <c r="E219" s="226" t="s">
        <v>19</v>
      </c>
      <c r="F219" s="227" t="s">
        <v>283</v>
      </c>
      <c r="G219" s="225"/>
      <c r="H219" s="228">
        <v>236</v>
      </c>
      <c r="I219" s="229"/>
      <c r="J219" s="225"/>
      <c r="K219" s="225"/>
      <c r="L219" s="230"/>
      <c r="M219" s="231"/>
      <c r="N219" s="232"/>
      <c r="O219" s="232"/>
      <c r="P219" s="232"/>
      <c r="Q219" s="232"/>
      <c r="R219" s="232"/>
      <c r="S219" s="232"/>
      <c r="T219" s="23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34" t="s">
        <v>149</v>
      </c>
      <c r="AU219" s="234" t="s">
        <v>81</v>
      </c>
      <c r="AV219" s="13" t="s">
        <v>81</v>
      </c>
      <c r="AW219" s="13" t="s">
        <v>33</v>
      </c>
      <c r="AX219" s="13" t="s">
        <v>71</v>
      </c>
      <c r="AY219" s="234" t="s">
        <v>130</v>
      </c>
    </row>
    <row r="220" s="13" customFormat="1">
      <c r="A220" s="13"/>
      <c r="B220" s="224"/>
      <c r="C220" s="225"/>
      <c r="D220" s="217" t="s">
        <v>149</v>
      </c>
      <c r="E220" s="226" t="s">
        <v>19</v>
      </c>
      <c r="F220" s="227" t="s">
        <v>284</v>
      </c>
      <c r="G220" s="225"/>
      <c r="H220" s="228">
        <v>36</v>
      </c>
      <c r="I220" s="229"/>
      <c r="J220" s="225"/>
      <c r="K220" s="225"/>
      <c r="L220" s="230"/>
      <c r="M220" s="231"/>
      <c r="N220" s="232"/>
      <c r="O220" s="232"/>
      <c r="P220" s="232"/>
      <c r="Q220" s="232"/>
      <c r="R220" s="232"/>
      <c r="S220" s="232"/>
      <c r="T220" s="23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34" t="s">
        <v>149</v>
      </c>
      <c r="AU220" s="234" t="s">
        <v>81</v>
      </c>
      <c r="AV220" s="13" t="s">
        <v>81</v>
      </c>
      <c r="AW220" s="13" t="s">
        <v>33</v>
      </c>
      <c r="AX220" s="13" t="s">
        <v>71</v>
      </c>
      <c r="AY220" s="234" t="s">
        <v>130</v>
      </c>
    </row>
    <row r="221" s="14" customFormat="1">
      <c r="A221" s="14"/>
      <c r="B221" s="235"/>
      <c r="C221" s="236"/>
      <c r="D221" s="217" t="s">
        <v>149</v>
      </c>
      <c r="E221" s="237" t="s">
        <v>19</v>
      </c>
      <c r="F221" s="238" t="s">
        <v>151</v>
      </c>
      <c r="G221" s="236"/>
      <c r="H221" s="239">
        <v>1857</v>
      </c>
      <c r="I221" s="240"/>
      <c r="J221" s="236"/>
      <c r="K221" s="236"/>
      <c r="L221" s="241"/>
      <c r="M221" s="242"/>
      <c r="N221" s="243"/>
      <c r="O221" s="243"/>
      <c r="P221" s="243"/>
      <c r="Q221" s="243"/>
      <c r="R221" s="243"/>
      <c r="S221" s="243"/>
      <c r="T221" s="24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45" t="s">
        <v>149</v>
      </c>
      <c r="AU221" s="245" t="s">
        <v>81</v>
      </c>
      <c r="AV221" s="14" t="s">
        <v>137</v>
      </c>
      <c r="AW221" s="14" t="s">
        <v>33</v>
      </c>
      <c r="AX221" s="14" t="s">
        <v>79</v>
      </c>
      <c r="AY221" s="245" t="s">
        <v>130</v>
      </c>
    </row>
    <row r="222" s="2" customFormat="1" ht="16.5" customHeight="1">
      <c r="A222" s="38"/>
      <c r="B222" s="39"/>
      <c r="C222" s="204" t="s">
        <v>285</v>
      </c>
      <c r="D222" s="204" t="s">
        <v>132</v>
      </c>
      <c r="E222" s="205" t="s">
        <v>286</v>
      </c>
      <c r="F222" s="206" t="s">
        <v>287</v>
      </c>
      <c r="G222" s="207" t="s">
        <v>135</v>
      </c>
      <c r="H222" s="208">
        <v>3714</v>
      </c>
      <c r="I222" s="209"/>
      <c r="J222" s="210">
        <f>ROUND(I222*H222,2)</f>
        <v>0</v>
      </c>
      <c r="K222" s="206" t="s">
        <v>278</v>
      </c>
      <c r="L222" s="44"/>
      <c r="M222" s="211" t="s">
        <v>19</v>
      </c>
      <c r="N222" s="212" t="s">
        <v>42</v>
      </c>
      <c r="O222" s="84"/>
      <c r="P222" s="213">
        <f>O222*H222</f>
        <v>0</v>
      </c>
      <c r="Q222" s="213">
        <v>0</v>
      </c>
      <c r="R222" s="213">
        <f>Q222*H222</f>
        <v>0</v>
      </c>
      <c r="S222" s="213">
        <v>0</v>
      </c>
      <c r="T222" s="214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15" t="s">
        <v>137</v>
      </c>
      <c r="AT222" s="215" t="s">
        <v>132</v>
      </c>
      <c r="AU222" s="215" t="s">
        <v>81</v>
      </c>
      <c r="AY222" s="17" t="s">
        <v>130</v>
      </c>
      <c r="BE222" s="216">
        <f>IF(N222="základní",J222,0)</f>
        <v>0</v>
      </c>
      <c r="BF222" s="216">
        <f>IF(N222="snížená",J222,0)</f>
        <v>0</v>
      </c>
      <c r="BG222" s="216">
        <f>IF(N222="zákl. přenesená",J222,0)</f>
        <v>0</v>
      </c>
      <c r="BH222" s="216">
        <f>IF(N222="sníž. přenesená",J222,0)</f>
        <v>0</v>
      </c>
      <c r="BI222" s="216">
        <f>IF(N222="nulová",J222,0)</f>
        <v>0</v>
      </c>
      <c r="BJ222" s="17" t="s">
        <v>79</v>
      </c>
      <c r="BK222" s="216">
        <f>ROUND(I222*H222,2)</f>
        <v>0</v>
      </c>
      <c r="BL222" s="17" t="s">
        <v>137</v>
      </c>
      <c r="BM222" s="215" t="s">
        <v>288</v>
      </c>
    </row>
    <row r="223" s="2" customFormat="1">
      <c r="A223" s="38"/>
      <c r="B223" s="39"/>
      <c r="C223" s="40"/>
      <c r="D223" s="217" t="s">
        <v>138</v>
      </c>
      <c r="E223" s="40"/>
      <c r="F223" s="218" t="s">
        <v>287</v>
      </c>
      <c r="G223" s="40"/>
      <c r="H223" s="40"/>
      <c r="I223" s="219"/>
      <c r="J223" s="40"/>
      <c r="K223" s="40"/>
      <c r="L223" s="44"/>
      <c r="M223" s="220"/>
      <c r="N223" s="221"/>
      <c r="O223" s="84"/>
      <c r="P223" s="84"/>
      <c r="Q223" s="84"/>
      <c r="R223" s="84"/>
      <c r="S223" s="84"/>
      <c r="T223" s="85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T223" s="17" t="s">
        <v>138</v>
      </c>
      <c r="AU223" s="17" t="s">
        <v>81</v>
      </c>
    </row>
    <row r="224" s="2" customFormat="1">
      <c r="A224" s="38"/>
      <c r="B224" s="39"/>
      <c r="C224" s="40"/>
      <c r="D224" s="222" t="s">
        <v>139</v>
      </c>
      <c r="E224" s="40"/>
      <c r="F224" s="223" t="s">
        <v>289</v>
      </c>
      <c r="G224" s="40"/>
      <c r="H224" s="40"/>
      <c r="I224" s="219"/>
      <c r="J224" s="40"/>
      <c r="K224" s="40"/>
      <c r="L224" s="44"/>
      <c r="M224" s="220"/>
      <c r="N224" s="221"/>
      <c r="O224" s="84"/>
      <c r="P224" s="84"/>
      <c r="Q224" s="84"/>
      <c r="R224" s="84"/>
      <c r="S224" s="84"/>
      <c r="T224" s="85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T224" s="17" t="s">
        <v>139</v>
      </c>
      <c r="AU224" s="17" t="s">
        <v>81</v>
      </c>
    </row>
    <row r="225" s="13" customFormat="1">
      <c r="A225" s="13"/>
      <c r="B225" s="224"/>
      <c r="C225" s="225"/>
      <c r="D225" s="217" t="s">
        <v>149</v>
      </c>
      <c r="E225" s="226" t="s">
        <v>19</v>
      </c>
      <c r="F225" s="227" t="s">
        <v>290</v>
      </c>
      <c r="G225" s="225"/>
      <c r="H225" s="228">
        <v>2700</v>
      </c>
      <c r="I225" s="229"/>
      <c r="J225" s="225"/>
      <c r="K225" s="225"/>
      <c r="L225" s="230"/>
      <c r="M225" s="231"/>
      <c r="N225" s="232"/>
      <c r="O225" s="232"/>
      <c r="P225" s="232"/>
      <c r="Q225" s="232"/>
      <c r="R225" s="232"/>
      <c r="S225" s="232"/>
      <c r="T225" s="23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34" t="s">
        <v>149</v>
      </c>
      <c r="AU225" s="234" t="s">
        <v>81</v>
      </c>
      <c r="AV225" s="13" t="s">
        <v>81</v>
      </c>
      <c r="AW225" s="13" t="s">
        <v>33</v>
      </c>
      <c r="AX225" s="13" t="s">
        <v>71</v>
      </c>
      <c r="AY225" s="234" t="s">
        <v>130</v>
      </c>
    </row>
    <row r="226" s="13" customFormat="1">
      <c r="A226" s="13"/>
      <c r="B226" s="224"/>
      <c r="C226" s="225"/>
      <c r="D226" s="217" t="s">
        <v>149</v>
      </c>
      <c r="E226" s="226" t="s">
        <v>19</v>
      </c>
      <c r="F226" s="227" t="s">
        <v>291</v>
      </c>
      <c r="G226" s="225"/>
      <c r="H226" s="228">
        <v>470</v>
      </c>
      <c r="I226" s="229"/>
      <c r="J226" s="225"/>
      <c r="K226" s="225"/>
      <c r="L226" s="230"/>
      <c r="M226" s="231"/>
      <c r="N226" s="232"/>
      <c r="O226" s="232"/>
      <c r="P226" s="232"/>
      <c r="Q226" s="232"/>
      <c r="R226" s="232"/>
      <c r="S226" s="232"/>
      <c r="T226" s="23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34" t="s">
        <v>149</v>
      </c>
      <c r="AU226" s="234" t="s">
        <v>81</v>
      </c>
      <c r="AV226" s="13" t="s">
        <v>81</v>
      </c>
      <c r="AW226" s="13" t="s">
        <v>33</v>
      </c>
      <c r="AX226" s="13" t="s">
        <v>71</v>
      </c>
      <c r="AY226" s="234" t="s">
        <v>130</v>
      </c>
    </row>
    <row r="227" s="13" customFormat="1">
      <c r="A227" s="13"/>
      <c r="B227" s="224"/>
      <c r="C227" s="225"/>
      <c r="D227" s="217" t="s">
        <v>149</v>
      </c>
      <c r="E227" s="226" t="s">
        <v>19</v>
      </c>
      <c r="F227" s="227" t="s">
        <v>292</v>
      </c>
      <c r="G227" s="225"/>
      <c r="H227" s="228">
        <v>472</v>
      </c>
      <c r="I227" s="229"/>
      <c r="J227" s="225"/>
      <c r="K227" s="225"/>
      <c r="L227" s="230"/>
      <c r="M227" s="231"/>
      <c r="N227" s="232"/>
      <c r="O227" s="232"/>
      <c r="P227" s="232"/>
      <c r="Q227" s="232"/>
      <c r="R227" s="232"/>
      <c r="S227" s="232"/>
      <c r="T227" s="23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34" t="s">
        <v>149</v>
      </c>
      <c r="AU227" s="234" t="s">
        <v>81</v>
      </c>
      <c r="AV227" s="13" t="s">
        <v>81</v>
      </c>
      <c r="AW227" s="13" t="s">
        <v>33</v>
      </c>
      <c r="AX227" s="13" t="s">
        <v>71</v>
      </c>
      <c r="AY227" s="234" t="s">
        <v>130</v>
      </c>
    </row>
    <row r="228" s="13" customFormat="1">
      <c r="A228" s="13"/>
      <c r="B228" s="224"/>
      <c r="C228" s="225"/>
      <c r="D228" s="217" t="s">
        <v>149</v>
      </c>
      <c r="E228" s="226" t="s">
        <v>19</v>
      </c>
      <c r="F228" s="227" t="s">
        <v>293</v>
      </c>
      <c r="G228" s="225"/>
      <c r="H228" s="228">
        <v>72</v>
      </c>
      <c r="I228" s="229"/>
      <c r="J228" s="225"/>
      <c r="K228" s="225"/>
      <c r="L228" s="230"/>
      <c r="M228" s="231"/>
      <c r="N228" s="232"/>
      <c r="O228" s="232"/>
      <c r="P228" s="232"/>
      <c r="Q228" s="232"/>
      <c r="R228" s="232"/>
      <c r="S228" s="232"/>
      <c r="T228" s="23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34" t="s">
        <v>149</v>
      </c>
      <c r="AU228" s="234" t="s">
        <v>81</v>
      </c>
      <c r="AV228" s="13" t="s">
        <v>81</v>
      </c>
      <c r="AW228" s="13" t="s">
        <v>33</v>
      </c>
      <c r="AX228" s="13" t="s">
        <v>71</v>
      </c>
      <c r="AY228" s="234" t="s">
        <v>130</v>
      </c>
    </row>
    <row r="229" s="14" customFormat="1">
      <c r="A229" s="14"/>
      <c r="B229" s="235"/>
      <c r="C229" s="236"/>
      <c r="D229" s="217" t="s">
        <v>149</v>
      </c>
      <c r="E229" s="237" t="s">
        <v>19</v>
      </c>
      <c r="F229" s="238" t="s">
        <v>151</v>
      </c>
      <c r="G229" s="236"/>
      <c r="H229" s="239">
        <v>3714</v>
      </c>
      <c r="I229" s="240"/>
      <c r="J229" s="236"/>
      <c r="K229" s="236"/>
      <c r="L229" s="241"/>
      <c r="M229" s="242"/>
      <c r="N229" s="243"/>
      <c r="O229" s="243"/>
      <c r="P229" s="243"/>
      <c r="Q229" s="243"/>
      <c r="R229" s="243"/>
      <c r="S229" s="243"/>
      <c r="T229" s="24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45" t="s">
        <v>149</v>
      </c>
      <c r="AU229" s="245" t="s">
        <v>81</v>
      </c>
      <c r="AV229" s="14" t="s">
        <v>137</v>
      </c>
      <c r="AW229" s="14" t="s">
        <v>33</v>
      </c>
      <c r="AX229" s="14" t="s">
        <v>79</v>
      </c>
      <c r="AY229" s="245" t="s">
        <v>130</v>
      </c>
    </row>
    <row r="230" s="2" customFormat="1" ht="16.5" customHeight="1">
      <c r="A230" s="38"/>
      <c r="B230" s="39"/>
      <c r="C230" s="204" t="s">
        <v>217</v>
      </c>
      <c r="D230" s="204" t="s">
        <v>132</v>
      </c>
      <c r="E230" s="205" t="s">
        <v>294</v>
      </c>
      <c r="F230" s="206" t="s">
        <v>295</v>
      </c>
      <c r="G230" s="207" t="s">
        <v>135</v>
      </c>
      <c r="H230" s="208">
        <v>436</v>
      </c>
      <c r="I230" s="209"/>
      <c r="J230" s="210">
        <f>ROUND(I230*H230,2)</f>
        <v>0</v>
      </c>
      <c r="K230" s="206" t="s">
        <v>136</v>
      </c>
      <c r="L230" s="44"/>
      <c r="M230" s="211" t="s">
        <v>19</v>
      </c>
      <c r="N230" s="212" t="s">
        <v>42</v>
      </c>
      <c r="O230" s="84"/>
      <c r="P230" s="213">
        <f>O230*H230</f>
        <v>0</v>
      </c>
      <c r="Q230" s="213">
        <v>0</v>
      </c>
      <c r="R230" s="213">
        <f>Q230*H230</f>
        <v>0</v>
      </c>
      <c r="S230" s="213">
        <v>0</v>
      </c>
      <c r="T230" s="214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15" t="s">
        <v>137</v>
      </c>
      <c r="AT230" s="215" t="s">
        <v>132</v>
      </c>
      <c r="AU230" s="215" t="s">
        <v>81</v>
      </c>
      <c r="AY230" s="17" t="s">
        <v>130</v>
      </c>
      <c r="BE230" s="216">
        <f>IF(N230="základní",J230,0)</f>
        <v>0</v>
      </c>
      <c r="BF230" s="216">
        <f>IF(N230="snížená",J230,0)</f>
        <v>0</v>
      </c>
      <c r="BG230" s="216">
        <f>IF(N230="zákl. přenesená",J230,0)</f>
        <v>0</v>
      </c>
      <c r="BH230" s="216">
        <f>IF(N230="sníž. přenesená",J230,0)</f>
        <v>0</v>
      </c>
      <c r="BI230" s="216">
        <f>IF(N230="nulová",J230,0)</f>
        <v>0</v>
      </c>
      <c r="BJ230" s="17" t="s">
        <v>79</v>
      </c>
      <c r="BK230" s="216">
        <f>ROUND(I230*H230,2)</f>
        <v>0</v>
      </c>
      <c r="BL230" s="17" t="s">
        <v>137</v>
      </c>
      <c r="BM230" s="215" t="s">
        <v>296</v>
      </c>
    </row>
    <row r="231" s="2" customFormat="1">
      <c r="A231" s="38"/>
      <c r="B231" s="39"/>
      <c r="C231" s="40"/>
      <c r="D231" s="217" t="s">
        <v>138</v>
      </c>
      <c r="E231" s="40"/>
      <c r="F231" s="218" t="s">
        <v>295</v>
      </c>
      <c r="G231" s="40"/>
      <c r="H231" s="40"/>
      <c r="I231" s="219"/>
      <c r="J231" s="40"/>
      <c r="K231" s="40"/>
      <c r="L231" s="44"/>
      <c r="M231" s="220"/>
      <c r="N231" s="221"/>
      <c r="O231" s="84"/>
      <c r="P231" s="84"/>
      <c r="Q231" s="84"/>
      <c r="R231" s="84"/>
      <c r="S231" s="84"/>
      <c r="T231" s="85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T231" s="17" t="s">
        <v>138</v>
      </c>
      <c r="AU231" s="17" t="s">
        <v>81</v>
      </c>
    </row>
    <row r="232" s="2" customFormat="1">
      <c r="A232" s="38"/>
      <c r="B232" s="39"/>
      <c r="C232" s="40"/>
      <c r="D232" s="222" t="s">
        <v>139</v>
      </c>
      <c r="E232" s="40"/>
      <c r="F232" s="223" t="s">
        <v>297</v>
      </c>
      <c r="G232" s="40"/>
      <c r="H232" s="40"/>
      <c r="I232" s="219"/>
      <c r="J232" s="40"/>
      <c r="K232" s="40"/>
      <c r="L232" s="44"/>
      <c r="M232" s="220"/>
      <c r="N232" s="221"/>
      <c r="O232" s="84"/>
      <c r="P232" s="84"/>
      <c r="Q232" s="84"/>
      <c r="R232" s="84"/>
      <c r="S232" s="84"/>
      <c r="T232" s="85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T232" s="17" t="s">
        <v>139</v>
      </c>
      <c r="AU232" s="17" t="s">
        <v>81</v>
      </c>
    </row>
    <row r="233" s="13" customFormat="1">
      <c r="A233" s="13"/>
      <c r="B233" s="224"/>
      <c r="C233" s="225"/>
      <c r="D233" s="217" t="s">
        <v>149</v>
      </c>
      <c r="E233" s="226" t="s">
        <v>19</v>
      </c>
      <c r="F233" s="227" t="s">
        <v>298</v>
      </c>
      <c r="G233" s="225"/>
      <c r="H233" s="228">
        <v>412</v>
      </c>
      <c r="I233" s="229"/>
      <c r="J233" s="225"/>
      <c r="K233" s="225"/>
      <c r="L233" s="230"/>
      <c r="M233" s="231"/>
      <c r="N233" s="232"/>
      <c r="O233" s="232"/>
      <c r="P233" s="232"/>
      <c r="Q233" s="232"/>
      <c r="R233" s="232"/>
      <c r="S233" s="232"/>
      <c r="T233" s="23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34" t="s">
        <v>149</v>
      </c>
      <c r="AU233" s="234" t="s">
        <v>81</v>
      </c>
      <c r="AV233" s="13" t="s">
        <v>81</v>
      </c>
      <c r="AW233" s="13" t="s">
        <v>33</v>
      </c>
      <c r="AX233" s="13" t="s">
        <v>71</v>
      </c>
      <c r="AY233" s="234" t="s">
        <v>130</v>
      </c>
    </row>
    <row r="234" s="13" customFormat="1">
      <c r="A234" s="13"/>
      <c r="B234" s="224"/>
      <c r="C234" s="225"/>
      <c r="D234" s="217" t="s">
        <v>149</v>
      </c>
      <c r="E234" s="226" t="s">
        <v>19</v>
      </c>
      <c r="F234" s="227" t="s">
        <v>299</v>
      </c>
      <c r="G234" s="225"/>
      <c r="H234" s="228">
        <v>9</v>
      </c>
      <c r="I234" s="229"/>
      <c r="J234" s="225"/>
      <c r="K234" s="225"/>
      <c r="L234" s="230"/>
      <c r="M234" s="231"/>
      <c r="N234" s="232"/>
      <c r="O234" s="232"/>
      <c r="P234" s="232"/>
      <c r="Q234" s="232"/>
      <c r="R234" s="232"/>
      <c r="S234" s="232"/>
      <c r="T234" s="23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34" t="s">
        <v>149</v>
      </c>
      <c r="AU234" s="234" t="s">
        <v>81</v>
      </c>
      <c r="AV234" s="13" t="s">
        <v>81</v>
      </c>
      <c r="AW234" s="13" t="s">
        <v>33</v>
      </c>
      <c r="AX234" s="13" t="s">
        <v>71</v>
      </c>
      <c r="AY234" s="234" t="s">
        <v>130</v>
      </c>
    </row>
    <row r="235" s="13" customFormat="1">
      <c r="A235" s="13"/>
      <c r="B235" s="224"/>
      <c r="C235" s="225"/>
      <c r="D235" s="217" t="s">
        <v>149</v>
      </c>
      <c r="E235" s="226" t="s">
        <v>19</v>
      </c>
      <c r="F235" s="227" t="s">
        <v>300</v>
      </c>
      <c r="G235" s="225"/>
      <c r="H235" s="228">
        <v>15</v>
      </c>
      <c r="I235" s="229"/>
      <c r="J235" s="225"/>
      <c r="K235" s="225"/>
      <c r="L235" s="230"/>
      <c r="M235" s="231"/>
      <c r="N235" s="232"/>
      <c r="O235" s="232"/>
      <c r="P235" s="232"/>
      <c r="Q235" s="232"/>
      <c r="R235" s="232"/>
      <c r="S235" s="232"/>
      <c r="T235" s="23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34" t="s">
        <v>149</v>
      </c>
      <c r="AU235" s="234" t="s">
        <v>81</v>
      </c>
      <c r="AV235" s="13" t="s">
        <v>81</v>
      </c>
      <c r="AW235" s="13" t="s">
        <v>33</v>
      </c>
      <c r="AX235" s="13" t="s">
        <v>71</v>
      </c>
      <c r="AY235" s="234" t="s">
        <v>130</v>
      </c>
    </row>
    <row r="236" s="14" customFormat="1">
      <c r="A236" s="14"/>
      <c r="B236" s="235"/>
      <c r="C236" s="236"/>
      <c r="D236" s="217" t="s">
        <v>149</v>
      </c>
      <c r="E236" s="237" t="s">
        <v>19</v>
      </c>
      <c r="F236" s="238" t="s">
        <v>151</v>
      </c>
      <c r="G236" s="236"/>
      <c r="H236" s="239">
        <v>436</v>
      </c>
      <c r="I236" s="240"/>
      <c r="J236" s="236"/>
      <c r="K236" s="236"/>
      <c r="L236" s="241"/>
      <c r="M236" s="242"/>
      <c r="N236" s="243"/>
      <c r="O236" s="243"/>
      <c r="P236" s="243"/>
      <c r="Q236" s="243"/>
      <c r="R236" s="243"/>
      <c r="S236" s="243"/>
      <c r="T236" s="24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45" t="s">
        <v>149</v>
      </c>
      <c r="AU236" s="245" t="s">
        <v>81</v>
      </c>
      <c r="AV236" s="14" t="s">
        <v>137</v>
      </c>
      <c r="AW236" s="14" t="s">
        <v>33</v>
      </c>
      <c r="AX236" s="14" t="s">
        <v>79</v>
      </c>
      <c r="AY236" s="245" t="s">
        <v>130</v>
      </c>
    </row>
    <row r="237" s="2" customFormat="1" ht="16.5" customHeight="1">
      <c r="A237" s="38"/>
      <c r="B237" s="39"/>
      <c r="C237" s="204" t="s">
        <v>301</v>
      </c>
      <c r="D237" s="204" t="s">
        <v>132</v>
      </c>
      <c r="E237" s="205" t="s">
        <v>302</v>
      </c>
      <c r="F237" s="206" t="s">
        <v>303</v>
      </c>
      <c r="G237" s="207" t="s">
        <v>135</v>
      </c>
      <c r="H237" s="208">
        <v>477</v>
      </c>
      <c r="I237" s="209"/>
      <c r="J237" s="210">
        <f>ROUND(I237*H237,2)</f>
        <v>0</v>
      </c>
      <c r="K237" s="206" t="s">
        <v>136</v>
      </c>
      <c r="L237" s="44"/>
      <c r="M237" s="211" t="s">
        <v>19</v>
      </c>
      <c r="N237" s="212" t="s">
        <v>42</v>
      </c>
      <c r="O237" s="84"/>
      <c r="P237" s="213">
        <f>O237*H237</f>
        <v>0</v>
      </c>
      <c r="Q237" s="213">
        <v>0</v>
      </c>
      <c r="R237" s="213">
        <f>Q237*H237</f>
        <v>0</v>
      </c>
      <c r="S237" s="213">
        <v>0</v>
      </c>
      <c r="T237" s="214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15" t="s">
        <v>137</v>
      </c>
      <c r="AT237" s="215" t="s">
        <v>132</v>
      </c>
      <c r="AU237" s="215" t="s">
        <v>81</v>
      </c>
      <c r="AY237" s="17" t="s">
        <v>130</v>
      </c>
      <c r="BE237" s="216">
        <f>IF(N237="základní",J237,0)</f>
        <v>0</v>
      </c>
      <c r="BF237" s="216">
        <f>IF(N237="snížená",J237,0)</f>
        <v>0</v>
      </c>
      <c r="BG237" s="216">
        <f>IF(N237="zákl. přenesená",J237,0)</f>
        <v>0</v>
      </c>
      <c r="BH237" s="216">
        <f>IF(N237="sníž. přenesená",J237,0)</f>
        <v>0</v>
      </c>
      <c r="BI237" s="216">
        <f>IF(N237="nulová",J237,0)</f>
        <v>0</v>
      </c>
      <c r="BJ237" s="17" t="s">
        <v>79</v>
      </c>
      <c r="BK237" s="216">
        <f>ROUND(I237*H237,2)</f>
        <v>0</v>
      </c>
      <c r="BL237" s="17" t="s">
        <v>137</v>
      </c>
      <c r="BM237" s="215" t="s">
        <v>304</v>
      </c>
    </row>
    <row r="238" s="2" customFormat="1">
      <c r="A238" s="38"/>
      <c r="B238" s="39"/>
      <c r="C238" s="40"/>
      <c r="D238" s="217" t="s">
        <v>138</v>
      </c>
      <c r="E238" s="40"/>
      <c r="F238" s="218" t="s">
        <v>303</v>
      </c>
      <c r="G238" s="40"/>
      <c r="H238" s="40"/>
      <c r="I238" s="219"/>
      <c r="J238" s="40"/>
      <c r="K238" s="40"/>
      <c r="L238" s="44"/>
      <c r="M238" s="220"/>
      <c r="N238" s="221"/>
      <c r="O238" s="84"/>
      <c r="P238" s="84"/>
      <c r="Q238" s="84"/>
      <c r="R238" s="84"/>
      <c r="S238" s="84"/>
      <c r="T238" s="85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T238" s="17" t="s">
        <v>138</v>
      </c>
      <c r="AU238" s="17" t="s">
        <v>81</v>
      </c>
    </row>
    <row r="239" s="2" customFormat="1">
      <c r="A239" s="38"/>
      <c r="B239" s="39"/>
      <c r="C239" s="40"/>
      <c r="D239" s="222" t="s">
        <v>139</v>
      </c>
      <c r="E239" s="40"/>
      <c r="F239" s="223" t="s">
        <v>305</v>
      </c>
      <c r="G239" s="40"/>
      <c r="H239" s="40"/>
      <c r="I239" s="219"/>
      <c r="J239" s="40"/>
      <c r="K239" s="40"/>
      <c r="L239" s="44"/>
      <c r="M239" s="220"/>
      <c r="N239" s="221"/>
      <c r="O239" s="84"/>
      <c r="P239" s="84"/>
      <c r="Q239" s="84"/>
      <c r="R239" s="84"/>
      <c r="S239" s="84"/>
      <c r="T239" s="85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T239" s="17" t="s">
        <v>139</v>
      </c>
      <c r="AU239" s="17" t="s">
        <v>81</v>
      </c>
    </row>
    <row r="240" s="13" customFormat="1">
      <c r="A240" s="13"/>
      <c r="B240" s="224"/>
      <c r="C240" s="225"/>
      <c r="D240" s="217" t="s">
        <v>149</v>
      </c>
      <c r="E240" s="226" t="s">
        <v>19</v>
      </c>
      <c r="F240" s="227" t="s">
        <v>306</v>
      </c>
      <c r="G240" s="225"/>
      <c r="H240" s="228">
        <v>235</v>
      </c>
      <c r="I240" s="229"/>
      <c r="J240" s="225"/>
      <c r="K240" s="225"/>
      <c r="L240" s="230"/>
      <c r="M240" s="231"/>
      <c r="N240" s="232"/>
      <c r="O240" s="232"/>
      <c r="P240" s="232"/>
      <c r="Q240" s="232"/>
      <c r="R240" s="232"/>
      <c r="S240" s="232"/>
      <c r="T240" s="23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34" t="s">
        <v>149</v>
      </c>
      <c r="AU240" s="234" t="s">
        <v>81</v>
      </c>
      <c r="AV240" s="13" t="s">
        <v>81</v>
      </c>
      <c r="AW240" s="13" t="s">
        <v>33</v>
      </c>
      <c r="AX240" s="13" t="s">
        <v>71</v>
      </c>
      <c r="AY240" s="234" t="s">
        <v>130</v>
      </c>
    </row>
    <row r="241" s="13" customFormat="1">
      <c r="A241" s="13"/>
      <c r="B241" s="224"/>
      <c r="C241" s="225"/>
      <c r="D241" s="217" t="s">
        <v>149</v>
      </c>
      <c r="E241" s="226" t="s">
        <v>19</v>
      </c>
      <c r="F241" s="227" t="s">
        <v>307</v>
      </c>
      <c r="G241" s="225"/>
      <c r="H241" s="228">
        <v>36</v>
      </c>
      <c r="I241" s="229"/>
      <c r="J241" s="225"/>
      <c r="K241" s="225"/>
      <c r="L241" s="230"/>
      <c r="M241" s="231"/>
      <c r="N241" s="232"/>
      <c r="O241" s="232"/>
      <c r="P241" s="232"/>
      <c r="Q241" s="232"/>
      <c r="R241" s="232"/>
      <c r="S241" s="232"/>
      <c r="T241" s="23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34" t="s">
        <v>149</v>
      </c>
      <c r="AU241" s="234" t="s">
        <v>81</v>
      </c>
      <c r="AV241" s="13" t="s">
        <v>81</v>
      </c>
      <c r="AW241" s="13" t="s">
        <v>33</v>
      </c>
      <c r="AX241" s="13" t="s">
        <v>71</v>
      </c>
      <c r="AY241" s="234" t="s">
        <v>130</v>
      </c>
    </row>
    <row r="242" s="13" customFormat="1">
      <c r="A242" s="13"/>
      <c r="B242" s="224"/>
      <c r="C242" s="225"/>
      <c r="D242" s="217" t="s">
        <v>149</v>
      </c>
      <c r="E242" s="226" t="s">
        <v>19</v>
      </c>
      <c r="F242" s="227" t="s">
        <v>308</v>
      </c>
      <c r="G242" s="225"/>
      <c r="H242" s="228">
        <v>170</v>
      </c>
      <c r="I242" s="229"/>
      <c r="J242" s="225"/>
      <c r="K242" s="225"/>
      <c r="L242" s="230"/>
      <c r="M242" s="231"/>
      <c r="N242" s="232"/>
      <c r="O242" s="232"/>
      <c r="P242" s="232"/>
      <c r="Q242" s="232"/>
      <c r="R242" s="232"/>
      <c r="S242" s="232"/>
      <c r="T242" s="23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34" t="s">
        <v>149</v>
      </c>
      <c r="AU242" s="234" t="s">
        <v>81</v>
      </c>
      <c r="AV242" s="13" t="s">
        <v>81</v>
      </c>
      <c r="AW242" s="13" t="s">
        <v>33</v>
      </c>
      <c r="AX242" s="13" t="s">
        <v>71</v>
      </c>
      <c r="AY242" s="234" t="s">
        <v>130</v>
      </c>
    </row>
    <row r="243" s="13" customFormat="1">
      <c r="A243" s="13"/>
      <c r="B243" s="224"/>
      <c r="C243" s="225"/>
      <c r="D243" s="217" t="s">
        <v>149</v>
      </c>
      <c r="E243" s="226" t="s">
        <v>19</v>
      </c>
      <c r="F243" s="227" t="s">
        <v>309</v>
      </c>
      <c r="G243" s="225"/>
      <c r="H243" s="228">
        <v>36</v>
      </c>
      <c r="I243" s="229"/>
      <c r="J243" s="225"/>
      <c r="K243" s="225"/>
      <c r="L243" s="230"/>
      <c r="M243" s="231"/>
      <c r="N243" s="232"/>
      <c r="O243" s="232"/>
      <c r="P243" s="232"/>
      <c r="Q243" s="232"/>
      <c r="R243" s="232"/>
      <c r="S243" s="232"/>
      <c r="T243" s="23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34" t="s">
        <v>149</v>
      </c>
      <c r="AU243" s="234" t="s">
        <v>81</v>
      </c>
      <c r="AV243" s="13" t="s">
        <v>81</v>
      </c>
      <c r="AW243" s="13" t="s">
        <v>33</v>
      </c>
      <c r="AX243" s="13" t="s">
        <v>71</v>
      </c>
      <c r="AY243" s="234" t="s">
        <v>130</v>
      </c>
    </row>
    <row r="244" s="14" customFormat="1">
      <c r="A244" s="14"/>
      <c r="B244" s="235"/>
      <c r="C244" s="236"/>
      <c r="D244" s="217" t="s">
        <v>149</v>
      </c>
      <c r="E244" s="237" t="s">
        <v>19</v>
      </c>
      <c r="F244" s="238" t="s">
        <v>151</v>
      </c>
      <c r="G244" s="236"/>
      <c r="H244" s="239">
        <v>477</v>
      </c>
      <c r="I244" s="240"/>
      <c r="J244" s="236"/>
      <c r="K244" s="236"/>
      <c r="L244" s="241"/>
      <c r="M244" s="242"/>
      <c r="N244" s="243"/>
      <c r="O244" s="243"/>
      <c r="P244" s="243"/>
      <c r="Q244" s="243"/>
      <c r="R244" s="243"/>
      <c r="S244" s="243"/>
      <c r="T244" s="24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45" t="s">
        <v>149</v>
      </c>
      <c r="AU244" s="245" t="s">
        <v>81</v>
      </c>
      <c r="AV244" s="14" t="s">
        <v>137</v>
      </c>
      <c r="AW244" s="14" t="s">
        <v>33</v>
      </c>
      <c r="AX244" s="14" t="s">
        <v>79</v>
      </c>
      <c r="AY244" s="245" t="s">
        <v>130</v>
      </c>
    </row>
    <row r="245" s="2" customFormat="1" ht="16.5" customHeight="1">
      <c r="A245" s="38"/>
      <c r="B245" s="39"/>
      <c r="C245" s="204" t="s">
        <v>223</v>
      </c>
      <c r="D245" s="204" t="s">
        <v>132</v>
      </c>
      <c r="E245" s="205" t="s">
        <v>310</v>
      </c>
      <c r="F245" s="206" t="s">
        <v>311</v>
      </c>
      <c r="G245" s="207" t="s">
        <v>135</v>
      </c>
      <c r="H245" s="208">
        <v>1350</v>
      </c>
      <c r="I245" s="209"/>
      <c r="J245" s="210">
        <f>ROUND(I245*H245,2)</f>
        <v>0</v>
      </c>
      <c r="K245" s="206" t="s">
        <v>136</v>
      </c>
      <c r="L245" s="44"/>
      <c r="M245" s="211" t="s">
        <v>19</v>
      </c>
      <c r="N245" s="212" t="s">
        <v>42</v>
      </c>
      <c r="O245" s="84"/>
      <c r="P245" s="213">
        <f>O245*H245</f>
        <v>0</v>
      </c>
      <c r="Q245" s="213">
        <v>0</v>
      </c>
      <c r="R245" s="213">
        <f>Q245*H245</f>
        <v>0</v>
      </c>
      <c r="S245" s="213">
        <v>0</v>
      </c>
      <c r="T245" s="214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15" t="s">
        <v>137</v>
      </c>
      <c r="AT245" s="215" t="s">
        <v>132</v>
      </c>
      <c r="AU245" s="215" t="s">
        <v>81</v>
      </c>
      <c r="AY245" s="17" t="s">
        <v>130</v>
      </c>
      <c r="BE245" s="216">
        <f>IF(N245="základní",J245,0)</f>
        <v>0</v>
      </c>
      <c r="BF245" s="216">
        <f>IF(N245="snížená",J245,0)</f>
        <v>0</v>
      </c>
      <c r="BG245" s="216">
        <f>IF(N245="zákl. přenesená",J245,0)</f>
        <v>0</v>
      </c>
      <c r="BH245" s="216">
        <f>IF(N245="sníž. přenesená",J245,0)</f>
        <v>0</v>
      </c>
      <c r="BI245" s="216">
        <f>IF(N245="nulová",J245,0)</f>
        <v>0</v>
      </c>
      <c r="BJ245" s="17" t="s">
        <v>79</v>
      </c>
      <c r="BK245" s="216">
        <f>ROUND(I245*H245,2)</f>
        <v>0</v>
      </c>
      <c r="BL245" s="17" t="s">
        <v>137</v>
      </c>
      <c r="BM245" s="215" t="s">
        <v>312</v>
      </c>
    </row>
    <row r="246" s="2" customFormat="1">
      <c r="A246" s="38"/>
      <c r="B246" s="39"/>
      <c r="C246" s="40"/>
      <c r="D246" s="217" t="s">
        <v>138</v>
      </c>
      <c r="E246" s="40"/>
      <c r="F246" s="218" t="s">
        <v>311</v>
      </c>
      <c r="G246" s="40"/>
      <c r="H246" s="40"/>
      <c r="I246" s="219"/>
      <c r="J246" s="40"/>
      <c r="K246" s="40"/>
      <c r="L246" s="44"/>
      <c r="M246" s="220"/>
      <c r="N246" s="221"/>
      <c r="O246" s="84"/>
      <c r="P246" s="84"/>
      <c r="Q246" s="84"/>
      <c r="R246" s="84"/>
      <c r="S246" s="84"/>
      <c r="T246" s="85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T246" s="17" t="s">
        <v>138</v>
      </c>
      <c r="AU246" s="17" t="s">
        <v>81</v>
      </c>
    </row>
    <row r="247" s="2" customFormat="1">
      <c r="A247" s="38"/>
      <c r="B247" s="39"/>
      <c r="C247" s="40"/>
      <c r="D247" s="222" t="s">
        <v>139</v>
      </c>
      <c r="E247" s="40"/>
      <c r="F247" s="223" t="s">
        <v>313</v>
      </c>
      <c r="G247" s="40"/>
      <c r="H247" s="40"/>
      <c r="I247" s="219"/>
      <c r="J247" s="40"/>
      <c r="K247" s="40"/>
      <c r="L247" s="44"/>
      <c r="M247" s="220"/>
      <c r="N247" s="221"/>
      <c r="O247" s="84"/>
      <c r="P247" s="84"/>
      <c r="Q247" s="84"/>
      <c r="R247" s="84"/>
      <c r="S247" s="84"/>
      <c r="T247" s="85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T247" s="17" t="s">
        <v>139</v>
      </c>
      <c r="AU247" s="17" t="s">
        <v>81</v>
      </c>
    </row>
    <row r="248" s="13" customFormat="1">
      <c r="A248" s="13"/>
      <c r="B248" s="224"/>
      <c r="C248" s="225"/>
      <c r="D248" s="217" t="s">
        <v>149</v>
      </c>
      <c r="E248" s="226" t="s">
        <v>19</v>
      </c>
      <c r="F248" s="227" t="s">
        <v>314</v>
      </c>
      <c r="G248" s="225"/>
      <c r="H248" s="228">
        <v>1350</v>
      </c>
      <c r="I248" s="229"/>
      <c r="J248" s="225"/>
      <c r="K248" s="225"/>
      <c r="L248" s="230"/>
      <c r="M248" s="231"/>
      <c r="N248" s="232"/>
      <c r="O248" s="232"/>
      <c r="P248" s="232"/>
      <c r="Q248" s="232"/>
      <c r="R248" s="232"/>
      <c r="S248" s="232"/>
      <c r="T248" s="23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34" t="s">
        <v>149</v>
      </c>
      <c r="AU248" s="234" t="s">
        <v>81</v>
      </c>
      <c r="AV248" s="13" t="s">
        <v>81</v>
      </c>
      <c r="AW248" s="13" t="s">
        <v>33</v>
      </c>
      <c r="AX248" s="13" t="s">
        <v>71</v>
      </c>
      <c r="AY248" s="234" t="s">
        <v>130</v>
      </c>
    </row>
    <row r="249" s="14" customFormat="1">
      <c r="A249" s="14"/>
      <c r="B249" s="235"/>
      <c r="C249" s="236"/>
      <c r="D249" s="217" t="s">
        <v>149</v>
      </c>
      <c r="E249" s="237" t="s">
        <v>19</v>
      </c>
      <c r="F249" s="238" t="s">
        <v>151</v>
      </c>
      <c r="G249" s="236"/>
      <c r="H249" s="239">
        <v>1350</v>
      </c>
      <c r="I249" s="240"/>
      <c r="J249" s="236"/>
      <c r="K249" s="236"/>
      <c r="L249" s="241"/>
      <c r="M249" s="242"/>
      <c r="N249" s="243"/>
      <c r="O249" s="243"/>
      <c r="P249" s="243"/>
      <c r="Q249" s="243"/>
      <c r="R249" s="243"/>
      <c r="S249" s="243"/>
      <c r="T249" s="24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45" t="s">
        <v>149</v>
      </c>
      <c r="AU249" s="245" t="s">
        <v>81</v>
      </c>
      <c r="AV249" s="14" t="s">
        <v>137</v>
      </c>
      <c r="AW249" s="14" t="s">
        <v>33</v>
      </c>
      <c r="AX249" s="14" t="s">
        <v>79</v>
      </c>
      <c r="AY249" s="245" t="s">
        <v>130</v>
      </c>
    </row>
    <row r="250" s="2" customFormat="1" ht="16.5" customHeight="1">
      <c r="A250" s="38"/>
      <c r="B250" s="39"/>
      <c r="C250" s="204" t="s">
        <v>315</v>
      </c>
      <c r="D250" s="204" t="s">
        <v>132</v>
      </c>
      <c r="E250" s="205" t="s">
        <v>316</v>
      </c>
      <c r="F250" s="206" t="s">
        <v>317</v>
      </c>
      <c r="G250" s="207" t="s">
        <v>135</v>
      </c>
      <c r="H250" s="208">
        <v>236</v>
      </c>
      <c r="I250" s="209"/>
      <c r="J250" s="210">
        <f>ROUND(I250*H250,2)</f>
        <v>0</v>
      </c>
      <c r="K250" s="206" t="s">
        <v>136</v>
      </c>
      <c r="L250" s="44"/>
      <c r="M250" s="211" t="s">
        <v>19</v>
      </c>
      <c r="N250" s="212" t="s">
        <v>42</v>
      </c>
      <c r="O250" s="84"/>
      <c r="P250" s="213">
        <f>O250*H250</f>
        <v>0</v>
      </c>
      <c r="Q250" s="213">
        <v>0</v>
      </c>
      <c r="R250" s="213">
        <f>Q250*H250</f>
        <v>0</v>
      </c>
      <c r="S250" s="213">
        <v>0</v>
      </c>
      <c r="T250" s="214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15" t="s">
        <v>137</v>
      </c>
      <c r="AT250" s="215" t="s">
        <v>132</v>
      </c>
      <c r="AU250" s="215" t="s">
        <v>81</v>
      </c>
      <c r="AY250" s="17" t="s">
        <v>130</v>
      </c>
      <c r="BE250" s="216">
        <f>IF(N250="základní",J250,0)</f>
        <v>0</v>
      </c>
      <c r="BF250" s="216">
        <f>IF(N250="snížená",J250,0)</f>
        <v>0</v>
      </c>
      <c r="BG250" s="216">
        <f>IF(N250="zákl. přenesená",J250,0)</f>
        <v>0</v>
      </c>
      <c r="BH250" s="216">
        <f>IF(N250="sníž. přenesená",J250,0)</f>
        <v>0</v>
      </c>
      <c r="BI250" s="216">
        <f>IF(N250="nulová",J250,0)</f>
        <v>0</v>
      </c>
      <c r="BJ250" s="17" t="s">
        <v>79</v>
      </c>
      <c r="BK250" s="216">
        <f>ROUND(I250*H250,2)</f>
        <v>0</v>
      </c>
      <c r="BL250" s="17" t="s">
        <v>137</v>
      </c>
      <c r="BM250" s="215" t="s">
        <v>318</v>
      </c>
    </row>
    <row r="251" s="2" customFormat="1">
      <c r="A251" s="38"/>
      <c r="B251" s="39"/>
      <c r="C251" s="40"/>
      <c r="D251" s="217" t="s">
        <v>138</v>
      </c>
      <c r="E251" s="40"/>
      <c r="F251" s="218" t="s">
        <v>317</v>
      </c>
      <c r="G251" s="40"/>
      <c r="H251" s="40"/>
      <c r="I251" s="219"/>
      <c r="J251" s="40"/>
      <c r="K251" s="40"/>
      <c r="L251" s="44"/>
      <c r="M251" s="220"/>
      <c r="N251" s="221"/>
      <c r="O251" s="84"/>
      <c r="P251" s="84"/>
      <c r="Q251" s="84"/>
      <c r="R251" s="84"/>
      <c r="S251" s="84"/>
      <c r="T251" s="85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T251" s="17" t="s">
        <v>138</v>
      </c>
      <c r="AU251" s="17" t="s">
        <v>81</v>
      </c>
    </row>
    <row r="252" s="2" customFormat="1">
      <c r="A252" s="38"/>
      <c r="B252" s="39"/>
      <c r="C252" s="40"/>
      <c r="D252" s="222" t="s">
        <v>139</v>
      </c>
      <c r="E252" s="40"/>
      <c r="F252" s="223" t="s">
        <v>319</v>
      </c>
      <c r="G252" s="40"/>
      <c r="H252" s="40"/>
      <c r="I252" s="219"/>
      <c r="J252" s="40"/>
      <c r="K252" s="40"/>
      <c r="L252" s="44"/>
      <c r="M252" s="220"/>
      <c r="N252" s="221"/>
      <c r="O252" s="84"/>
      <c r="P252" s="84"/>
      <c r="Q252" s="84"/>
      <c r="R252" s="84"/>
      <c r="S252" s="84"/>
      <c r="T252" s="85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T252" s="17" t="s">
        <v>139</v>
      </c>
      <c r="AU252" s="17" t="s">
        <v>81</v>
      </c>
    </row>
    <row r="253" s="13" customFormat="1">
      <c r="A253" s="13"/>
      <c r="B253" s="224"/>
      <c r="C253" s="225"/>
      <c r="D253" s="217" t="s">
        <v>149</v>
      </c>
      <c r="E253" s="226" t="s">
        <v>19</v>
      </c>
      <c r="F253" s="227" t="s">
        <v>320</v>
      </c>
      <c r="G253" s="225"/>
      <c r="H253" s="228">
        <v>236</v>
      </c>
      <c r="I253" s="229"/>
      <c r="J253" s="225"/>
      <c r="K253" s="225"/>
      <c r="L253" s="230"/>
      <c r="M253" s="231"/>
      <c r="N253" s="232"/>
      <c r="O253" s="232"/>
      <c r="P253" s="232"/>
      <c r="Q253" s="232"/>
      <c r="R253" s="232"/>
      <c r="S253" s="232"/>
      <c r="T253" s="23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34" t="s">
        <v>149</v>
      </c>
      <c r="AU253" s="234" t="s">
        <v>81</v>
      </c>
      <c r="AV253" s="13" t="s">
        <v>81</v>
      </c>
      <c r="AW253" s="13" t="s">
        <v>33</v>
      </c>
      <c r="AX253" s="13" t="s">
        <v>71</v>
      </c>
      <c r="AY253" s="234" t="s">
        <v>130</v>
      </c>
    </row>
    <row r="254" s="14" customFormat="1">
      <c r="A254" s="14"/>
      <c r="B254" s="235"/>
      <c r="C254" s="236"/>
      <c r="D254" s="217" t="s">
        <v>149</v>
      </c>
      <c r="E254" s="237" t="s">
        <v>19</v>
      </c>
      <c r="F254" s="238" t="s">
        <v>151</v>
      </c>
      <c r="G254" s="236"/>
      <c r="H254" s="239">
        <v>236</v>
      </c>
      <c r="I254" s="240"/>
      <c r="J254" s="236"/>
      <c r="K254" s="236"/>
      <c r="L254" s="241"/>
      <c r="M254" s="242"/>
      <c r="N254" s="243"/>
      <c r="O254" s="243"/>
      <c r="P254" s="243"/>
      <c r="Q254" s="243"/>
      <c r="R254" s="243"/>
      <c r="S254" s="243"/>
      <c r="T254" s="24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45" t="s">
        <v>149</v>
      </c>
      <c r="AU254" s="245" t="s">
        <v>81</v>
      </c>
      <c r="AV254" s="14" t="s">
        <v>137</v>
      </c>
      <c r="AW254" s="14" t="s">
        <v>33</v>
      </c>
      <c r="AX254" s="14" t="s">
        <v>79</v>
      </c>
      <c r="AY254" s="245" t="s">
        <v>130</v>
      </c>
    </row>
    <row r="255" s="2" customFormat="1" ht="16.5" customHeight="1">
      <c r="A255" s="38"/>
      <c r="B255" s="39"/>
      <c r="C255" s="204" t="s">
        <v>227</v>
      </c>
      <c r="D255" s="204" t="s">
        <v>132</v>
      </c>
      <c r="E255" s="205" t="s">
        <v>321</v>
      </c>
      <c r="F255" s="206" t="s">
        <v>322</v>
      </c>
      <c r="G255" s="207" t="s">
        <v>135</v>
      </c>
      <c r="H255" s="208">
        <v>236</v>
      </c>
      <c r="I255" s="209"/>
      <c r="J255" s="210">
        <f>ROUND(I255*H255,2)</f>
        <v>0</v>
      </c>
      <c r="K255" s="206" t="s">
        <v>136</v>
      </c>
      <c r="L255" s="44"/>
      <c r="M255" s="211" t="s">
        <v>19</v>
      </c>
      <c r="N255" s="212" t="s">
        <v>42</v>
      </c>
      <c r="O255" s="84"/>
      <c r="P255" s="213">
        <f>O255*H255</f>
        <v>0</v>
      </c>
      <c r="Q255" s="213">
        <v>0</v>
      </c>
      <c r="R255" s="213">
        <f>Q255*H255</f>
        <v>0</v>
      </c>
      <c r="S255" s="213">
        <v>0</v>
      </c>
      <c r="T255" s="214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15" t="s">
        <v>137</v>
      </c>
      <c r="AT255" s="215" t="s">
        <v>132</v>
      </c>
      <c r="AU255" s="215" t="s">
        <v>81</v>
      </c>
      <c r="AY255" s="17" t="s">
        <v>130</v>
      </c>
      <c r="BE255" s="216">
        <f>IF(N255="základní",J255,0)</f>
        <v>0</v>
      </c>
      <c r="BF255" s="216">
        <f>IF(N255="snížená",J255,0)</f>
        <v>0</v>
      </c>
      <c r="BG255" s="216">
        <f>IF(N255="zákl. přenesená",J255,0)</f>
        <v>0</v>
      </c>
      <c r="BH255" s="216">
        <f>IF(N255="sníž. přenesená",J255,0)</f>
        <v>0</v>
      </c>
      <c r="BI255" s="216">
        <f>IF(N255="nulová",J255,0)</f>
        <v>0</v>
      </c>
      <c r="BJ255" s="17" t="s">
        <v>79</v>
      </c>
      <c r="BK255" s="216">
        <f>ROUND(I255*H255,2)</f>
        <v>0</v>
      </c>
      <c r="BL255" s="17" t="s">
        <v>137</v>
      </c>
      <c r="BM255" s="215" t="s">
        <v>323</v>
      </c>
    </row>
    <row r="256" s="2" customFormat="1">
      <c r="A256" s="38"/>
      <c r="B256" s="39"/>
      <c r="C256" s="40"/>
      <c r="D256" s="217" t="s">
        <v>138</v>
      </c>
      <c r="E256" s="40"/>
      <c r="F256" s="218" t="s">
        <v>322</v>
      </c>
      <c r="G256" s="40"/>
      <c r="H256" s="40"/>
      <c r="I256" s="219"/>
      <c r="J256" s="40"/>
      <c r="K256" s="40"/>
      <c r="L256" s="44"/>
      <c r="M256" s="220"/>
      <c r="N256" s="221"/>
      <c r="O256" s="84"/>
      <c r="P256" s="84"/>
      <c r="Q256" s="84"/>
      <c r="R256" s="84"/>
      <c r="S256" s="84"/>
      <c r="T256" s="85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T256" s="17" t="s">
        <v>138</v>
      </c>
      <c r="AU256" s="17" t="s">
        <v>81</v>
      </c>
    </row>
    <row r="257" s="2" customFormat="1">
      <c r="A257" s="38"/>
      <c r="B257" s="39"/>
      <c r="C257" s="40"/>
      <c r="D257" s="222" t="s">
        <v>139</v>
      </c>
      <c r="E257" s="40"/>
      <c r="F257" s="223" t="s">
        <v>324</v>
      </c>
      <c r="G257" s="40"/>
      <c r="H257" s="40"/>
      <c r="I257" s="219"/>
      <c r="J257" s="40"/>
      <c r="K257" s="40"/>
      <c r="L257" s="44"/>
      <c r="M257" s="220"/>
      <c r="N257" s="221"/>
      <c r="O257" s="84"/>
      <c r="P257" s="84"/>
      <c r="Q257" s="84"/>
      <c r="R257" s="84"/>
      <c r="S257" s="84"/>
      <c r="T257" s="85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T257" s="17" t="s">
        <v>139</v>
      </c>
      <c r="AU257" s="17" t="s">
        <v>81</v>
      </c>
    </row>
    <row r="258" s="13" customFormat="1">
      <c r="A258" s="13"/>
      <c r="B258" s="224"/>
      <c r="C258" s="225"/>
      <c r="D258" s="217" t="s">
        <v>149</v>
      </c>
      <c r="E258" s="226" t="s">
        <v>19</v>
      </c>
      <c r="F258" s="227" t="s">
        <v>325</v>
      </c>
      <c r="G258" s="225"/>
      <c r="H258" s="228">
        <v>236</v>
      </c>
      <c r="I258" s="229"/>
      <c r="J258" s="225"/>
      <c r="K258" s="225"/>
      <c r="L258" s="230"/>
      <c r="M258" s="231"/>
      <c r="N258" s="232"/>
      <c r="O258" s="232"/>
      <c r="P258" s="232"/>
      <c r="Q258" s="232"/>
      <c r="R258" s="232"/>
      <c r="S258" s="232"/>
      <c r="T258" s="23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34" t="s">
        <v>149</v>
      </c>
      <c r="AU258" s="234" t="s">
        <v>81</v>
      </c>
      <c r="AV258" s="13" t="s">
        <v>81</v>
      </c>
      <c r="AW258" s="13" t="s">
        <v>33</v>
      </c>
      <c r="AX258" s="13" t="s">
        <v>71</v>
      </c>
      <c r="AY258" s="234" t="s">
        <v>130</v>
      </c>
    </row>
    <row r="259" s="14" customFormat="1">
      <c r="A259" s="14"/>
      <c r="B259" s="235"/>
      <c r="C259" s="236"/>
      <c r="D259" s="217" t="s">
        <v>149</v>
      </c>
      <c r="E259" s="237" t="s">
        <v>19</v>
      </c>
      <c r="F259" s="238" t="s">
        <v>151</v>
      </c>
      <c r="G259" s="236"/>
      <c r="H259" s="239">
        <v>236</v>
      </c>
      <c r="I259" s="240"/>
      <c r="J259" s="236"/>
      <c r="K259" s="236"/>
      <c r="L259" s="241"/>
      <c r="M259" s="242"/>
      <c r="N259" s="243"/>
      <c r="O259" s="243"/>
      <c r="P259" s="243"/>
      <c r="Q259" s="243"/>
      <c r="R259" s="243"/>
      <c r="S259" s="243"/>
      <c r="T259" s="24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45" t="s">
        <v>149</v>
      </c>
      <c r="AU259" s="245" t="s">
        <v>81</v>
      </c>
      <c r="AV259" s="14" t="s">
        <v>137</v>
      </c>
      <c r="AW259" s="14" t="s">
        <v>33</v>
      </c>
      <c r="AX259" s="14" t="s">
        <v>79</v>
      </c>
      <c r="AY259" s="245" t="s">
        <v>130</v>
      </c>
    </row>
    <row r="260" s="2" customFormat="1" ht="16.5" customHeight="1">
      <c r="A260" s="38"/>
      <c r="B260" s="39"/>
      <c r="C260" s="204" t="s">
        <v>326</v>
      </c>
      <c r="D260" s="204" t="s">
        <v>132</v>
      </c>
      <c r="E260" s="205" t="s">
        <v>327</v>
      </c>
      <c r="F260" s="206" t="s">
        <v>328</v>
      </c>
      <c r="G260" s="207" t="s">
        <v>135</v>
      </c>
      <c r="H260" s="208">
        <v>1350</v>
      </c>
      <c r="I260" s="209"/>
      <c r="J260" s="210">
        <f>ROUND(I260*H260,2)</f>
        <v>0</v>
      </c>
      <c r="K260" s="206" t="s">
        <v>136</v>
      </c>
      <c r="L260" s="44"/>
      <c r="M260" s="211" t="s">
        <v>19</v>
      </c>
      <c r="N260" s="212" t="s">
        <v>42</v>
      </c>
      <c r="O260" s="84"/>
      <c r="P260" s="213">
        <f>O260*H260</f>
        <v>0</v>
      </c>
      <c r="Q260" s="213">
        <v>0</v>
      </c>
      <c r="R260" s="213">
        <f>Q260*H260</f>
        <v>0</v>
      </c>
      <c r="S260" s="213">
        <v>0</v>
      </c>
      <c r="T260" s="214">
        <f>S260*H260</f>
        <v>0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215" t="s">
        <v>137</v>
      </c>
      <c r="AT260" s="215" t="s">
        <v>132</v>
      </c>
      <c r="AU260" s="215" t="s">
        <v>81</v>
      </c>
      <c r="AY260" s="17" t="s">
        <v>130</v>
      </c>
      <c r="BE260" s="216">
        <f>IF(N260="základní",J260,0)</f>
        <v>0</v>
      </c>
      <c r="BF260" s="216">
        <f>IF(N260="snížená",J260,0)</f>
        <v>0</v>
      </c>
      <c r="BG260" s="216">
        <f>IF(N260="zákl. přenesená",J260,0)</f>
        <v>0</v>
      </c>
      <c r="BH260" s="216">
        <f>IF(N260="sníž. přenesená",J260,0)</f>
        <v>0</v>
      </c>
      <c r="BI260" s="216">
        <f>IF(N260="nulová",J260,0)</f>
        <v>0</v>
      </c>
      <c r="BJ260" s="17" t="s">
        <v>79</v>
      </c>
      <c r="BK260" s="216">
        <f>ROUND(I260*H260,2)</f>
        <v>0</v>
      </c>
      <c r="BL260" s="17" t="s">
        <v>137</v>
      </c>
      <c r="BM260" s="215" t="s">
        <v>329</v>
      </c>
    </row>
    <row r="261" s="2" customFormat="1">
      <c r="A261" s="38"/>
      <c r="B261" s="39"/>
      <c r="C261" s="40"/>
      <c r="D261" s="217" t="s">
        <v>138</v>
      </c>
      <c r="E261" s="40"/>
      <c r="F261" s="218" t="s">
        <v>328</v>
      </c>
      <c r="G261" s="40"/>
      <c r="H261" s="40"/>
      <c r="I261" s="219"/>
      <c r="J261" s="40"/>
      <c r="K261" s="40"/>
      <c r="L261" s="44"/>
      <c r="M261" s="220"/>
      <c r="N261" s="221"/>
      <c r="O261" s="84"/>
      <c r="P261" s="84"/>
      <c r="Q261" s="84"/>
      <c r="R261" s="84"/>
      <c r="S261" s="84"/>
      <c r="T261" s="85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T261" s="17" t="s">
        <v>138</v>
      </c>
      <c r="AU261" s="17" t="s">
        <v>81</v>
      </c>
    </row>
    <row r="262" s="2" customFormat="1">
      <c r="A262" s="38"/>
      <c r="B262" s="39"/>
      <c r="C262" s="40"/>
      <c r="D262" s="222" t="s">
        <v>139</v>
      </c>
      <c r="E262" s="40"/>
      <c r="F262" s="223" t="s">
        <v>330</v>
      </c>
      <c r="G262" s="40"/>
      <c r="H262" s="40"/>
      <c r="I262" s="219"/>
      <c r="J262" s="40"/>
      <c r="K262" s="40"/>
      <c r="L262" s="44"/>
      <c r="M262" s="220"/>
      <c r="N262" s="221"/>
      <c r="O262" s="84"/>
      <c r="P262" s="84"/>
      <c r="Q262" s="84"/>
      <c r="R262" s="84"/>
      <c r="S262" s="84"/>
      <c r="T262" s="85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T262" s="17" t="s">
        <v>139</v>
      </c>
      <c r="AU262" s="17" t="s">
        <v>81</v>
      </c>
    </row>
    <row r="263" s="13" customFormat="1">
      <c r="A263" s="13"/>
      <c r="B263" s="224"/>
      <c r="C263" s="225"/>
      <c r="D263" s="217" t="s">
        <v>149</v>
      </c>
      <c r="E263" s="226" t="s">
        <v>19</v>
      </c>
      <c r="F263" s="227" t="s">
        <v>243</v>
      </c>
      <c r="G263" s="225"/>
      <c r="H263" s="228">
        <v>1350</v>
      </c>
      <c r="I263" s="229"/>
      <c r="J263" s="225"/>
      <c r="K263" s="225"/>
      <c r="L263" s="230"/>
      <c r="M263" s="231"/>
      <c r="N263" s="232"/>
      <c r="O263" s="232"/>
      <c r="P263" s="232"/>
      <c r="Q263" s="232"/>
      <c r="R263" s="232"/>
      <c r="S263" s="232"/>
      <c r="T263" s="23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34" t="s">
        <v>149</v>
      </c>
      <c r="AU263" s="234" t="s">
        <v>81</v>
      </c>
      <c r="AV263" s="13" t="s">
        <v>81</v>
      </c>
      <c r="AW263" s="13" t="s">
        <v>33</v>
      </c>
      <c r="AX263" s="13" t="s">
        <v>71</v>
      </c>
      <c r="AY263" s="234" t="s">
        <v>130</v>
      </c>
    </row>
    <row r="264" s="14" customFormat="1">
      <c r="A264" s="14"/>
      <c r="B264" s="235"/>
      <c r="C264" s="236"/>
      <c r="D264" s="217" t="s">
        <v>149</v>
      </c>
      <c r="E264" s="237" t="s">
        <v>19</v>
      </c>
      <c r="F264" s="238" t="s">
        <v>151</v>
      </c>
      <c r="G264" s="236"/>
      <c r="H264" s="239">
        <v>1350</v>
      </c>
      <c r="I264" s="240"/>
      <c r="J264" s="236"/>
      <c r="K264" s="236"/>
      <c r="L264" s="241"/>
      <c r="M264" s="242"/>
      <c r="N264" s="243"/>
      <c r="O264" s="243"/>
      <c r="P264" s="243"/>
      <c r="Q264" s="243"/>
      <c r="R264" s="243"/>
      <c r="S264" s="243"/>
      <c r="T264" s="24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45" t="s">
        <v>149</v>
      </c>
      <c r="AU264" s="245" t="s">
        <v>81</v>
      </c>
      <c r="AV264" s="14" t="s">
        <v>137</v>
      </c>
      <c r="AW264" s="14" t="s">
        <v>33</v>
      </c>
      <c r="AX264" s="14" t="s">
        <v>79</v>
      </c>
      <c r="AY264" s="245" t="s">
        <v>130</v>
      </c>
    </row>
    <row r="265" s="2" customFormat="1" ht="16.5" customHeight="1">
      <c r="A265" s="38"/>
      <c r="B265" s="39"/>
      <c r="C265" s="204" t="s">
        <v>232</v>
      </c>
      <c r="D265" s="204" t="s">
        <v>132</v>
      </c>
      <c r="E265" s="205" t="s">
        <v>331</v>
      </c>
      <c r="F265" s="206" t="s">
        <v>332</v>
      </c>
      <c r="G265" s="207" t="s">
        <v>135</v>
      </c>
      <c r="H265" s="208">
        <v>1350</v>
      </c>
      <c r="I265" s="209"/>
      <c r="J265" s="210">
        <f>ROUND(I265*H265,2)</f>
        <v>0</v>
      </c>
      <c r="K265" s="206" t="s">
        <v>136</v>
      </c>
      <c r="L265" s="44"/>
      <c r="M265" s="211" t="s">
        <v>19</v>
      </c>
      <c r="N265" s="212" t="s">
        <v>42</v>
      </c>
      <c r="O265" s="84"/>
      <c r="P265" s="213">
        <f>O265*H265</f>
        <v>0</v>
      </c>
      <c r="Q265" s="213">
        <v>0</v>
      </c>
      <c r="R265" s="213">
        <f>Q265*H265</f>
        <v>0</v>
      </c>
      <c r="S265" s="213">
        <v>0</v>
      </c>
      <c r="T265" s="214">
        <f>S265*H265</f>
        <v>0</v>
      </c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R265" s="215" t="s">
        <v>137</v>
      </c>
      <c r="AT265" s="215" t="s">
        <v>132</v>
      </c>
      <c r="AU265" s="215" t="s">
        <v>81</v>
      </c>
      <c r="AY265" s="17" t="s">
        <v>130</v>
      </c>
      <c r="BE265" s="216">
        <f>IF(N265="základní",J265,0)</f>
        <v>0</v>
      </c>
      <c r="BF265" s="216">
        <f>IF(N265="snížená",J265,0)</f>
        <v>0</v>
      </c>
      <c r="BG265" s="216">
        <f>IF(N265="zákl. přenesená",J265,0)</f>
        <v>0</v>
      </c>
      <c r="BH265" s="216">
        <f>IF(N265="sníž. přenesená",J265,0)</f>
        <v>0</v>
      </c>
      <c r="BI265" s="216">
        <f>IF(N265="nulová",J265,0)</f>
        <v>0</v>
      </c>
      <c r="BJ265" s="17" t="s">
        <v>79</v>
      </c>
      <c r="BK265" s="216">
        <f>ROUND(I265*H265,2)</f>
        <v>0</v>
      </c>
      <c r="BL265" s="17" t="s">
        <v>137</v>
      </c>
      <c r="BM265" s="215" t="s">
        <v>333</v>
      </c>
    </row>
    <row r="266" s="2" customFormat="1">
      <c r="A266" s="38"/>
      <c r="B266" s="39"/>
      <c r="C266" s="40"/>
      <c r="D266" s="217" t="s">
        <v>138</v>
      </c>
      <c r="E266" s="40"/>
      <c r="F266" s="218" t="s">
        <v>332</v>
      </c>
      <c r="G266" s="40"/>
      <c r="H266" s="40"/>
      <c r="I266" s="219"/>
      <c r="J266" s="40"/>
      <c r="K266" s="40"/>
      <c r="L266" s="44"/>
      <c r="M266" s="220"/>
      <c r="N266" s="221"/>
      <c r="O266" s="84"/>
      <c r="P266" s="84"/>
      <c r="Q266" s="84"/>
      <c r="R266" s="84"/>
      <c r="S266" s="84"/>
      <c r="T266" s="85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T266" s="17" t="s">
        <v>138</v>
      </c>
      <c r="AU266" s="17" t="s">
        <v>81</v>
      </c>
    </row>
    <row r="267" s="2" customFormat="1">
      <c r="A267" s="38"/>
      <c r="B267" s="39"/>
      <c r="C267" s="40"/>
      <c r="D267" s="222" t="s">
        <v>139</v>
      </c>
      <c r="E267" s="40"/>
      <c r="F267" s="223" t="s">
        <v>334</v>
      </c>
      <c r="G267" s="40"/>
      <c r="H267" s="40"/>
      <c r="I267" s="219"/>
      <c r="J267" s="40"/>
      <c r="K267" s="40"/>
      <c r="L267" s="44"/>
      <c r="M267" s="220"/>
      <c r="N267" s="221"/>
      <c r="O267" s="84"/>
      <c r="P267" s="84"/>
      <c r="Q267" s="84"/>
      <c r="R267" s="84"/>
      <c r="S267" s="84"/>
      <c r="T267" s="85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T267" s="17" t="s">
        <v>139</v>
      </c>
      <c r="AU267" s="17" t="s">
        <v>81</v>
      </c>
    </row>
    <row r="268" s="13" customFormat="1">
      <c r="A268" s="13"/>
      <c r="B268" s="224"/>
      <c r="C268" s="225"/>
      <c r="D268" s="217" t="s">
        <v>149</v>
      </c>
      <c r="E268" s="226" t="s">
        <v>19</v>
      </c>
      <c r="F268" s="227" t="s">
        <v>243</v>
      </c>
      <c r="G268" s="225"/>
      <c r="H268" s="228">
        <v>1350</v>
      </c>
      <c r="I268" s="229"/>
      <c r="J268" s="225"/>
      <c r="K268" s="225"/>
      <c r="L268" s="230"/>
      <c r="M268" s="231"/>
      <c r="N268" s="232"/>
      <c r="O268" s="232"/>
      <c r="P268" s="232"/>
      <c r="Q268" s="232"/>
      <c r="R268" s="232"/>
      <c r="S268" s="232"/>
      <c r="T268" s="23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34" t="s">
        <v>149</v>
      </c>
      <c r="AU268" s="234" t="s">
        <v>81</v>
      </c>
      <c r="AV268" s="13" t="s">
        <v>81</v>
      </c>
      <c r="AW268" s="13" t="s">
        <v>33</v>
      </c>
      <c r="AX268" s="13" t="s">
        <v>71</v>
      </c>
      <c r="AY268" s="234" t="s">
        <v>130</v>
      </c>
    </row>
    <row r="269" s="14" customFormat="1">
      <c r="A269" s="14"/>
      <c r="B269" s="235"/>
      <c r="C269" s="236"/>
      <c r="D269" s="217" t="s">
        <v>149</v>
      </c>
      <c r="E269" s="237" t="s">
        <v>19</v>
      </c>
      <c r="F269" s="238" t="s">
        <v>151</v>
      </c>
      <c r="G269" s="236"/>
      <c r="H269" s="239">
        <v>1350</v>
      </c>
      <c r="I269" s="240"/>
      <c r="J269" s="236"/>
      <c r="K269" s="236"/>
      <c r="L269" s="241"/>
      <c r="M269" s="242"/>
      <c r="N269" s="243"/>
      <c r="O269" s="243"/>
      <c r="P269" s="243"/>
      <c r="Q269" s="243"/>
      <c r="R269" s="243"/>
      <c r="S269" s="243"/>
      <c r="T269" s="24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45" t="s">
        <v>149</v>
      </c>
      <c r="AU269" s="245" t="s">
        <v>81</v>
      </c>
      <c r="AV269" s="14" t="s">
        <v>137</v>
      </c>
      <c r="AW269" s="14" t="s">
        <v>33</v>
      </c>
      <c r="AX269" s="14" t="s">
        <v>79</v>
      </c>
      <c r="AY269" s="245" t="s">
        <v>130</v>
      </c>
    </row>
    <row r="270" s="2" customFormat="1" ht="16.5" customHeight="1">
      <c r="A270" s="38"/>
      <c r="B270" s="39"/>
      <c r="C270" s="204" t="s">
        <v>335</v>
      </c>
      <c r="D270" s="204" t="s">
        <v>132</v>
      </c>
      <c r="E270" s="205" t="s">
        <v>336</v>
      </c>
      <c r="F270" s="206" t="s">
        <v>337</v>
      </c>
      <c r="G270" s="207" t="s">
        <v>135</v>
      </c>
      <c r="H270" s="208">
        <v>65</v>
      </c>
      <c r="I270" s="209"/>
      <c r="J270" s="210">
        <f>ROUND(I270*H270,2)</f>
        <v>0</v>
      </c>
      <c r="K270" s="206" t="s">
        <v>136</v>
      </c>
      <c r="L270" s="44"/>
      <c r="M270" s="211" t="s">
        <v>19</v>
      </c>
      <c r="N270" s="212" t="s">
        <v>42</v>
      </c>
      <c r="O270" s="84"/>
      <c r="P270" s="213">
        <f>O270*H270</f>
        <v>0</v>
      </c>
      <c r="Q270" s="213">
        <v>0</v>
      </c>
      <c r="R270" s="213">
        <f>Q270*H270</f>
        <v>0</v>
      </c>
      <c r="S270" s="213">
        <v>0</v>
      </c>
      <c r="T270" s="214">
        <f>S270*H270</f>
        <v>0</v>
      </c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R270" s="215" t="s">
        <v>137</v>
      </c>
      <c r="AT270" s="215" t="s">
        <v>132</v>
      </c>
      <c r="AU270" s="215" t="s">
        <v>81</v>
      </c>
      <c r="AY270" s="17" t="s">
        <v>130</v>
      </c>
      <c r="BE270" s="216">
        <f>IF(N270="základní",J270,0)</f>
        <v>0</v>
      </c>
      <c r="BF270" s="216">
        <f>IF(N270="snížená",J270,0)</f>
        <v>0</v>
      </c>
      <c r="BG270" s="216">
        <f>IF(N270="zákl. přenesená",J270,0)</f>
        <v>0</v>
      </c>
      <c r="BH270" s="216">
        <f>IF(N270="sníž. přenesená",J270,0)</f>
        <v>0</v>
      </c>
      <c r="BI270" s="216">
        <f>IF(N270="nulová",J270,0)</f>
        <v>0</v>
      </c>
      <c r="BJ270" s="17" t="s">
        <v>79</v>
      </c>
      <c r="BK270" s="216">
        <f>ROUND(I270*H270,2)</f>
        <v>0</v>
      </c>
      <c r="BL270" s="17" t="s">
        <v>137</v>
      </c>
      <c r="BM270" s="215" t="s">
        <v>338</v>
      </c>
    </row>
    <row r="271" s="2" customFormat="1">
      <c r="A271" s="38"/>
      <c r="B271" s="39"/>
      <c r="C271" s="40"/>
      <c r="D271" s="217" t="s">
        <v>138</v>
      </c>
      <c r="E271" s="40"/>
      <c r="F271" s="218" t="s">
        <v>337</v>
      </c>
      <c r="G271" s="40"/>
      <c r="H271" s="40"/>
      <c r="I271" s="219"/>
      <c r="J271" s="40"/>
      <c r="K271" s="40"/>
      <c r="L271" s="44"/>
      <c r="M271" s="220"/>
      <c r="N271" s="221"/>
      <c r="O271" s="84"/>
      <c r="P271" s="84"/>
      <c r="Q271" s="84"/>
      <c r="R271" s="84"/>
      <c r="S271" s="84"/>
      <c r="T271" s="85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T271" s="17" t="s">
        <v>138</v>
      </c>
      <c r="AU271" s="17" t="s">
        <v>81</v>
      </c>
    </row>
    <row r="272" s="2" customFormat="1">
      <c r="A272" s="38"/>
      <c r="B272" s="39"/>
      <c r="C272" s="40"/>
      <c r="D272" s="222" t="s">
        <v>139</v>
      </c>
      <c r="E272" s="40"/>
      <c r="F272" s="223" t="s">
        <v>339</v>
      </c>
      <c r="G272" s="40"/>
      <c r="H272" s="40"/>
      <c r="I272" s="219"/>
      <c r="J272" s="40"/>
      <c r="K272" s="40"/>
      <c r="L272" s="44"/>
      <c r="M272" s="220"/>
      <c r="N272" s="221"/>
      <c r="O272" s="84"/>
      <c r="P272" s="84"/>
      <c r="Q272" s="84"/>
      <c r="R272" s="84"/>
      <c r="S272" s="84"/>
      <c r="T272" s="85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T272" s="17" t="s">
        <v>139</v>
      </c>
      <c r="AU272" s="17" t="s">
        <v>81</v>
      </c>
    </row>
    <row r="273" s="13" customFormat="1">
      <c r="A273" s="13"/>
      <c r="B273" s="224"/>
      <c r="C273" s="225"/>
      <c r="D273" s="217" t="s">
        <v>149</v>
      </c>
      <c r="E273" s="226" t="s">
        <v>19</v>
      </c>
      <c r="F273" s="227" t="s">
        <v>340</v>
      </c>
      <c r="G273" s="225"/>
      <c r="H273" s="228">
        <v>65</v>
      </c>
      <c r="I273" s="229"/>
      <c r="J273" s="225"/>
      <c r="K273" s="225"/>
      <c r="L273" s="230"/>
      <c r="M273" s="231"/>
      <c r="N273" s="232"/>
      <c r="O273" s="232"/>
      <c r="P273" s="232"/>
      <c r="Q273" s="232"/>
      <c r="R273" s="232"/>
      <c r="S273" s="232"/>
      <c r="T273" s="23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34" t="s">
        <v>149</v>
      </c>
      <c r="AU273" s="234" t="s">
        <v>81</v>
      </c>
      <c r="AV273" s="13" t="s">
        <v>81</v>
      </c>
      <c r="AW273" s="13" t="s">
        <v>33</v>
      </c>
      <c r="AX273" s="13" t="s">
        <v>71</v>
      </c>
      <c r="AY273" s="234" t="s">
        <v>130</v>
      </c>
    </row>
    <row r="274" s="14" customFormat="1">
      <c r="A274" s="14"/>
      <c r="B274" s="235"/>
      <c r="C274" s="236"/>
      <c r="D274" s="217" t="s">
        <v>149</v>
      </c>
      <c r="E274" s="237" t="s">
        <v>19</v>
      </c>
      <c r="F274" s="238" t="s">
        <v>151</v>
      </c>
      <c r="G274" s="236"/>
      <c r="H274" s="239">
        <v>65</v>
      </c>
      <c r="I274" s="240"/>
      <c r="J274" s="236"/>
      <c r="K274" s="236"/>
      <c r="L274" s="241"/>
      <c r="M274" s="242"/>
      <c r="N274" s="243"/>
      <c r="O274" s="243"/>
      <c r="P274" s="243"/>
      <c r="Q274" s="243"/>
      <c r="R274" s="243"/>
      <c r="S274" s="243"/>
      <c r="T274" s="24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45" t="s">
        <v>149</v>
      </c>
      <c r="AU274" s="245" t="s">
        <v>81</v>
      </c>
      <c r="AV274" s="14" t="s">
        <v>137</v>
      </c>
      <c r="AW274" s="14" t="s">
        <v>33</v>
      </c>
      <c r="AX274" s="14" t="s">
        <v>79</v>
      </c>
      <c r="AY274" s="245" t="s">
        <v>130</v>
      </c>
    </row>
    <row r="275" s="2" customFormat="1" ht="16.5" customHeight="1">
      <c r="A275" s="38"/>
      <c r="B275" s="39"/>
      <c r="C275" s="204" t="s">
        <v>237</v>
      </c>
      <c r="D275" s="204" t="s">
        <v>132</v>
      </c>
      <c r="E275" s="205" t="s">
        <v>341</v>
      </c>
      <c r="F275" s="206" t="s">
        <v>342</v>
      </c>
      <c r="G275" s="207" t="s">
        <v>135</v>
      </c>
      <c r="H275" s="208">
        <v>1350</v>
      </c>
      <c r="I275" s="209"/>
      <c r="J275" s="210">
        <f>ROUND(I275*H275,2)</f>
        <v>0</v>
      </c>
      <c r="K275" s="206" t="s">
        <v>136</v>
      </c>
      <c r="L275" s="44"/>
      <c r="M275" s="211" t="s">
        <v>19</v>
      </c>
      <c r="N275" s="212" t="s">
        <v>42</v>
      </c>
      <c r="O275" s="84"/>
      <c r="P275" s="213">
        <f>O275*H275</f>
        <v>0</v>
      </c>
      <c r="Q275" s="213">
        <v>0</v>
      </c>
      <c r="R275" s="213">
        <f>Q275*H275</f>
        <v>0</v>
      </c>
      <c r="S275" s="213">
        <v>0</v>
      </c>
      <c r="T275" s="214">
        <f>S275*H275</f>
        <v>0</v>
      </c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R275" s="215" t="s">
        <v>137</v>
      </c>
      <c r="AT275" s="215" t="s">
        <v>132</v>
      </c>
      <c r="AU275" s="215" t="s">
        <v>81</v>
      </c>
      <c r="AY275" s="17" t="s">
        <v>130</v>
      </c>
      <c r="BE275" s="216">
        <f>IF(N275="základní",J275,0)</f>
        <v>0</v>
      </c>
      <c r="BF275" s="216">
        <f>IF(N275="snížená",J275,0)</f>
        <v>0</v>
      </c>
      <c r="BG275" s="216">
        <f>IF(N275="zákl. přenesená",J275,0)</f>
        <v>0</v>
      </c>
      <c r="BH275" s="216">
        <f>IF(N275="sníž. přenesená",J275,0)</f>
        <v>0</v>
      </c>
      <c r="BI275" s="216">
        <f>IF(N275="nulová",J275,0)</f>
        <v>0</v>
      </c>
      <c r="BJ275" s="17" t="s">
        <v>79</v>
      </c>
      <c r="BK275" s="216">
        <f>ROUND(I275*H275,2)</f>
        <v>0</v>
      </c>
      <c r="BL275" s="17" t="s">
        <v>137</v>
      </c>
      <c r="BM275" s="215" t="s">
        <v>343</v>
      </c>
    </row>
    <row r="276" s="2" customFormat="1">
      <c r="A276" s="38"/>
      <c r="B276" s="39"/>
      <c r="C276" s="40"/>
      <c r="D276" s="217" t="s">
        <v>138</v>
      </c>
      <c r="E276" s="40"/>
      <c r="F276" s="218" t="s">
        <v>342</v>
      </c>
      <c r="G276" s="40"/>
      <c r="H276" s="40"/>
      <c r="I276" s="219"/>
      <c r="J276" s="40"/>
      <c r="K276" s="40"/>
      <c r="L276" s="44"/>
      <c r="M276" s="220"/>
      <c r="N276" s="221"/>
      <c r="O276" s="84"/>
      <c r="P276" s="84"/>
      <c r="Q276" s="84"/>
      <c r="R276" s="84"/>
      <c r="S276" s="84"/>
      <c r="T276" s="85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T276" s="17" t="s">
        <v>138</v>
      </c>
      <c r="AU276" s="17" t="s">
        <v>81</v>
      </c>
    </row>
    <row r="277" s="2" customFormat="1">
      <c r="A277" s="38"/>
      <c r="B277" s="39"/>
      <c r="C277" s="40"/>
      <c r="D277" s="222" t="s">
        <v>139</v>
      </c>
      <c r="E277" s="40"/>
      <c r="F277" s="223" t="s">
        <v>344</v>
      </c>
      <c r="G277" s="40"/>
      <c r="H277" s="40"/>
      <c r="I277" s="219"/>
      <c r="J277" s="40"/>
      <c r="K277" s="40"/>
      <c r="L277" s="44"/>
      <c r="M277" s="220"/>
      <c r="N277" s="221"/>
      <c r="O277" s="84"/>
      <c r="P277" s="84"/>
      <c r="Q277" s="84"/>
      <c r="R277" s="84"/>
      <c r="S277" s="84"/>
      <c r="T277" s="85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T277" s="17" t="s">
        <v>139</v>
      </c>
      <c r="AU277" s="17" t="s">
        <v>81</v>
      </c>
    </row>
    <row r="278" s="13" customFormat="1">
      <c r="A278" s="13"/>
      <c r="B278" s="224"/>
      <c r="C278" s="225"/>
      <c r="D278" s="217" t="s">
        <v>149</v>
      </c>
      <c r="E278" s="226" t="s">
        <v>19</v>
      </c>
      <c r="F278" s="227" t="s">
        <v>243</v>
      </c>
      <c r="G278" s="225"/>
      <c r="H278" s="228">
        <v>1350</v>
      </c>
      <c r="I278" s="229"/>
      <c r="J278" s="225"/>
      <c r="K278" s="225"/>
      <c r="L278" s="230"/>
      <c r="M278" s="231"/>
      <c r="N278" s="232"/>
      <c r="O278" s="232"/>
      <c r="P278" s="232"/>
      <c r="Q278" s="232"/>
      <c r="R278" s="232"/>
      <c r="S278" s="232"/>
      <c r="T278" s="23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34" t="s">
        <v>149</v>
      </c>
      <c r="AU278" s="234" t="s">
        <v>81</v>
      </c>
      <c r="AV278" s="13" t="s">
        <v>81</v>
      </c>
      <c r="AW278" s="13" t="s">
        <v>33</v>
      </c>
      <c r="AX278" s="13" t="s">
        <v>71</v>
      </c>
      <c r="AY278" s="234" t="s">
        <v>130</v>
      </c>
    </row>
    <row r="279" s="14" customFormat="1">
      <c r="A279" s="14"/>
      <c r="B279" s="235"/>
      <c r="C279" s="236"/>
      <c r="D279" s="217" t="s">
        <v>149</v>
      </c>
      <c r="E279" s="237" t="s">
        <v>19</v>
      </c>
      <c r="F279" s="238" t="s">
        <v>151</v>
      </c>
      <c r="G279" s="236"/>
      <c r="H279" s="239">
        <v>1350</v>
      </c>
      <c r="I279" s="240"/>
      <c r="J279" s="236"/>
      <c r="K279" s="236"/>
      <c r="L279" s="241"/>
      <c r="M279" s="242"/>
      <c r="N279" s="243"/>
      <c r="O279" s="243"/>
      <c r="P279" s="243"/>
      <c r="Q279" s="243"/>
      <c r="R279" s="243"/>
      <c r="S279" s="243"/>
      <c r="T279" s="24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45" t="s">
        <v>149</v>
      </c>
      <c r="AU279" s="245" t="s">
        <v>81</v>
      </c>
      <c r="AV279" s="14" t="s">
        <v>137</v>
      </c>
      <c r="AW279" s="14" t="s">
        <v>33</v>
      </c>
      <c r="AX279" s="14" t="s">
        <v>79</v>
      </c>
      <c r="AY279" s="245" t="s">
        <v>130</v>
      </c>
    </row>
    <row r="280" s="2" customFormat="1" ht="16.5" customHeight="1">
      <c r="A280" s="38"/>
      <c r="B280" s="39"/>
      <c r="C280" s="204" t="s">
        <v>345</v>
      </c>
      <c r="D280" s="204" t="s">
        <v>132</v>
      </c>
      <c r="E280" s="205" t="s">
        <v>346</v>
      </c>
      <c r="F280" s="206" t="s">
        <v>347</v>
      </c>
      <c r="G280" s="207" t="s">
        <v>135</v>
      </c>
      <c r="H280" s="208">
        <v>1375</v>
      </c>
      <c r="I280" s="209"/>
      <c r="J280" s="210">
        <f>ROUND(I280*H280,2)</f>
        <v>0</v>
      </c>
      <c r="K280" s="206" t="s">
        <v>136</v>
      </c>
      <c r="L280" s="44"/>
      <c r="M280" s="211" t="s">
        <v>19</v>
      </c>
      <c r="N280" s="212" t="s">
        <v>42</v>
      </c>
      <c r="O280" s="84"/>
      <c r="P280" s="213">
        <f>O280*H280</f>
        <v>0</v>
      </c>
      <c r="Q280" s="213">
        <v>0</v>
      </c>
      <c r="R280" s="213">
        <f>Q280*H280</f>
        <v>0</v>
      </c>
      <c r="S280" s="213">
        <v>0</v>
      </c>
      <c r="T280" s="214">
        <f>S280*H280</f>
        <v>0</v>
      </c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R280" s="215" t="s">
        <v>137</v>
      </c>
      <c r="AT280" s="215" t="s">
        <v>132</v>
      </c>
      <c r="AU280" s="215" t="s">
        <v>81</v>
      </c>
      <c r="AY280" s="17" t="s">
        <v>130</v>
      </c>
      <c r="BE280" s="216">
        <f>IF(N280="základní",J280,0)</f>
        <v>0</v>
      </c>
      <c r="BF280" s="216">
        <f>IF(N280="snížená",J280,0)</f>
        <v>0</v>
      </c>
      <c r="BG280" s="216">
        <f>IF(N280="zákl. přenesená",J280,0)</f>
        <v>0</v>
      </c>
      <c r="BH280" s="216">
        <f>IF(N280="sníž. přenesená",J280,0)</f>
        <v>0</v>
      </c>
      <c r="BI280" s="216">
        <f>IF(N280="nulová",J280,0)</f>
        <v>0</v>
      </c>
      <c r="BJ280" s="17" t="s">
        <v>79</v>
      </c>
      <c r="BK280" s="216">
        <f>ROUND(I280*H280,2)</f>
        <v>0</v>
      </c>
      <c r="BL280" s="17" t="s">
        <v>137</v>
      </c>
      <c r="BM280" s="215" t="s">
        <v>348</v>
      </c>
    </row>
    <row r="281" s="2" customFormat="1">
      <c r="A281" s="38"/>
      <c r="B281" s="39"/>
      <c r="C281" s="40"/>
      <c r="D281" s="217" t="s">
        <v>138</v>
      </c>
      <c r="E281" s="40"/>
      <c r="F281" s="218" t="s">
        <v>347</v>
      </c>
      <c r="G281" s="40"/>
      <c r="H281" s="40"/>
      <c r="I281" s="219"/>
      <c r="J281" s="40"/>
      <c r="K281" s="40"/>
      <c r="L281" s="44"/>
      <c r="M281" s="220"/>
      <c r="N281" s="221"/>
      <c r="O281" s="84"/>
      <c r="P281" s="84"/>
      <c r="Q281" s="84"/>
      <c r="R281" s="84"/>
      <c r="S281" s="84"/>
      <c r="T281" s="85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T281" s="17" t="s">
        <v>138</v>
      </c>
      <c r="AU281" s="17" t="s">
        <v>81</v>
      </c>
    </row>
    <row r="282" s="2" customFormat="1">
      <c r="A282" s="38"/>
      <c r="B282" s="39"/>
      <c r="C282" s="40"/>
      <c r="D282" s="222" t="s">
        <v>139</v>
      </c>
      <c r="E282" s="40"/>
      <c r="F282" s="223" t="s">
        <v>349</v>
      </c>
      <c r="G282" s="40"/>
      <c r="H282" s="40"/>
      <c r="I282" s="219"/>
      <c r="J282" s="40"/>
      <c r="K282" s="40"/>
      <c r="L282" s="44"/>
      <c r="M282" s="220"/>
      <c r="N282" s="221"/>
      <c r="O282" s="84"/>
      <c r="P282" s="84"/>
      <c r="Q282" s="84"/>
      <c r="R282" s="84"/>
      <c r="S282" s="84"/>
      <c r="T282" s="85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T282" s="17" t="s">
        <v>139</v>
      </c>
      <c r="AU282" s="17" t="s">
        <v>81</v>
      </c>
    </row>
    <row r="283" s="13" customFormat="1">
      <c r="A283" s="13"/>
      <c r="B283" s="224"/>
      <c r="C283" s="225"/>
      <c r="D283" s="217" t="s">
        <v>149</v>
      </c>
      <c r="E283" s="226" t="s">
        <v>19</v>
      </c>
      <c r="F283" s="227" t="s">
        <v>156</v>
      </c>
      <c r="G283" s="225"/>
      <c r="H283" s="228">
        <v>25</v>
      </c>
      <c r="I283" s="229"/>
      <c r="J283" s="225"/>
      <c r="K283" s="225"/>
      <c r="L283" s="230"/>
      <c r="M283" s="231"/>
      <c r="N283" s="232"/>
      <c r="O283" s="232"/>
      <c r="P283" s="232"/>
      <c r="Q283" s="232"/>
      <c r="R283" s="232"/>
      <c r="S283" s="232"/>
      <c r="T283" s="23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34" t="s">
        <v>149</v>
      </c>
      <c r="AU283" s="234" t="s">
        <v>81</v>
      </c>
      <c r="AV283" s="13" t="s">
        <v>81</v>
      </c>
      <c r="AW283" s="13" t="s">
        <v>33</v>
      </c>
      <c r="AX283" s="13" t="s">
        <v>71</v>
      </c>
      <c r="AY283" s="234" t="s">
        <v>130</v>
      </c>
    </row>
    <row r="284" s="13" customFormat="1">
      <c r="A284" s="13"/>
      <c r="B284" s="224"/>
      <c r="C284" s="225"/>
      <c r="D284" s="217" t="s">
        <v>149</v>
      </c>
      <c r="E284" s="226" t="s">
        <v>19</v>
      </c>
      <c r="F284" s="227" t="s">
        <v>243</v>
      </c>
      <c r="G284" s="225"/>
      <c r="H284" s="228">
        <v>1350</v>
      </c>
      <c r="I284" s="229"/>
      <c r="J284" s="225"/>
      <c r="K284" s="225"/>
      <c r="L284" s="230"/>
      <c r="M284" s="231"/>
      <c r="N284" s="232"/>
      <c r="O284" s="232"/>
      <c r="P284" s="232"/>
      <c r="Q284" s="232"/>
      <c r="R284" s="232"/>
      <c r="S284" s="232"/>
      <c r="T284" s="23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34" t="s">
        <v>149</v>
      </c>
      <c r="AU284" s="234" t="s">
        <v>81</v>
      </c>
      <c r="AV284" s="13" t="s">
        <v>81</v>
      </c>
      <c r="AW284" s="13" t="s">
        <v>33</v>
      </c>
      <c r="AX284" s="13" t="s">
        <v>71</v>
      </c>
      <c r="AY284" s="234" t="s">
        <v>130</v>
      </c>
    </row>
    <row r="285" s="14" customFormat="1">
      <c r="A285" s="14"/>
      <c r="B285" s="235"/>
      <c r="C285" s="236"/>
      <c r="D285" s="217" t="s">
        <v>149</v>
      </c>
      <c r="E285" s="237" t="s">
        <v>19</v>
      </c>
      <c r="F285" s="238" t="s">
        <v>151</v>
      </c>
      <c r="G285" s="236"/>
      <c r="H285" s="239">
        <v>1375</v>
      </c>
      <c r="I285" s="240"/>
      <c r="J285" s="236"/>
      <c r="K285" s="236"/>
      <c r="L285" s="241"/>
      <c r="M285" s="242"/>
      <c r="N285" s="243"/>
      <c r="O285" s="243"/>
      <c r="P285" s="243"/>
      <c r="Q285" s="243"/>
      <c r="R285" s="243"/>
      <c r="S285" s="243"/>
      <c r="T285" s="24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45" t="s">
        <v>149</v>
      </c>
      <c r="AU285" s="245" t="s">
        <v>81</v>
      </c>
      <c r="AV285" s="14" t="s">
        <v>137</v>
      </c>
      <c r="AW285" s="14" t="s">
        <v>33</v>
      </c>
      <c r="AX285" s="14" t="s">
        <v>79</v>
      </c>
      <c r="AY285" s="245" t="s">
        <v>130</v>
      </c>
    </row>
    <row r="286" s="2" customFormat="1" ht="21.75" customHeight="1">
      <c r="A286" s="38"/>
      <c r="B286" s="39"/>
      <c r="C286" s="204" t="s">
        <v>241</v>
      </c>
      <c r="D286" s="204" t="s">
        <v>132</v>
      </c>
      <c r="E286" s="205" t="s">
        <v>350</v>
      </c>
      <c r="F286" s="206" t="s">
        <v>351</v>
      </c>
      <c r="G286" s="207" t="s">
        <v>135</v>
      </c>
      <c r="H286" s="208">
        <v>1350</v>
      </c>
      <c r="I286" s="209"/>
      <c r="J286" s="210">
        <f>ROUND(I286*H286,2)</f>
        <v>0</v>
      </c>
      <c r="K286" s="206" t="s">
        <v>136</v>
      </c>
      <c r="L286" s="44"/>
      <c r="M286" s="211" t="s">
        <v>19</v>
      </c>
      <c r="N286" s="212" t="s">
        <v>42</v>
      </c>
      <c r="O286" s="84"/>
      <c r="P286" s="213">
        <f>O286*H286</f>
        <v>0</v>
      </c>
      <c r="Q286" s="213">
        <v>0</v>
      </c>
      <c r="R286" s="213">
        <f>Q286*H286</f>
        <v>0</v>
      </c>
      <c r="S286" s="213">
        <v>0</v>
      </c>
      <c r="T286" s="214">
        <f>S286*H286</f>
        <v>0</v>
      </c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R286" s="215" t="s">
        <v>137</v>
      </c>
      <c r="AT286" s="215" t="s">
        <v>132</v>
      </c>
      <c r="AU286" s="215" t="s">
        <v>81</v>
      </c>
      <c r="AY286" s="17" t="s">
        <v>130</v>
      </c>
      <c r="BE286" s="216">
        <f>IF(N286="základní",J286,0)</f>
        <v>0</v>
      </c>
      <c r="BF286" s="216">
        <f>IF(N286="snížená",J286,0)</f>
        <v>0</v>
      </c>
      <c r="BG286" s="216">
        <f>IF(N286="zákl. přenesená",J286,0)</f>
        <v>0</v>
      </c>
      <c r="BH286" s="216">
        <f>IF(N286="sníž. přenesená",J286,0)</f>
        <v>0</v>
      </c>
      <c r="BI286" s="216">
        <f>IF(N286="nulová",J286,0)</f>
        <v>0</v>
      </c>
      <c r="BJ286" s="17" t="s">
        <v>79</v>
      </c>
      <c r="BK286" s="216">
        <f>ROUND(I286*H286,2)</f>
        <v>0</v>
      </c>
      <c r="BL286" s="17" t="s">
        <v>137</v>
      </c>
      <c r="BM286" s="215" t="s">
        <v>352</v>
      </c>
    </row>
    <row r="287" s="2" customFormat="1">
      <c r="A287" s="38"/>
      <c r="B287" s="39"/>
      <c r="C287" s="40"/>
      <c r="D287" s="217" t="s">
        <v>138</v>
      </c>
      <c r="E287" s="40"/>
      <c r="F287" s="218" t="s">
        <v>351</v>
      </c>
      <c r="G287" s="40"/>
      <c r="H287" s="40"/>
      <c r="I287" s="219"/>
      <c r="J287" s="40"/>
      <c r="K287" s="40"/>
      <c r="L287" s="44"/>
      <c r="M287" s="220"/>
      <c r="N287" s="221"/>
      <c r="O287" s="84"/>
      <c r="P287" s="84"/>
      <c r="Q287" s="84"/>
      <c r="R287" s="84"/>
      <c r="S287" s="84"/>
      <c r="T287" s="85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T287" s="17" t="s">
        <v>138</v>
      </c>
      <c r="AU287" s="17" t="s">
        <v>81</v>
      </c>
    </row>
    <row r="288" s="2" customFormat="1">
      <c r="A288" s="38"/>
      <c r="B288" s="39"/>
      <c r="C288" s="40"/>
      <c r="D288" s="222" t="s">
        <v>139</v>
      </c>
      <c r="E288" s="40"/>
      <c r="F288" s="223" t="s">
        <v>353</v>
      </c>
      <c r="G288" s="40"/>
      <c r="H288" s="40"/>
      <c r="I288" s="219"/>
      <c r="J288" s="40"/>
      <c r="K288" s="40"/>
      <c r="L288" s="44"/>
      <c r="M288" s="220"/>
      <c r="N288" s="221"/>
      <c r="O288" s="84"/>
      <c r="P288" s="84"/>
      <c r="Q288" s="84"/>
      <c r="R288" s="84"/>
      <c r="S288" s="84"/>
      <c r="T288" s="85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T288" s="17" t="s">
        <v>139</v>
      </c>
      <c r="AU288" s="17" t="s">
        <v>81</v>
      </c>
    </row>
    <row r="289" s="13" customFormat="1">
      <c r="A289" s="13"/>
      <c r="B289" s="224"/>
      <c r="C289" s="225"/>
      <c r="D289" s="217" t="s">
        <v>149</v>
      </c>
      <c r="E289" s="226" t="s">
        <v>19</v>
      </c>
      <c r="F289" s="227" t="s">
        <v>243</v>
      </c>
      <c r="G289" s="225"/>
      <c r="H289" s="228">
        <v>1350</v>
      </c>
      <c r="I289" s="229"/>
      <c r="J289" s="225"/>
      <c r="K289" s="225"/>
      <c r="L289" s="230"/>
      <c r="M289" s="231"/>
      <c r="N289" s="232"/>
      <c r="O289" s="232"/>
      <c r="P289" s="232"/>
      <c r="Q289" s="232"/>
      <c r="R289" s="232"/>
      <c r="S289" s="232"/>
      <c r="T289" s="23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34" t="s">
        <v>149</v>
      </c>
      <c r="AU289" s="234" t="s">
        <v>81</v>
      </c>
      <c r="AV289" s="13" t="s">
        <v>81</v>
      </c>
      <c r="AW289" s="13" t="s">
        <v>33</v>
      </c>
      <c r="AX289" s="13" t="s">
        <v>71</v>
      </c>
      <c r="AY289" s="234" t="s">
        <v>130</v>
      </c>
    </row>
    <row r="290" s="14" customFormat="1">
      <c r="A290" s="14"/>
      <c r="B290" s="235"/>
      <c r="C290" s="236"/>
      <c r="D290" s="217" t="s">
        <v>149</v>
      </c>
      <c r="E290" s="237" t="s">
        <v>19</v>
      </c>
      <c r="F290" s="238" t="s">
        <v>151</v>
      </c>
      <c r="G290" s="236"/>
      <c r="H290" s="239">
        <v>1350</v>
      </c>
      <c r="I290" s="240"/>
      <c r="J290" s="236"/>
      <c r="K290" s="236"/>
      <c r="L290" s="241"/>
      <c r="M290" s="242"/>
      <c r="N290" s="243"/>
      <c r="O290" s="243"/>
      <c r="P290" s="243"/>
      <c r="Q290" s="243"/>
      <c r="R290" s="243"/>
      <c r="S290" s="243"/>
      <c r="T290" s="24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45" t="s">
        <v>149</v>
      </c>
      <c r="AU290" s="245" t="s">
        <v>81</v>
      </c>
      <c r="AV290" s="14" t="s">
        <v>137</v>
      </c>
      <c r="AW290" s="14" t="s">
        <v>33</v>
      </c>
      <c r="AX290" s="14" t="s">
        <v>79</v>
      </c>
      <c r="AY290" s="245" t="s">
        <v>130</v>
      </c>
    </row>
    <row r="291" s="2" customFormat="1" ht="21.75" customHeight="1">
      <c r="A291" s="38"/>
      <c r="B291" s="39"/>
      <c r="C291" s="204" t="s">
        <v>354</v>
      </c>
      <c r="D291" s="204" t="s">
        <v>132</v>
      </c>
      <c r="E291" s="205" t="s">
        <v>355</v>
      </c>
      <c r="F291" s="206" t="s">
        <v>356</v>
      </c>
      <c r="G291" s="207" t="s">
        <v>135</v>
      </c>
      <c r="H291" s="208">
        <v>25</v>
      </c>
      <c r="I291" s="209"/>
      <c r="J291" s="210">
        <f>ROUND(I291*H291,2)</f>
        <v>0</v>
      </c>
      <c r="K291" s="206" t="s">
        <v>136</v>
      </c>
      <c r="L291" s="44"/>
      <c r="M291" s="211" t="s">
        <v>19</v>
      </c>
      <c r="N291" s="212" t="s">
        <v>42</v>
      </c>
      <c r="O291" s="84"/>
      <c r="P291" s="213">
        <f>O291*H291</f>
        <v>0</v>
      </c>
      <c r="Q291" s="213">
        <v>0</v>
      </c>
      <c r="R291" s="213">
        <f>Q291*H291</f>
        <v>0</v>
      </c>
      <c r="S291" s="213">
        <v>0</v>
      </c>
      <c r="T291" s="214">
        <f>S291*H291</f>
        <v>0</v>
      </c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R291" s="215" t="s">
        <v>137</v>
      </c>
      <c r="AT291" s="215" t="s">
        <v>132</v>
      </c>
      <c r="AU291" s="215" t="s">
        <v>81</v>
      </c>
      <c r="AY291" s="17" t="s">
        <v>130</v>
      </c>
      <c r="BE291" s="216">
        <f>IF(N291="základní",J291,0)</f>
        <v>0</v>
      </c>
      <c r="BF291" s="216">
        <f>IF(N291="snížená",J291,0)</f>
        <v>0</v>
      </c>
      <c r="BG291" s="216">
        <f>IF(N291="zákl. přenesená",J291,0)</f>
        <v>0</v>
      </c>
      <c r="BH291" s="216">
        <f>IF(N291="sníž. přenesená",J291,0)</f>
        <v>0</v>
      </c>
      <c r="BI291" s="216">
        <f>IF(N291="nulová",J291,0)</f>
        <v>0</v>
      </c>
      <c r="BJ291" s="17" t="s">
        <v>79</v>
      </c>
      <c r="BK291" s="216">
        <f>ROUND(I291*H291,2)</f>
        <v>0</v>
      </c>
      <c r="BL291" s="17" t="s">
        <v>137</v>
      </c>
      <c r="BM291" s="215" t="s">
        <v>357</v>
      </c>
    </row>
    <row r="292" s="2" customFormat="1">
      <c r="A292" s="38"/>
      <c r="B292" s="39"/>
      <c r="C292" s="40"/>
      <c r="D292" s="217" t="s">
        <v>138</v>
      </c>
      <c r="E292" s="40"/>
      <c r="F292" s="218" t="s">
        <v>356</v>
      </c>
      <c r="G292" s="40"/>
      <c r="H292" s="40"/>
      <c r="I292" s="219"/>
      <c r="J292" s="40"/>
      <c r="K292" s="40"/>
      <c r="L292" s="44"/>
      <c r="M292" s="220"/>
      <c r="N292" s="221"/>
      <c r="O292" s="84"/>
      <c r="P292" s="84"/>
      <c r="Q292" s="84"/>
      <c r="R292" s="84"/>
      <c r="S292" s="84"/>
      <c r="T292" s="85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T292" s="17" t="s">
        <v>138</v>
      </c>
      <c r="AU292" s="17" t="s">
        <v>81</v>
      </c>
    </row>
    <row r="293" s="2" customFormat="1">
      <c r="A293" s="38"/>
      <c r="B293" s="39"/>
      <c r="C293" s="40"/>
      <c r="D293" s="222" t="s">
        <v>139</v>
      </c>
      <c r="E293" s="40"/>
      <c r="F293" s="223" t="s">
        <v>358</v>
      </c>
      <c r="G293" s="40"/>
      <c r="H293" s="40"/>
      <c r="I293" s="219"/>
      <c r="J293" s="40"/>
      <c r="K293" s="40"/>
      <c r="L293" s="44"/>
      <c r="M293" s="220"/>
      <c r="N293" s="221"/>
      <c r="O293" s="84"/>
      <c r="P293" s="84"/>
      <c r="Q293" s="84"/>
      <c r="R293" s="84"/>
      <c r="S293" s="84"/>
      <c r="T293" s="85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T293" s="17" t="s">
        <v>139</v>
      </c>
      <c r="AU293" s="17" t="s">
        <v>81</v>
      </c>
    </row>
    <row r="294" s="13" customFormat="1">
      <c r="A294" s="13"/>
      <c r="B294" s="224"/>
      <c r="C294" s="225"/>
      <c r="D294" s="217" t="s">
        <v>149</v>
      </c>
      <c r="E294" s="226" t="s">
        <v>19</v>
      </c>
      <c r="F294" s="227" t="s">
        <v>156</v>
      </c>
      <c r="G294" s="225"/>
      <c r="H294" s="228">
        <v>25</v>
      </c>
      <c r="I294" s="229"/>
      <c r="J294" s="225"/>
      <c r="K294" s="225"/>
      <c r="L294" s="230"/>
      <c r="M294" s="231"/>
      <c r="N294" s="232"/>
      <c r="O294" s="232"/>
      <c r="P294" s="232"/>
      <c r="Q294" s="232"/>
      <c r="R294" s="232"/>
      <c r="S294" s="232"/>
      <c r="T294" s="23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34" t="s">
        <v>149</v>
      </c>
      <c r="AU294" s="234" t="s">
        <v>81</v>
      </c>
      <c r="AV294" s="13" t="s">
        <v>81</v>
      </c>
      <c r="AW294" s="13" t="s">
        <v>33</v>
      </c>
      <c r="AX294" s="13" t="s">
        <v>71</v>
      </c>
      <c r="AY294" s="234" t="s">
        <v>130</v>
      </c>
    </row>
    <row r="295" s="14" customFormat="1">
      <c r="A295" s="14"/>
      <c r="B295" s="235"/>
      <c r="C295" s="236"/>
      <c r="D295" s="217" t="s">
        <v>149</v>
      </c>
      <c r="E295" s="237" t="s">
        <v>19</v>
      </c>
      <c r="F295" s="238" t="s">
        <v>151</v>
      </c>
      <c r="G295" s="236"/>
      <c r="H295" s="239">
        <v>25</v>
      </c>
      <c r="I295" s="240"/>
      <c r="J295" s="236"/>
      <c r="K295" s="236"/>
      <c r="L295" s="241"/>
      <c r="M295" s="242"/>
      <c r="N295" s="243"/>
      <c r="O295" s="243"/>
      <c r="P295" s="243"/>
      <c r="Q295" s="243"/>
      <c r="R295" s="243"/>
      <c r="S295" s="243"/>
      <c r="T295" s="24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45" t="s">
        <v>149</v>
      </c>
      <c r="AU295" s="245" t="s">
        <v>81</v>
      </c>
      <c r="AV295" s="14" t="s">
        <v>137</v>
      </c>
      <c r="AW295" s="14" t="s">
        <v>33</v>
      </c>
      <c r="AX295" s="14" t="s">
        <v>79</v>
      </c>
      <c r="AY295" s="245" t="s">
        <v>130</v>
      </c>
    </row>
    <row r="296" s="2" customFormat="1" ht="16.5" customHeight="1">
      <c r="A296" s="38"/>
      <c r="B296" s="39"/>
      <c r="C296" s="204" t="s">
        <v>254</v>
      </c>
      <c r="D296" s="204" t="s">
        <v>132</v>
      </c>
      <c r="E296" s="205" t="s">
        <v>359</v>
      </c>
      <c r="F296" s="206" t="s">
        <v>360</v>
      </c>
      <c r="G296" s="207" t="s">
        <v>135</v>
      </c>
      <c r="H296" s="208">
        <v>15</v>
      </c>
      <c r="I296" s="209"/>
      <c r="J296" s="210">
        <f>ROUND(I296*H296,2)</f>
        <v>0</v>
      </c>
      <c r="K296" s="206" t="s">
        <v>136</v>
      </c>
      <c r="L296" s="44"/>
      <c r="M296" s="211" t="s">
        <v>19</v>
      </c>
      <c r="N296" s="212" t="s">
        <v>42</v>
      </c>
      <c r="O296" s="84"/>
      <c r="P296" s="213">
        <f>O296*H296</f>
        <v>0</v>
      </c>
      <c r="Q296" s="213">
        <v>0</v>
      </c>
      <c r="R296" s="213">
        <f>Q296*H296</f>
        <v>0</v>
      </c>
      <c r="S296" s="213">
        <v>0</v>
      </c>
      <c r="T296" s="214">
        <f>S296*H296</f>
        <v>0</v>
      </c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R296" s="215" t="s">
        <v>137</v>
      </c>
      <c r="AT296" s="215" t="s">
        <v>132</v>
      </c>
      <c r="AU296" s="215" t="s">
        <v>81</v>
      </c>
      <c r="AY296" s="17" t="s">
        <v>130</v>
      </c>
      <c r="BE296" s="216">
        <f>IF(N296="základní",J296,0)</f>
        <v>0</v>
      </c>
      <c r="BF296" s="216">
        <f>IF(N296="snížená",J296,0)</f>
        <v>0</v>
      </c>
      <c r="BG296" s="216">
        <f>IF(N296="zákl. přenesená",J296,0)</f>
        <v>0</v>
      </c>
      <c r="BH296" s="216">
        <f>IF(N296="sníž. přenesená",J296,0)</f>
        <v>0</v>
      </c>
      <c r="BI296" s="216">
        <f>IF(N296="nulová",J296,0)</f>
        <v>0</v>
      </c>
      <c r="BJ296" s="17" t="s">
        <v>79</v>
      </c>
      <c r="BK296" s="216">
        <f>ROUND(I296*H296,2)</f>
        <v>0</v>
      </c>
      <c r="BL296" s="17" t="s">
        <v>137</v>
      </c>
      <c r="BM296" s="215" t="s">
        <v>361</v>
      </c>
    </row>
    <row r="297" s="2" customFormat="1">
      <c r="A297" s="38"/>
      <c r="B297" s="39"/>
      <c r="C297" s="40"/>
      <c r="D297" s="217" t="s">
        <v>138</v>
      </c>
      <c r="E297" s="40"/>
      <c r="F297" s="218" t="s">
        <v>360</v>
      </c>
      <c r="G297" s="40"/>
      <c r="H297" s="40"/>
      <c r="I297" s="219"/>
      <c r="J297" s="40"/>
      <c r="K297" s="40"/>
      <c r="L297" s="44"/>
      <c r="M297" s="220"/>
      <c r="N297" s="221"/>
      <c r="O297" s="84"/>
      <c r="P297" s="84"/>
      <c r="Q297" s="84"/>
      <c r="R297" s="84"/>
      <c r="S297" s="84"/>
      <c r="T297" s="85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T297" s="17" t="s">
        <v>138</v>
      </c>
      <c r="AU297" s="17" t="s">
        <v>81</v>
      </c>
    </row>
    <row r="298" s="2" customFormat="1">
      <c r="A298" s="38"/>
      <c r="B298" s="39"/>
      <c r="C298" s="40"/>
      <c r="D298" s="222" t="s">
        <v>139</v>
      </c>
      <c r="E298" s="40"/>
      <c r="F298" s="223" t="s">
        <v>362</v>
      </c>
      <c r="G298" s="40"/>
      <c r="H298" s="40"/>
      <c r="I298" s="219"/>
      <c r="J298" s="40"/>
      <c r="K298" s="40"/>
      <c r="L298" s="44"/>
      <c r="M298" s="220"/>
      <c r="N298" s="221"/>
      <c r="O298" s="84"/>
      <c r="P298" s="84"/>
      <c r="Q298" s="84"/>
      <c r="R298" s="84"/>
      <c r="S298" s="84"/>
      <c r="T298" s="85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T298" s="17" t="s">
        <v>139</v>
      </c>
      <c r="AU298" s="17" t="s">
        <v>81</v>
      </c>
    </row>
    <row r="299" s="13" customFormat="1">
      <c r="A299" s="13"/>
      <c r="B299" s="224"/>
      <c r="C299" s="225"/>
      <c r="D299" s="217" t="s">
        <v>149</v>
      </c>
      <c r="E299" s="226" t="s">
        <v>19</v>
      </c>
      <c r="F299" s="227" t="s">
        <v>247</v>
      </c>
      <c r="G299" s="225"/>
      <c r="H299" s="228">
        <v>15</v>
      </c>
      <c r="I299" s="229"/>
      <c r="J299" s="225"/>
      <c r="K299" s="225"/>
      <c r="L299" s="230"/>
      <c r="M299" s="231"/>
      <c r="N299" s="232"/>
      <c r="O299" s="232"/>
      <c r="P299" s="232"/>
      <c r="Q299" s="232"/>
      <c r="R299" s="232"/>
      <c r="S299" s="232"/>
      <c r="T299" s="23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34" t="s">
        <v>149</v>
      </c>
      <c r="AU299" s="234" t="s">
        <v>81</v>
      </c>
      <c r="AV299" s="13" t="s">
        <v>81</v>
      </c>
      <c r="AW299" s="13" t="s">
        <v>33</v>
      </c>
      <c r="AX299" s="13" t="s">
        <v>71</v>
      </c>
      <c r="AY299" s="234" t="s">
        <v>130</v>
      </c>
    </row>
    <row r="300" s="14" customFormat="1">
      <c r="A300" s="14"/>
      <c r="B300" s="235"/>
      <c r="C300" s="236"/>
      <c r="D300" s="217" t="s">
        <v>149</v>
      </c>
      <c r="E300" s="237" t="s">
        <v>19</v>
      </c>
      <c r="F300" s="238" t="s">
        <v>151</v>
      </c>
      <c r="G300" s="236"/>
      <c r="H300" s="239">
        <v>15</v>
      </c>
      <c r="I300" s="240"/>
      <c r="J300" s="236"/>
      <c r="K300" s="236"/>
      <c r="L300" s="241"/>
      <c r="M300" s="242"/>
      <c r="N300" s="243"/>
      <c r="O300" s="243"/>
      <c r="P300" s="243"/>
      <c r="Q300" s="243"/>
      <c r="R300" s="243"/>
      <c r="S300" s="243"/>
      <c r="T300" s="24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45" t="s">
        <v>149</v>
      </c>
      <c r="AU300" s="245" t="s">
        <v>81</v>
      </c>
      <c r="AV300" s="14" t="s">
        <v>137</v>
      </c>
      <c r="AW300" s="14" t="s">
        <v>33</v>
      </c>
      <c r="AX300" s="14" t="s">
        <v>79</v>
      </c>
      <c r="AY300" s="245" t="s">
        <v>130</v>
      </c>
    </row>
    <row r="301" s="2" customFormat="1" ht="16.5" customHeight="1">
      <c r="A301" s="38"/>
      <c r="B301" s="39"/>
      <c r="C301" s="246" t="s">
        <v>363</v>
      </c>
      <c r="D301" s="246" t="s">
        <v>220</v>
      </c>
      <c r="E301" s="247" t="s">
        <v>364</v>
      </c>
      <c r="F301" s="248" t="s">
        <v>365</v>
      </c>
      <c r="G301" s="249" t="s">
        <v>135</v>
      </c>
      <c r="H301" s="250">
        <v>15.449999999999999</v>
      </c>
      <c r="I301" s="251"/>
      <c r="J301" s="252">
        <f>ROUND(I301*H301,2)</f>
        <v>0</v>
      </c>
      <c r="K301" s="248" t="s">
        <v>136</v>
      </c>
      <c r="L301" s="253"/>
      <c r="M301" s="254" t="s">
        <v>19</v>
      </c>
      <c r="N301" s="255" t="s">
        <v>42</v>
      </c>
      <c r="O301" s="84"/>
      <c r="P301" s="213">
        <f>O301*H301</f>
        <v>0</v>
      </c>
      <c r="Q301" s="213">
        <v>0</v>
      </c>
      <c r="R301" s="213">
        <f>Q301*H301</f>
        <v>0</v>
      </c>
      <c r="S301" s="213">
        <v>0</v>
      </c>
      <c r="T301" s="214">
        <f>S301*H301</f>
        <v>0</v>
      </c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R301" s="215" t="s">
        <v>154</v>
      </c>
      <c r="AT301" s="215" t="s">
        <v>220</v>
      </c>
      <c r="AU301" s="215" t="s">
        <v>81</v>
      </c>
      <c r="AY301" s="17" t="s">
        <v>130</v>
      </c>
      <c r="BE301" s="216">
        <f>IF(N301="základní",J301,0)</f>
        <v>0</v>
      </c>
      <c r="BF301" s="216">
        <f>IF(N301="snížená",J301,0)</f>
        <v>0</v>
      </c>
      <c r="BG301" s="216">
        <f>IF(N301="zákl. přenesená",J301,0)</f>
        <v>0</v>
      </c>
      <c r="BH301" s="216">
        <f>IF(N301="sníž. přenesená",J301,0)</f>
        <v>0</v>
      </c>
      <c r="BI301" s="216">
        <f>IF(N301="nulová",J301,0)</f>
        <v>0</v>
      </c>
      <c r="BJ301" s="17" t="s">
        <v>79</v>
      </c>
      <c r="BK301" s="216">
        <f>ROUND(I301*H301,2)</f>
        <v>0</v>
      </c>
      <c r="BL301" s="17" t="s">
        <v>137</v>
      </c>
      <c r="BM301" s="215" t="s">
        <v>366</v>
      </c>
    </row>
    <row r="302" s="2" customFormat="1">
      <c r="A302" s="38"/>
      <c r="B302" s="39"/>
      <c r="C302" s="40"/>
      <c r="D302" s="217" t="s">
        <v>138</v>
      </c>
      <c r="E302" s="40"/>
      <c r="F302" s="218" t="s">
        <v>365</v>
      </c>
      <c r="G302" s="40"/>
      <c r="H302" s="40"/>
      <c r="I302" s="219"/>
      <c r="J302" s="40"/>
      <c r="K302" s="40"/>
      <c r="L302" s="44"/>
      <c r="M302" s="220"/>
      <c r="N302" s="221"/>
      <c r="O302" s="84"/>
      <c r="P302" s="84"/>
      <c r="Q302" s="84"/>
      <c r="R302" s="84"/>
      <c r="S302" s="84"/>
      <c r="T302" s="85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T302" s="17" t="s">
        <v>138</v>
      </c>
      <c r="AU302" s="17" t="s">
        <v>81</v>
      </c>
    </row>
    <row r="303" s="13" customFormat="1">
      <c r="A303" s="13"/>
      <c r="B303" s="224"/>
      <c r="C303" s="225"/>
      <c r="D303" s="217" t="s">
        <v>149</v>
      </c>
      <c r="E303" s="226" t="s">
        <v>19</v>
      </c>
      <c r="F303" s="227" t="s">
        <v>367</v>
      </c>
      <c r="G303" s="225"/>
      <c r="H303" s="228">
        <v>15.449999999999999</v>
      </c>
      <c r="I303" s="229"/>
      <c r="J303" s="225"/>
      <c r="K303" s="225"/>
      <c r="L303" s="230"/>
      <c r="M303" s="231"/>
      <c r="N303" s="232"/>
      <c r="O303" s="232"/>
      <c r="P303" s="232"/>
      <c r="Q303" s="232"/>
      <c r="R303" s="232"/>
      <c r="S303" s="232"/>
      <c r="T303" s="23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34" t="s">
        <v>149</v>
      </c>
      <c r="AU303" s="234" t="s">
        <v>81</v>
      </c>
      <c r="AV303" s="13" t="s">
        <v>81</v>
      </c>
      <c r="AW303" s="13" t="s">
        <v>33</v>
      </c>
      <c r="AX303" s="13" t="s">
        <v>71</v>
      </c>
      <c r="AY303" s="234" t="s">
        <v>130</v>
      </c>
    </row>
    <row r="304" s="14" customFormat="1">
      <c r="A304" s="14"/>
      <c r="B304" s="235"/>
      <c r="C304" s="236"/>
      <c r="D304" s="217" t="s">
        <v>149</v>
      </c>
      <c r="E304" s="237" t="s">
        <v>19</v>
      </c>
      <c r="F304" s="238" t="s">
        <v>151</v>
      </c>
      <c r="G304" s="236"/>
      <c r="H304" s="239">
        <v>15.449999999999999</v>
      </c>
      <c r="I304" s="240"/>
      <c r="J304" s="236"/>
      <c r="K304" s="236"/>
      <c r="L304" s="241"/>
      <c r="M304" s="242"/>
      <c r="N304" s="243"/>
      <c r="O304" s="243"/>
      <c r="P304" s="243"/>
      <c r="Q304" s="243"/>
      <c r="R304" s="243"/>
      <c r="S304" s="243"/>
      <c r="T304" s="24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45" t="s">
        <v>149</v>
      </c>
      <c r="AU304" s="245" t="s">
        <v>81</v>
      </c>
      <c r="AV304" s="14" t="s">
        <v>137</v>
      </c>
      <c r="AW304" s="14" t="s">
        <v>33</v>
      </c>
      <c r="AX304" s="14" t="s">
        <v>79</v>
      </c>
      <c r="AY304" s="245" t="s">
        <v>130</v>
      </c>
    </row>
    <row r="305" s="2" customFormat="1" ht="21.75" customHeight="1">
      <c r="A305" s="38"/>
      <c r="B305" s="39"/>
      <c r="C305" s="204" t="s">
        <v>259</v>
      </c>
      <c r="D305" s="204" t="s">
        <v>132</v>
      </c>
      <c r="E305" s="205" t="s">
        <v>368</v>
      </c>
      <c r="F305" s="206" t="s">
        <v>369</v>
      </c>
      <c r="G305" s="207" t="s">
        <v>135</v>
      </c>
      <c r="H305" s="208">
        <v>427</v>
      </c>
      <c r="I305" s="209"/>
      <c r="J305" s="210">
        <f>ROUND(I305*H305,2)</f>
        <v>0</v>
      </c>
      <c r="K305" s="206" t="s">
        <v>136</v>
      </c>
      <c r="L305" s="44"/>
      <c r="M305" s="211" t="s">
        <v>19</v>
      </c>
      <c r="N305" s="212" t="s">
        <v>42</v>
      </c>
      <c r="O305" s="84"/>
      <c r="P305" s="213">
        <f>O305*H305</f>
        <v>0</v>
      </c>
      <c r="Q305" s="213">
        <v>0</v>
      </c>
      <c r="R305" s="213">
        <f>Q305*H305</f>
        <v>0</v>
      </c>
      <c r="S305" s="213">
        <v>0</v>
      </c>
      <c r="T305" s="214">
        <f>S305*H305</f>
        <v>0</v>
      </c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R305" s="215" t="s">
        <v>137</v>
      </c>
      <c r="AT305" s="215" t="s">
        <v>132</v>
      </c>
      <c r="AU305" s="215" t="s">
        <v>81</v>
      </c>
      <c r="AY305" s="17" t="s">
        <v>130</v>
      </c>
      <c r="BE305" s="216">
        <f>IF(N305="základní",J305,0)</f>
        <v>0</v>
      </c>
      <c r="BF305" s="216">
        <f>IF(N305="snížená",J305,0)</f>
        <v>0</v>
      </c>
      <c r="BG305" s="216">
        <f>IF(N305="zákl. přenesená",J305,0)</f>
        <v>0</v>
      </c>
      <c r="BH305" s="216">
        <f>IF(N305="sníž. přenesená",J305,0)</f>
        <v>0</v>
      </c>
      <c r="BI305" s="216">
        <f>IF(N305="nulová",J305,0)</f>
        <v>0</v>
      </c>
      <c r="BJ305" s="17" t="s">
        <v>79</v>
      </c>
      <c r="BK305" s="216">
        <f>ROUND(I305*H305,2)</f>
        <v>0</v>
      </c>
      <c r="BL305" s="17" t="s">
        <v>137</v>
      </c>
      <c r="BM305" s="215" t="s">
        <v>370</v>
      </c>
    </row>
    <row r="306" s="2" customFormat="1">
      <c r="A306" s="38"/>
      <c r="B306" s="39"/>
      <c r="C306" s="40"/>
      <c r="D306" s="217" t="s">
        <v>138</v>
      </c>
      <c r="E306" s="40"/>
      <c r="F306" s="218" t="s">
        <v>369</v>
      </c>
      <c r="G306" s="40"/>
      <c r="H306" s="40"/>
      <c r="I306" s="219"/>
      <c r="J306" s="40"/>
      <c r="K306" s="40"/>
      <c r="L306" s="44"/>
      <c r="M306" s="220"/>
      <c r="N306" s="221"/>
      <c r="O306" s="84"/>
      <c r="P306" s="84"/>
      <c r="Q306" s="84"/>
      <c r="R306" s="84"/>
      <c r="S306" s="84"/>
      <c r="T306" s="85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T306" s="17" t="s">
        <v>138</v>
      </c>
      <c r="AU306" s="17" t="s">
        <v>81</v>
      </c>
    </row>
    <row r="307" s="2" customFormat="1">
      <c r="A307" s="38"/>
      <c r="B307" s="39"/>
      <c r="C307" s="40"/>
      <c r="D307" s="222" t="s">
        <v>139</v>
      </c>
      <c r="E307" s="40"/>
      <c r="F307" s="223" t="s">
        <v>371</v>
      </c>
      <c r="G307" s="40"/>
      <c r="H307" s="40"/>
      <c r="I307" s="219"/>
      <c r="J307" s="40"/>
      <c r="K307" s="40"/>
      <c r="L307" s="44"/>
      <c r="M307" s="220"/>
      <c r="N307" s="221"/>
      <c r="O307" s="84"/>
      <c r="P307" s="84"/>
      <c r="Q307" s="84"/>
      <c r="R307" s="84"/>
      <c r="S307" s="84"/>
      <c r="T307" s="85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T307" s="17" t="s">
        <v>139</v>
      </c>
      <c r="AU307" s="17" t="s">
        <v>81</v>
      </c>
    </row>
    <row r="308" s="13" customFormat="1">
      <c r="A308" s="13"/>
      <c r="B308" s="224"/>
      <c r="C308" s="225"/>
      <c r="D308" s="217" t="s">
        <v>149</v>
      </c>
      <c r="E308" s="226" t="s">
        <v>19</v>
      </c>
      <c r="F308" s="227" t="s">
        <v>246</v>
      </c>
      <c r="G308" s="225"/>
      <c r="H308" s="228">
        <v>412</v>
      </c>
      <c r="I308" s="229"/>
      <c r="J308" s="225"/>
      <c r="K308" s="225"/>
      <c r="L308" s="230"/>
      <c r="M308" s="231"/>
      <c r="N308" s="232"/>
      <c r="O308" s="232"/>
      <c r="P308" s="232"/>
      <c r="Q308" s="232"/>
      <c r="R308" s="232"/>
      <c r="S308" s="232"/>
      <c r="T308" s="23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34" t="s">
        <v>149</v>
      </c>
      <c r="AU308" s="234" t="s">
        <v>81</v>
      </c>
      <c r="AV308" s="13" t="s">
        <v>81</v>
      </c>
      <c r="AW308" s="13" t="s">
        <v>33</v>
      </c>
      <c r="AX308" s="13" t="s">
        <v>71</v>
      </c>
      <c r="AY308" s="234" t="s">
        <v>130</v>
      </c>
    </row>
    <row r="309" s="13" customFormat="1">
      <c r="A309" s="13"/>
      <c r="B309" s="224"/>
      <c r="C309" s="225"/>
      <c r="D309" s="217" t="s">
        <v>149</v>
      </c>
      <c r="E309" s="226" t="s">
        <v>19</v>
      </c>
      <c r="F309" s="227" t="s">
        <v>249</v>
      </c>
      <c r="G309" s="225"/>
      <c r="H309" s="228">
        <v>9</v>
      </c>
      <c r="I309" s="229"/>
      <c r="J309" s="225"/>
      <c r="K309" s="225"/>
      <c r="L309" s="230"/>
      <c r="M309" s="231"/>
      <c r="N309" s="232"/>
      <c r="O309" s="232"/>
      <c r="P309" s="232"/>
      <c r="Q309" s="232"/>
      <c r="R309" s="232"/>
      <c r="S309" s="232"/>
      <c r="T309" s="23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34" t="s">
        <v>149</v>
      </c>
      <c r="AU309" s="234" t="s">
        <v>81</v>
      </c>
      <c r="AV309" s="13" t="s">
        <v>81</v>
      </c>
      <c r="AW309" s="13" t="s">
        <v>33</v>
      </c>
      <c r="AX309" s="13" t="s">
        <v>71</v>
      </c>
      <c r="AY309" s="234" t="s">
        <v>130</v>
      </c>
    </row>
    <row r="310" s="13" customFormat="1">
      <c r="A310" s="13"/>
      <c r="B310" s="224"/>
      <c r="C310" s="225"/>
      <c r="D310" s="217" t="s">
        <v>149</v>
      </c>
      <c r="E310" s="226" t="s">
        <v>19</v>
      </c>
      <c r="F310" s="227" t="s">
        <v>372</v>
      </c>
      <c r="G310" s="225"/>
      <c r="H310" s="228">
        <v>6</v>
      </c>
      <c r="I310" s="229"/>
      <c r="J310" s="225"/>
      <c r="K310" s="225"/>
      <c r="L310" s="230"/>
      <c r="M310" s="231"/>
      <c r="N310" s="232"/>
      <c r="O310" s="232"/>
      <c r="P310" s="232"/>
      <c r="Q310" s="232"/>
      <c r="R310" s="232"/>
      <c r="S310" s="232"/>
      <c r="T310" s="23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34" t="s">
        <v>149</v>
      </c>
      <c r="AU310" s="234" t="s">
        <v>81</v>
      </c>
      <c r="AV310" s="13" t="s">
        <v>81</v>
      </c>
      <c r="AW310" s="13" t="s">
        <v>33</v>
      </c>
      <c r="AX310" s="13" t="s">
        <v>71</v>
      </c>
      <c r="AY310" s="234" t="s">
        <v>130</v>
      </c>
    </row>
    <row r="311" s="14" customFormat="1">
      <c r="A311" s="14"/>
      <c r="B311" s="235"/>
      <c r="C311" s="236"/>
      <c r="D311" s="217" t="s">
        <v>149</v>
      </c>
      <c r="E311" s="237" t="s">
        <v>19</v>
      </c>
      <c r="F311" s="238" t="s">
        <v>151</v>
      </c>
      <c r="G311" s="236"/>
      <c r="H311" s="239">
        <v>427</v>
      </c>
      <c r="I311" s="240"/>
      <c r="J311" s="236"/>
      <c r="K311" s="236"/>
      <c r="L311" s="241"/>
      <c r="M311" s="242"/>
      <c r="N311" s="243"/>
      <c r="O311" s="243"/>
      <c r="P311" s="243"/>
      <c r="Q311" s="243"/>
      <c r="R311" s="243"/>
      <c r="S311" s="243"/>
      <c r="T311" s="24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45" t="s">
        <v>149</v>
      </c>
      <c r="AU311" s="245" t="s">
        <v>81</v>
      </c>
      <c r="AV311" s="14" t="s">
        <v>137</v>
      </c>
      <c r="AW311" s="14" t="s">
        <v>33</v>
      </c>
      <c r="AX311" s="14" t="s">
        <v>79</v>
      </c>
      <c r="AY311" s="245" t="s">
        <v>130</v>
      </c>
    </row>
    <row r="312" s="2" customFormat="1" ht="16.5" customHeight="1">
      <c r="A312" s="38"/>
      <c r="B312" s="39"/>
      <c r="C312" s="246" t="s">
        <v>373</v>
      </c>
      <c r="D312" s="246" t="s">
        <v>220</v>
      </c>
      <c r="E312" s="247" t="s">
        <v>364</v>
      </c>
      <c r="F312" s="248" t="s">
        <v>365</v>
      </c>
      <c r="G312" s="249" t="s">
        <v>135</v>
      </c>
      <c r="H312" s="250">
        <v>424.36000000000001</v>
      </c>
      <c r="I312" s="251"/>
      <c r="J312" s="252">
        <f>ROUND(I312*H312,2)</f>
        <v>0</v>
      </c>
      <c r="K312" s="248" t="s">
        <v>136</v>
      </c>
      <c r="L312" s="253"/>
      <c r="M312" s="254" t="s">
        <v>19</v>
      </c>
      <c r="N312" s="255" t="s">
        <v>42</v>
      </c>
      <c r="O312" s="84"/>
      <c r="P312" s="213">
        <f>O312*H312</f>
        <v>0</v>
      </c>
      <c r="Q312" s="213">
        <v>0</v>
      </c>
      <c r="R312" s="213">
        <f>Q312*H312</f>
        <v>0</v>
      </c>
      <c r="S312" s="213">
        <v>0</v>
      </c>
      <c r="T312" s="214">
        <f>S312*H312</f>
        <v>0</v>
      </c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R312" s="215" t="s">
        <v>154</v>
      </c>
      <c r="AT312" s="215" t="s">
        <v>220</v>
      </c>
      <c r="AU312" s="215" t="s">
        <v>81</v>
      </c>
      <c r="AY312" s="17" t="s">
        <v>130</v>
      </c>
      <c r="BE312" s="216">
        <f>IF(N312="základní",J312,0)</f>
        <v>0</v>
      </c>
      <c r="BF312" s="216">
        <f>IF(N312="snížená",J312,0)</f>
        <v>0</v>
      </c>
      <c r="BG312" s="216">
        <f>IF(N312="zákl. přenesená",J312,0)</f>
        <v>0</v>
      </c>
      <c r="BH312" s="216">
        <f>IF(N312="sníž. přenesená",J312,0)</f>
        <v>0</v>
      </c>
      <c r="BI312" s="216">
        <f>IF(N312="nulová",J312,0)</f>
        <v>0</v>
      </c>
      <c r="BJ312" s="17" t="s">
        <v>79</v>
      </c>
      <c r="BK312" s="216">
        <f>ROUND(I312*H312,2)</f>
        <v>0</v>
      </c>
      <c r="BL312" s="17" t="s">
        <v>137</v>
      </c>
      <c r="BM312" s="215" t="s">
        <v>374</v>
      </c>
    </row>
    <row r="313" s="2" customFormat="1">
      <c r="A313" s="38"/>
      <c r="B313" s="39"/>
      <c r="C313" s="40"/>
      <c r="D313" s="217" t="s">
        <v>138</v>
      </c>
      <c r="E313" s="40"/>
      <c r="F313" s="218" t="s">
        <v>365</v>
      </c>
      <c r="G313" s="40"/>
      <c r="H313" s="40"/>
      <c r="I313" s="219"/>
      <c r="J313" s="40"/>
      <c r="K313" s="40"/>
      <c r="L313" s="44"/>
      <c r="M313" s="220"/>
      <c r="N313" s="221"/>
      <c r="O313" s="84"/>
      <c r="P313" s="84"/>
      <c r="Q313" s="84"/>
      <c r="R313" s="84"/>
      <c r="S313" s="84"/>
      <c r="T313" s="85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T313" s="17" t="s">
        <v>138</v>
      </c>
      <c r="AU313" s="17" t="s">
        <v>81</v>
      </c>
    </row>
    <row r="314" s="13" customFormat="1">
      <c r="A314" s="13"/>
      <c r="B314" s="224"/>
      <c r="C314" s="225"/>
      <c r="D314" s="217" t="s">
        <v>149</v>
      </c>
      <c r="E314" s="226" t="s">
        <v>19</v>
      </c>
      <c r="F314" s="227" t="s">
        <v>375</v>
      </c>
      <c r="G314" s="225"/>
      <c r="H314" s="228">
        <v>424.36000000000001</v>
      </c>
      <c r="I314" s="229"/>
      <c r="J314" s="225"/>
      <c r="K314" s="225"/>
      <c r="L314" s="230"/>
      <c r="M314" s="231"/>
      <c r="N314" s="232"/>
      <c r="O314" s="232"/>
      <c r="P314" s="232"/>
      <c r="Q314" s="232"/>
      <c r="R314" s="232"/>
      <c r="S314" s="232"/>
      <c r="T314" s="23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34" t="s">
        <v>149</v>
      </c>
      <c r="AU314" s="234" t="s">
        <v>81</v>
      </c>
      <c r="AV314" s="13" t="s">
        <v>81</v>
      </c>
      <c r="AW314" s="13" t="s">
        <v>33</v>
      </c>
      <c r="AX314" s="13" t="s">
        <v>71</v>
      </c>
      <c r="AY314" s="234" t="s">
        <v>130</v>
      </c>
    </row>
    <row r="315" s="14" customFormat="1">
      <c r="A315" s="14"/>
      <c r="B315" s="235"/>
      <c r="C315" s="236"/>
      <c r="D315" s="217" t="s">
        <v>149</v>
      </c>
      <c r="E315" s="237" t="s">
        <v>19</v>
      </c>
      <c r="F315" s="238" t="s">
        <v>151</v>
      </c>
      <c r="G315" s="236"/>
      <c r="H315" s="239">
        <v>424.36000000000001</v>
      </c>
      <c r="I315" s="240"/>
      <c r="J315" s="236"/>
      <c r="K315" s="236"/>
      <c r="L315" s="241"/>
      <c r="M315" s="242"/>
      <c r="N315" s="243"/>
      <c r="O315" s="243"/>
      <c r="P315" s="243"/>
      <c r="Q315" s="243"/>
      <c r="R315" s="243"/>
      <c r="S315" s="243"/>
      <c r="T315" s="24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45" t="s">
        <v>149</v>
      </c>
      <c r="AU315" s="245" t="s">
        <v>81</v>
      </c>
      <c r="AV315" s="14" t="s">
        <v>137</v>
      </c>
      <c r="AW315" s="14" t="s">
        <v>33</v>
      </c>
      <c r="AX315" s="14" t="s">
        <v>79</v>
      </c>
      <c r="AY315" s="245" t="s">
        <v>130</v>
      </c>
    </row>
    <row r="316" s="2" customFormat="1" ht="16.5" customHeight="1">
      <c r="A316" s="38"/>
      <c r="B316" s="39"/>
      <c r="C316" s="246" t="s">
        <v>263</v>
      </c>
      <c r="D316" s="246" t="s">
        <v>220</v>
      </c>
      <c r="E316" s="247" t="s">
        <v>376</v>
      </c>
      <c r="F316" s="248" t="s">
        <v>377</v>
      </c>
      <c r="G316" s="249" t="s">
        <v>135</v>
      </c>
      <c r="H316" s="250">
        <v>9.2699999999999996</v>
      </c>
      <c r="I316" s="251"/>
      <c r="J316" s="252">
        <f>ROUND(I316*H316,2)</f>
        <v>0</v>
      </c>
      <c r="K316" s="248" t="s">
        <v>136</v>
      </c>
      <c r="L316" s="253"/>
      <c r="M316" s="254" t="s">
        <v>19</v>
      </c>
      <c r="N316" s="255" t="s">
        <v>42</v>
      </c>
      <c r="O316" s="84"/>
      <c r="P316" s="213">
        <f>O316*H316</f>
        <v>0</v>
      </c>
      <c r="Q316" s="213">
        <v>0</v>
      </c>
      <c r="R316" s="213">
        <f>Q316*H316</f>
        <v>0</v>
      </c>
      <c r="S316" s="213">
        <v>0</v>
      </c>
      <c r="T316" s="214">
        <f>S316*H316</f>
        <v>0</v>
      </c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R316" s="215" t="s">
        <v>154</v>
      </c>
      <c r="AT316" s="215" t="s">
        <v>220</v>
      </c>
      <c r="AU316" s="215" t="s">
        <v>81</v>
      </c>
      <c r="AY316" s="17" t="s">
        <v>130</v>
      </c>
      <c r="BE316" s="216">
        <f>IF(N316="základní",J316,0)</f>
        <v>0</v>
      </c>
      <c r="BF316" s="216">
        <f>IF(N316="snížená",J316,0)</f>
        <v>0</v>
      </c>
      <c r="BG316" s="216">
        <f>IF(N316="zákl. přenesená",J316,0)</f>
        <v>0</v>
      </c>
      <c r="BH316" s="216">
        <f>IF(N316="sníž. přenesená",J316,0)</f>
        <v>0</v>
      </c>
      <c r="BI316" s="216">
        <f>IF(N316="nulová",J316,0)</f>
        <v>0</v>
      </c>
      <c r="BJ316" s="17" t="s">
        <v>79</v>
      </c>
      <c r="BK316" s="216">
        <f>ROUND(I316*H316,2)</f>
        <v>0</v>
      </c>
      <c r="BL316" s="17" t="s">
        <v>137</v>
      </c>
      <c r="BM316" s="215" t="s">
        <v>378</v>
      </c>
    </row>
    <row r="317" s="2" customFormat="1">
      <c r="A317" s="38"/>
      <c r="B317" s="39"/>
      <c r="C317" s="40"/>
      <c r="D317" s="217" t="s">
        <v>138</v>
      </c>
      <c r="E317" s="40"/>
      <c r="F317" s="218" t="s">
        <v>377</v>
      </c>
      <c r="G317" s="40"/>
      <c r="H317" s="40"/>
      <c r="I317" s="219"/>
      <c r="J317" s="40"/>
      <c r="K317" s="40"/>
      <c r="L317" s="44"/>
      <c r="M317" s="220"/>
      <c r="N317" s="221"/>
      <c r="O317" s="84"/>
      <c r="P317" s="84"/>
      <c r="Q317" s="84"/>
      <c r="R317" s="84"/>
      <c r="S317" s="84"/>
      <c r="T317" s="85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T317" s="17" t="s">
        <v>138</v>
      </c>
      <c r="AU317" s="17" t="s">
        <v>81</v>
      </c>
    </row>
    <row r="318" s="13" customFormat="1">
      <c r="A318" s="13"/>
      <c r="B318" s="224"/>
      <c r="C318" s="225"/>
      <c r="D318" s="217" t="s">
        <v>149</v>
      </c>
      <c r="E318" s="226" t="s">
        <v>19</v>
      </c>
      <c r="F318" s="227" t="s">
        <v>379</v>
      </c>
      <c r="G318" s="225"/>
      <c r="H318" s="228">
        <v>9.2699999999999996</v>
      </c>
      <c r="I318" s="229"/>
      <c r="J318" s="225"/>
      <c r="K318" s="225"/>
      <c r="L318" s="230"/>
      <c r="M318" s="231"/>
      <c r="N318" s="232"/>
      <c r="O318" s="232"/>
      <c r="P318" s="232"/>
      <c r="Q318" s="232"/>
      <c r="R318" s="232"/>
      <c r="S318" s="232"/>
      <c r="T318" s="23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34" t="s">
        <v>149</v>
      </c>
      <c r="AU318" s="234" t="s">
        <v>81</v>
      </c>
      <c r="AV318" s="13" t="s">
        <v>81</v>
      </c>
      <c r="AW318" s="13" t="s">
        <v>33</v>
      </c>
      <c r="AX318" s="13" t="s">
        <v>71</v>
      </c>
      <c r="AY318" s="234" t="s">
        <v>130</v>
      </c>
    </row>
    <row r="319" s="14" customFormat="1">
      <c r="A319" s="14"/>
      <c r="B319" s="235"/>
      <c r="C319" s="236"/>
      <c r="D319" s="217" t="s">
        <v>149</v>
      </c>
      <c r="E319" s="237" t="s">
        <v>19</v>
      </c>
      <c r="F319" s="238" t="s">
        <v>151</v>
      </c>
      <c r="G319" s="236"/>
      <c r="H319" s="239">
        <v>9.2699999999999996</v>
      </c>
      <c r="I319" s="240"/>
      <c r="J319" s="236"/>
      <c r="K319" s="236"/>
      <c r="L319" s="241"/>
      <c r="M319" s="242"/>
      <c r="N319" s="243"/>
      <c r="O319" s="243"/>
      <c r="P319" s="243"/>
      <c r="Q319" s="243"/>
      <c r="R319" s="243"/>
      <c r="S319" s="243"/>
      <c r="T319" s="24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45" t="s">
        <v>149</v>
      </c>
      <c r="AU319" s="245" t="s">
        <v>81</v>
      </c>
      <c r="AV319" s="14" t="s">
        <v>137</v>
      </c>
      <c r="AW319" s="14" t="s">
        <v>33</v>
      </c>
      <c r="AX319" s="14" t="s">
        <v>79</v>
      </c>
      <c r="AY319" s="245" t="s">
        <v>130</v>
      </c>
    </row>
    <row r="320" s="2" customFormat="1" ht="21.75" customHeight="1">
      <c r="A320" s="38"/>
      <c r="B320" s="39"/>
      <c r="C320" s="204" t="s">
        <v>380</v>
      </c>
      <c r="D320" s="204" t="s">
        <v>132</v>
      </c>
      <c r="E320" s="205" t="s">
        <v>381</v>
      </c>
      <c r="F320" s="206" t="s">
        <v>382</v>
      </c>
      <c r="G320" s="207" t="s">
        <v>135</v>
      </c>
      <c r="H320" s="208">
        <v>271</v>
      </c>
      <c r="I320" s="209"/>
      <c r="J320" s="210">
        <f>ROUND(I320*H320,2)</f>
        <v>0</v>
      </c>
      <c r="K320" s="206" t="s">
        <v>136</v>
      </c>
      <c r="L320" s="44"/>
      <c r="M320" s="211" t="s">
        <v>19</v>
      </c>
      <c r="N320" s="212" t="s">
        <v>42</v>
      </c>
      <c r="O320" s="84"/>
      <c r="P320" s="213">
        <f>O320*H320</f>
        <v>0</v>
      </c>
      <c r="Q320" s="213">
        <v>0</v>
      </c>
      <c r="R320" s="213">
        <f>Q320*H320</f>
        <v>0</v>
      </c>
      <c r="S320" s="213">
        <v>0</v>
      </c>
      <c r="T320" s="214">
        <f>S320*H320</f>
        <v>0</v>
      </c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R320" s="215" t="s">
        <v>137</v>
      </c>
      <c r="AT320" s="215" t="s">
        <v>132</v>
      </c>
      <c r="AU320" s="215" t="s">
        <v>81</v>
      </c>
      <c r="AY320" s="17" t="s">
        <v>130</v>
      </c>
      <c r="BE320" s="216">
        <f>IF(N320="základní",J320,0)</f>
        <v>0</v>
      </c>
      <c r="BF320" s="216">
        <f>IF(N320="snížená",J320,0)</f>
        <v>0</v>
      </c>
      <c r="BG320" s="216">
        <f>IF(N320="zákl. přenesená",J320,0)</f>
        <v>0</v>
      </c>
      <c r="BH320" s="216">
        <f>IF(N320="sníž. přenesená",J320,0)</f>
        <v>0</v>
      </c>
      <c r="BI320" s="216">
        <f>IF(N320="nulová",J320,0)</f>
        <v>0</v>
      </c>
      <c r="BJ320" s="17" t="s">
        <v>79</v>
      </c>
      <c r="BK320" s="216">
        <f>ROUND(I320*H320,2)</f>
        <v>0</v>
      </c>
      <c r="BL320" s="17" t="s">
        <v>137</v>
      </c>
      <c r="BM320" s="215" t="s">
        <v>383</v>
      </c>
    </row>
    <row r="321" s="2" customFormat="1">
      <c r="A321" s="38"/>
      <c r="B321" s="39"/>
      <c r="C321" s="40"/>
      <c r="D321" s="217" t="s">
        <v>138</v>
      </c>
      <c r="E321" s="40"/>
      <c r="F321" s="218" t="s">
        <v>382</v>
      </c>
      <c r="G321" s="40"/>
      <c r="H321" s="40"/>
      <c r="I321" s="219"/>
      <c r="J321" s="40"/>
      <c r="K321" s="40"/>
      <c r="L321" s="44"/>
      <c r="M321" s="220"/>
      <c r="N321" s="221"/>
      <c r="O321" s="84"/>
      <c r="P321" s="84"/>
      <c r="Q321" s="84"/>
      <c r="R321" s="84"/>
      <c r="S321" s="84"/>
      <c r="T321" s="85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T321" s="17" t="s">
        <v>138</v>
      </c>
      <c r="AU321" s="17" t="s">
        <v>81</v>
      </c>
    </row>
    <row r="322" s="2" customFormat="1">
      <c r="A322" s="38"/>
      <c r="B322" s="39"/>
      <c r="C322" s="40"/>
      <c r="D322" s="222" t="s">
        <v>139</v>
      </c>
      <c r="E322" s="40"/>
      <c r="F322" s="223" t="s">
        <v>384</v>
      </c>
      <c r="G322" s="40"/>
      <c r="H322" s="40"/>
      <c r="I322" s="219"/>
      <c r="J322" s="40"/>
      <c r="K322" s="40"/>
      <c r="L322" s="44"/>
      <c r="M322" s="220"/>
      <c r="N322" s="221"/>
      <c r="O322" s="84"/>
      <c r="P322" s="84"/>
      <c r="Q322" s="84"/>
      <c r="R322" s="84"/>
      <c r="S322" s="84"/>
      <c r="T322" s="85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T322" s="17" t="s">
        <v>139</v>
      </c>
      <c r="AU322" s="17" t="s">
        <v>81</v>
      </c>
    </row>
    <row r="323" s="13" customFormat="1">
      <c r="A323" s="13"/>
      <c r="B323" s="224"/>
      <c r="C323" s="225"/>
      <c r="D323" s="217" t="s">
        <v>149</v>
      </c>
      <c r="E323" s="226" t="s">
        <v>19</v>
      </c>
      <c r="F323" s="227" t="s">
        <v>244</v>
      </c>
      <c r="G323" s="225"/>
      <c r="H323" s="228">
        <v>235</v>
      </c>
      <c r="I323" s="229"/>
      <c r="J323" s="225"/>
      <c r="K323" s="225"/>
      <c r="L323" s="230"/>
      <c r="M323" s="231"/>
      <c r="N323" s="232"/>
      <c r="O323" s="232"/>
      <c r="P323" s="232"/>
      <c r="Q323" s="232"/>
      <c r="R323" s="232"/>
      <c r="S323" s="232"/>
      <c r="T323" s="23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34" t="s">
        <v>149</v>
      </c>
      <c r="AU323" s="234" t="s">
        <v>81</v>
      </c>
      <c r="AV323" s="13" t="s">
        <v>81</v>
      </c>
      <c r="AW323" s="13" t="s">
        <v>33</v>
      </c>
      <c r="AX323" s="13" t="s">
        <v>71</v>
      </c>
      <c r="AY323" s="234" t="s">
        <v>130</v>
      </c>
    </row>
    <row r="324" s="13" customFormat="1">
      <c r="A324" s="13"/>
      <c r="B324" s="224"/>
      <c r="C324" s="225"/>
      <c r="D324" s="217" t="s">
        <v>149</v>
      </c>
      <c r="E324" s="226" t="s">
        <v>19</v>
      </c>
      <c r="F324" s="227" t="s">
        <v>385</v>
      </c>
      <c r="G324" s="225"/>
      <c r="H324" s="228">
        <v>36</v>
      </c>
      <c r="I324" s="229"/>
      <c r="J324" s="225"/>
      <c r="K324" s="225"/>
      <c r="L324" s="230"/>
      <c r="M324" s="231"/>
      <c r="N324" s="232"/>
      <c r="O324" s="232"/>
      <c r="P324" s="232"/>
      <c r="Q324" s="232"/>
      <c r="R324" s="232"/>
      <c r="S324" s="232"/>
      <c r="T324" s="23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34" t="s">
        <v>149</v>
      </c>
      <c r="AU324" s="234" t="s">
        <v>81</v>
      </c>
      <c r="AV324" s="13" t="s">
        <v>81</v>
      </c>
      <c r="AW324" s="13" t="s">
        <v>33</v>
      </c>
      <c r="AX324" s="13" t="s">
        <v>71</v>
      </c>
      <c r="AY324" s="234" t="s">
        <v>130</v>
      </c>
    </row>
    <row r="325" s="14" customFormat="1">
      <c r="A325" s="14"/>
      <c r="B325" s="235"/>
      <c r="C325" s="236"/>
      <c r="D325" s="217" t="s">
        <v>149</v>
      </c>
      <c r="E325" s="237" t="s">
        <v>19</v>
      </c>
      <c r="F325" s="238" t="s">
        <v>151</v>
      </c>
      <c r="G325" s="236"/>
      <c r="H325" s="239">
        <v>271</v>
      </c>
      <c r="I325" s="240"/>
      <c r="J325" s="236"/>
      <c r="K325" s="236"/>
      <c r="L325" s="241"/>
      <c r="M325" s="242"/>
      <c r="N325" s="243"/>
      <c r="O325" s="243"/>
      <c r="P325" s="243"/>
      <c r="Q325" s="243"/>
      <c r="R325" s="243"/>
      <c r="S325" s="243"/>
      <c r="T325" s="24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45" t="s">
        <v>149</v>
      </c>
      <c r="AU325" s="245" t="s">
        <v>81</v>
      </c>
      <c r="AV325" s="14" t="s">
        <v>137</v>
      </c>
      <c r="AW325" s="14" t="s">
        <v>33</v>
      </c>
      <c r="AX325" s="14" t="s">
        <v>79</v>
      </c>
      <c r="AY325" s="245" t="s">
        <v>130</v>
      </c>
    </row>
    <row r="326" s="2" customFormat="1" ht="16.5" customHeight="1">
      <c r="A326" s="38"/>
      <c r="B326" s="39"/>
      <c r="C326" s="246" t="s">
        <v>267</v>
      </c>
      <c r="D326" s="246" t="s">
        <v>220</v>
      </c>
      <c r="E326" s="247" t="s">
        <v>386</v>
      </c>
      <c r="F326" s="248" t="s">
        <v>387</v>
      </c>
      <c r="G326" s="249" t="s">
        <v>135</v>
      </c>
      <c r="H326" s="250">
        <v>242.05000000000001</v>
      </c>
      <c r="I326" s="251"/>
      <c r="J326" s="252">
        <f>ROUND(I326*H326,2)</f>
        <v>0</v>
      </c>
      <c r="K326" s="248" t="s">
        <v>136</v>
      </c>
      <c r="L326" s="253"/>
      <c r="M326" s="254" t="s">
        <v>19</v>
      </c>
      <c r="N326" s="255" t="s">
        <v>42</v>
      </c>
      <c r="O326" s="84"/>
      <c r="P326" s="213">
        <f>O326*H326</f>
        <v>0</v>
      </c>
      <c r="Q326" s="213">
        <v>0</v>
      </c>
      <c r="R326" s="213">
        <f>Q326*H326</f>
        <v>0</v>
      </c>
      <c r="S326" s="213">
        <v>0</v>
      </c>
      <c r="T326" s="214">
        <f>S326*H326</f>
        <v>0</v>
      </c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R326" s="215" t="s">
        <v>154</v>
      </c>
      <c r="AT326" s="215" t="s">
        <v>220</v>
      </c>
      <c r="AU326" s="215" t="s">
        <v>81</v>
      </c>
      <c r="AY326" s="17" t="s">
        <v>130</v>
      </c>
      <c r="BE326" s="216">
        <f>IF(N326="základní",J326,0)</f>
        <v>0</v>
      </c>
      <c r="BF326" s="216">
        <f>IF(N326="snížená",J326,0)</f>
        <v>0</v>
      </c>
      <c r="BG326" s="216">
        <f>IF(N326="zákl. přenesená",J326,0)</f>
        <v>0</v>
      </c>
      <c r="BH326" s="216">
        <f>IF(N326="sníž. přenesená",J326,0)</f>
        <v>0</v>
      </c>
      <c r="BI326" s="216">
        <f>IF(N326="nulová",J326,0)</f>
        <v>0</v>
      </c>
      <c r="BJ326" s="17" t="s">
        <v>79</v>
      </c>
      <c r="BK326" s="216">
        <f>ROUND(I326*H326,2)</f>
        <v>0</v>
      </c>
      <c r="BL326" s="17" t="s">
        <v>137</v>
      </c>
      <c r="BM326" s="215" t="s">
        <v>388</v>
      </c>
    </row>
    <row r="327" s="2" customFormat="1">
      <c r="A327" s="38"/>
      <c r="B327" s="39"/>
      <c r="C327" s="40"/>
      <c r="D327" s="217" t="s">
        <v>138</v>
      </c>
      <c r="E327" s="40"/>
      <c r="F327" s="218" t="s">
        <v>387</v>
      </c>
      <c r="G327" s="40"/>
      <c r="H327" s="40"/>
      <c r="I327" s="219"/>
      <c r="J327" s="40"/>
      <c r="K327" s="40"/>
      <c r="L327" s="44"/>
      <c r="M327" s="220"/>
      <c r="N327" s="221"/>
      <c r="O327" s="84"/>
      <c r="P327" s="84"/>
      <c r="Q327" s="84"/>
      <c r="R327" s="84"/>
      <c r="S327" s="84"/>
      <c r="T327" s="85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T327" s="17" t="s">
        <v>138</v>
      </c>
      <c r="AU327" s="17" t="s">
        <v>81</v>
      </c>
    </row>
    <row r="328" s="13" customFormat="1">
      <c r="A328" s="13"/>
      <c r="B328" s="224"/>
      <c r="C328" s="225"/>
      <c r="D328" s="217" t="s">
        <v>149</v>
      </c>
      <c r="E328" s="226" t="s">
        <v>19</v>
      </c>
      <c r="F328" s="227" t="s">
        <v>389</v>
      </c>
      <c r="G328" s="225"/>
      <c r="H328" s="228">
        <v>242.05000000000001</v>
      </c>
      <c r="I328" s="229"/>
      <c r="J328" s="225"/>
      <c r="K328" s="225"/>
      <c r="L328" s="230"/>
      <c r="M328" s="231"/>
      <c r="N328" s="232"/>
      <c r="O328" s="232"/>
      <c r="P328" s="232"/>
      <c r="Q328" s="232"/>
      <c r="R328" s="232"/>
      <c r="S328" s="232"/>
      <c r="T328" s="23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34" t="s">
        <v>149</v>
      </c>
      <c r="AU328" s="234" t="s">
        <v>81</v>
      </c>
      <c r="AV328" s="13" t="s">
        <v>81</v>
      </c>
      <c r="AW328" s="13" t="s">
        <v>33</v>
      </c>
      <c r="AX328" s="13" t="s">
        <v>71</v>
      </c>
      <c r="AY328" s="234" t="s">
        <v>130</v>
      </c>
    </row>
    <row r="329" s="14" customFormat="1">
      <c r="A329" s="14"/>
      <c r="B329" s="235"/>
      <c r="C329" s="236"/>
      <c r="D329" s="217" t="s">
        <v>149</v>
      </c>
      <c r="E329" s="237" t="s">
        <v>19</v>
      </c>
      <c r="F329" s="238" t="s">
        <v>151</v>
      </c>
      <c r="G329" s="236"/>
      <c r="H329" s="239">
        <v>242.05000000000001</v>
      </c>
      <c r="I329" s="240"/>
      <c r="J329" s="236"/>
      <c r="K329" s="236"/>
      <c r="L329" s="241"/>
      <c r="M329" s="242"/>
      <c r="N329" s="243"/>
      <c r="O329" s="243"/>
      <c r="P329" s="243"/>
      <c r="Q329" s="243"/>
      <c r="R329" s="243"/>
      <c r="S329" s="243"/>
      <c r="T329" s="24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45" t="s">
        <v>149</v>
      </c>
      <c r="AU329" s="245" t="s">
        <v>81</v>
      </c>
      <c r="AV329" s="14" t="s">
        <v>137</v>
      </c>
      <c r="AW329" s="14" t="s">
        <v>33</v>
      </c>
      <c r="AX329" s="14" t="s">
        <v>79</v>
      </c>
      <c r="AY329" s="245" t="s">
        <v>130</v>
      </c>
    </row>
    <row r="330" s="2" customFormat="1" ht="16.5" customHeight="1">
      <c r="A330" s="38"/>
      <c r="B330" s="39"/>
      <c r="C330" s="246" t="s">
        <v>390</v>
      </c>
      <c r="D330" s="246" t="s">
        <v>220</v>
      </c>
      <c r="E330" s="247" t="s">
        <v>391</v>
      </c>
      <c r="F330" s="248" t="s">
        <v>392</v>
      </c>
      <c r="G330" s="249" t="s">
        <v>135</v>
      </c>
      <c r="H330" s="250">
        <v>37.079999999999998</v>
      </c>
      <c r="I330" s="251"/>
      <c r="J330" s="252">
        <f>ROUND(I330*H330,2)</f>
        <v>0</v>
      </c>
      <c r="K330" s="248" t="s">
        <v>136</v>
      </c>
      <c r="L330" s="253"/>
      <c r="M330" s="254" t="s">
        <v>19</v>
      </c>
      <c r="N330" s="255" t="s">
        <v>42</v>
      </c>
      <c r="O330" s="84"/>
      <c r="P330" s="213">
        <f>O330*H330</f>
        <v>0</v>
      </c>
      <c r="Q330" s="213">
        <v>0</v>
      </c>
      <c r="R330" s="213">
        <f>Q330*H330</f>
        <v>0</v>
      </c>
      <c r="S330" s="213">
        <v>0</v>
      </c>
      <c r="T330" s="214">
        <f>S330*H330</f>
        <v>0</v>
      </c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R330" s="215" t="s">
        <v>154</v>
      </c>
      <c r="AT330" s="215" t="s">
        <v>220</v>
      </c>
      <c r="AU330" s="215" t="s">
        <v>81</v>
      </c>
      <c r="AY330" s="17" t="s">
        <v>130</v>
      </c>
      <c r="BE330" s="216">
        <f>IF(N330="základní",J330,0)</f>
        <v>0</v>
      </c>
      <c r="BF330" s="216">
        <f>IF(N330="snížená",J330,0)</f>
        <v>0</v>
      </c>
      <c r="BG330" s="216">
        <f>IF(N330="zákl. přenesená",J330,0)</f>
        <v>0</v>
      </c>
      <c r="BH330" s="216">
        <f>IF(N330="sníž. přenesená",J330,0)</f>
        <v>0</v>
      </c>
      <c r="BI330" s="216">
        <f>IF(N330="nulová",J330,0)</f>
        <v>0</v>
      </c>
      <c r="BJ330" s="17" t="s">
        <v>79</v>
      </c>
      <c r="BK330" s="216">
        <f>ROUND(I330*H330,2)</f>
        <v>0</v>
      </c>
      <c r="BL330" s="17" t="s">
        <v>137</v>
      </c>
      <c r="BM330" s="215" t="s">
        <v>393</v>
      </c>
    </row>
    <row r="331" s="2" customFormat="1">
      <c r="A331" s="38"/>
      <c r="B331" s="39"/>
      <c r="C331" s="40"/>
      <c r="D331" s="217" t="s">
        <v>138</v>
      </c>
      <c r="E331" s="40"/>
      <c r="F331" s="218" t="s">
        <v>392</v>
      </c>
      <c r="G331" s="40"/>
      <c r="H331" s="40"/>
      <c r="I331" s="219"/>
      <c r="J331" s="40"/>
      <c r="K331" s="40"/>
      <c r="L331" s="44"/>
      <c r="M331" s="220"/>
      <c r="N331" s="221"/>
      <c r="O331" s="84"/>
      <c r="P331" s="84"/>
      <c r="Q331" s="84"/>
      <c r="R331" s="84"/>
      <c r="S331" s="84"/>
      <c r="T331" s="85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T331" s="17" t="s">
        <v>138</v>
      </c>
      <c r="AU331" s="17" t="s">
        <v>81</v>
      </c>
    </row>
    <row r="332" s="13" customFormat="1">
      <c r="A332" s="13"/>
      <c r="B332" s="224"/>
      <c r="C332" s="225"/>
      <c r="D332" s="217" t="s">
        <v>149</v>
      </c>
      <c r="E332" s="226" t="s">
        <v>19</v>
      </c>
      <c r="F332" s="227" t="s">
        <v>394</v>
      </c>
      <c r="G332" s="225"/>
      <c r="H332" s="228">
        <v>37.079999999999998</v>
      </c>
      <c r="I332" s="229"/>
      <c r="J332" s="225"/>
      <c r="K332" s="225"/>
      <c r="L332" s="230"/>
      <c r="M332" s="231"/>
      <c r="N332" s="232"/>
      <c r="O332" s="232"/>
      <c r="P332" s="232"/>
      <c r="Q332" s="232"/>
      <c r="R332" s="232"/>
      <c r="S332" s="232"/>
      <c r="T332" s="23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34" t="s">
        <v>149</v>
      </c>
      <c r="AU332" s="234" t="s">
        <v>81</v>
      </c>
      <c r="AV332" s="13" t="s">
        <v>81</v>
      </c>
      <c r="AW332" s="13" t="s">
        <v>33</v>
      </c>
      <c r="AX332" s="13" t="s">
        <v>71</v>
      </c>
      <c r="AY332" s="234" t="s">
        <v>130</v>
      </c>
    </row>
    <row r="333" s="14" customFormat="1">
      <c r="A333" s="14"/>
      <c r="B333" s="235"/>
      <c r="C333" s="236"/>
      <c r="D333" s="217" t="s">
        <v>149</v>
      </c>
      <c r="E333" s="237" t="s">
        <v>19</v>
      </c>
      <c r="F333" s="238" t="s">
        <v>151</v>
      </c>
      <c r="G333" s="236"/>
      <c r="H333" s="239">
        <v>37.079999999999998</v>
      </c>
      <c r="I333" s="240"/>
      <c r="J333" s="236"/>
      <c r="K333" s="236"/>
      <c r="L333" s="241"/>
      <c r="M333" s="242"/>
      <c r="N333" s="243"/>
      <c r="O333" s="243"/>
      <c r="P333" s="243"/>
      <c r="Q333" s="243"/>
      <c r="R333" s="243"/>
      <c r="S333" s="243"/>
      <c r="T333" s="24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45" t="s">
        <v>149</v>
      </c>
      <c r="AU333" s="245" t="s">
        <v>81</v>
      </c>
      <c r="AV333" s="14" t="s">
        <v>137</v>
      </c>
      <c r="AW333" s="14" t="s">
        <v>33</v>
      </c>
      <c r="AX333" s="14" t="s">
        <v>79</v>
      </c>
      <c r="AY333" s="245" t="s">
        <v>130</v>
      </c>
    </row>
    <row r="334" s="2" customFormat="1" ht="21.75" customHeight="1">
      <c r="A334" s="38"/>
      <c r="B334" s="39"/>
      <c r="C334" s="204" t="s">
        <v>273</v>
      </c>
      <c r="D334" s="204" t="s">
        <v>132</v>
      </c>
      <c r="E334" s="205" t="s">
        <v>395</v>
      </c>
      <c r="F334" s="206" t="s">
        <v>396</v>
      </c>
      <c r="G334" s="207" t="s">
        <v>135</v>
      </c>
      <c r="H334" s="208">
        <v>236</v>
      </c>
      <c r="I334" s="209"/>
      <c r="J334" s="210">
        <f>ROUND(I334*H334,2)</f>
        <v>0</v>
      </c>
      <c r="K334" s="206" t="s">
        <v>136</v>
      </c>
      <c r="L334" s="44"/>
      <c r="M334" s="211" t="s">
        <v>19</v>
      </c>
      <c r="N334" s="212" t="s">
        <v>42</v>
      </c>
      <c r="O334" s="84"/>
      <c r="P334" s="213">
        <f>O334*H334</f>
        <v>0</v>
      </c>
      <c r="Q334" s="213">
        <v>0</v>
      </c>
      <c r="R334" s="213">
        <f>Q334*H334</f>
        <v>0</v>
      </c>
      <c r="S334" s="213">
        <v>0</v>
      </c>
      <c r="T334" s="214">
        <f>S334*H334</f>
        <v>0</v>
      </c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R334" s="215" t="s">
        <v>137</v>
      </c>
      <c r="AT334" s="215" t="s">
        <v>132</v>
      </c>
      <c r="AU334" s="215" t="s">
        <v>81</v>
      </c>
      <c r="AY334" s="17" t="s">
        <v>130</v>
      </c>
      <c r="BE334" s="216">
        <f>IF(N334="základní",J334,0)</f>
        <v>0</v>
      </c>
      <c r="BF334" s="216">
        <f>IF(N334="snížená",J334,0)</f>
        <v>0</v>
      </c>
      <c r="BG334" s="216">
        <f>IF(N334="zákl. přenesená",J334,0)</f>
        <v>0</v>
      </c>
      <c r="BH334" s="216">
        <f>IF(N334="sníž. přenesená",J334,0)</f>
        <v>0</v>
      </c>
      <c r="BI334" s="216">
        <f>IF(N334="nulová",J334,0)</f>
        <v>0</v>
      </c>
      <c r="BJ334" s="17" t="s">
        <v>79</v>
      </c>
      <c r="BK334" s="216">
        <f>ROUND(I334*H334,2)</f>
        <v>0</v>
      </c>
      <c r="BL334" s="17" t="s">
        <v>137</v>
      </c>
      <c r="BM334" s="215" t="s">
        <v>397</v>
      </c>
    </row>
    <row r="335" s="2" customFormat="1">
      <c r="A335" s="38"/>
      <c r="B335" s="39"/>
      <c r="C335" s="40"/>
      <c r="D335" s="217" t="s">
        <v>138</v>
      </c>
      <c r="E335" s="40"/>
      <c r="F335" s="218" t="s">
        <v>396</v>
      </c>
      <c r="G335" s="40"/>
      <c r="H335" s="40"/>
      <c r="I335" s="219"/>
      <c r="J335" s="40"/>
      <c r="K335" s="40"/>
      <c r="L335" s="44"/>
      <c r="M335" s="220"/>
      <c r="N335" s="221"/>
      <c r="O335" s="84"/>
      <c r="P335" s="84"/>
      <c r="Q335" s="84"/>
      <c r="R335" s="84"/>
      <c r="S335" s="84"/>
      <c r="T335" s="85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T335" s="17" t="s">
        <v>138</v>
      </c>
      <c r="AU335" s="17" t="s">
        <v>81</v>
      </c>
    </row>
    <row r="336" s="2" customFormat="1">
      <c r="A336" s="38"/>
      <c r="B336" s="39"/>
      <c r="C336" s="40"/>
      <c r="D336" s="222" t="s">
        <v>139</v>
      </c>
      <c r="E336" s="40"/>
      <c r="F336" s="223" t="s">
        <v>398</v>
      </c>
      <c r="G336" s="40"/>
      <c r="H336" s="40"/>
      <c r="I336" s="219"/>
      <c r="J336" s="40"/>
      <c r="K336" s="40"/>
      <c r="L336" s="44"/>
      <c r="M336" s="220"/>
      <c r="N336" s="221"/>
      <c r="O336" s="84"/>
      <c r="P336" s="84"/>
      <c r="Q336" s="84"/>
      <c r="R336" s="84"/>
      <c r="S336" s="84"/>
      <c r="T336" s="85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T336" s="17" t="s">
        <v>139</v>
      </c>
      <c r="AU336" s="17" t="s">
        <v>81</v>
      </c>
    </row>
    <row r="337" s="13" customFormat="1">
      <c r="A337" s="13"/>
      <c r="B337" s="224"/>
      <c r="C337" s="225"/>
      <c r="D337" s="217" t="s">
        <v>149</v>
      </c>
      <c r="E337" s="226" t="s">
        <v>19</v>
      </c>
      <c r="F337" s="227" t="s">
        <v>245</v>
      </c>
      <c r="G337" s="225"/>
      <c r="H337" s="228">
        <v>236</v>
      </c>
      <c r="I337" s="229"/>
      <c r="J337" s="225"/>
      <c r="K337" s="225"/>
      <c r="L337" s="230"/>
      <c r="M337" s="231"/>
      <c r="N337" s="232"/>
      <c r="O337" s="232"/>
      <c r="P337" s="232"/>
      <c r="Q337" s="232"/>
      <c r="R337" s="232"/>
      <c r="S337" s="232"/>
      <c r="T337" s="23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34" t="s">
        <v>149</v>
      </c>
      <c r="AU337" s="234" t="s">
        <v>81</v>
      </c>
      <c r="AV337" s="13" t="s">
        <v>81</v>
      </c>
      <c r="AW337" s="13" t="s">
        <v>33</v>
      </c>
      <c r="AX337" s="13" t="s">
        <v>71</v>
      </c>
      <c r="AY337" s="234" t="s">
        <v>130</v>
      </c>
    </row>
    <row r="338" s="14" customFormat="1">
      <c r="A338" s="14"/>
      <c r="B338" s="235"/>
      <c r="C338" s="236"/>
      <c r="D338" s="217" t="s">
        <v>149</v>
      </c>
      <c r="E338" s="237" t="s">
        <v>19</v>
      </c>
      <c r="F338" s="238" t="s">
        <v>151</v>
      </c>
      <c r="G338" s="236"/>
      <c r="H338" s="239">
        <v>236</v>
      </c>
      <c r="I338" s="240"/>
      <c r="J338" s="236"/>
      <c r="K338" s="236"/>
      <c r="L338" s="241"/>
      <c r="M338" s="242"/>
      <c r="N338" s="243"/>
      <c r="O338" s="243"/>
      <c r="P338" s="243"/>
      <c r="Q338" s="243"/>
      <c r="R338" s="243"/>
      <c r="S338" s="243"/>
      <c r="T338" s="24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45" t="s">
        <v>149</v>
      </c>
      <c r="AU338" s="245" t="s">
        <v>81</v>
      </c>
      <c r="AV338" s="14" t="s">
        <v>137</v>
      </c>
      <c r="AW338" s="14" t="s">
        <v>33</v>
      </c>
      <c r="AX338" s="14" t="s">
        <v>79</v>
      </c>
      <c r="AY338" s="245" t="s">
        <v>130</v>
      </c>
    </row>
    <row r="339" s="2" customFormat="1" ht="16.5" customHeight="1">
      <c r="A339" s="38"/>
      <c r="B339" s="39"/>
      <c r="C339" s="246" t="s">
        <v>399</v>
      </c>
      <c r="D339" s="246" t="s">
        <v>220</v>
      </c>
      <c r="E339" s="247" t="s">
        <v>400</v>
      </c>
      <c r="F339" s="248" t="s">
        <v>401</v>
      </c>
      <c r="G339" s="249" t="s">
        <v>135</v>
      </c>
      <c r="H339" s="250">
        <v>243.08000000000001</v>
      </c>
      <c r="I339" s="251"/>
      <c r="J339" s="252">
        <f>ROUND(I339*H339,2)</f>
        <v>0</v>
      </c>
      <c r="K339" s="248" t="s">
        <v>136</v>
      </c>
      <c r="L339" s="253"/>
      <c r="M339" s="254" t="s">
        <v>19</v>
      </c>
      <c r="N339" s="255" t="s">
        <v>42</v>
      </c>
      <c r="O339" s="84"/>
      <c r="P339" s="213">
        <f>O339*H339</f>
        <v>0</v>
      </c>
      <c r="Q339" s="213">
        <v>0</v>
      </c>
      <c r="R339" s="213">
        <f>Q339*H339</f>
        <v>0</v>
      </c>
      <c r="S339" s="213">
        <v>0</v>
      </c>
      <c r="T339" s="214">
        <f>S339*H339</f>
        <v>0</v>
      </c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R339" s="215" t="s">
        <v>154</v>
      </c>
      <c r="AT339" s="215" t="s">
        <v>220</v>
      </c>
      <c r="AU339" s="215" t="s">
        <v>81</v>
      </c>
      <c r="AY339" s="17" t="s">
        <v>130</v>
      </c>
      <c r="BE339" s="216">
        <f>IF(N339="základní",J339,0)</f>
        <v>0</v>
      </c>
      <c r="BF339" s="216">
        <f>IF(N339="snížená",J339,0)</f>
        <v>0</v>
      </c>
      <c r="BG339" s="216">
        <f>IF(N339="zákl. přenesená",J339,0)</f>
        <v>0</v>
      </c>
      <c r="BH339" s="216">
        <f>IF(N339="sníž. přenesená",J339,0)</f>
        <v>0</v>
      </c>
      <c r="BI339" s="216">
        <f>IF(N339="nulová",J339,0)</f>
        <v>0</v>
      </c>
      <c r="BJ339" s="17" t="s">
        <v>79</v>
      </c>
      <c r="BK339" s="216">
        <f>ROUND(I339*H339,2)</f>
        <v>0</v>
      </c>
      <c r="BL339" s="17" t="s">
        <v>137</v>
      </c>
      <c r="BM339" s="215" t="s">
        <v>402</v>
      </c>
    </row>
    <row r="340" s="2" customFormat="1">
      <c r="A340" s="38"/>
      <c r="B340" s="39"/>
      <c r="C340" s="40"/>
      <c r="D340" s="217" t="s">
        <v>138</v>
      </c>
      <c r="E340" s="40"/>
      <c r="F340" s="218" t="s">
        <v>401</v>
      </c>
      <c r="G340" s="40"/>
      <c r="H340" s="40"/>
      <c r="I340" s="219"/>
      <c r="J340" s="40"/>
      <c r="K340" s="40"/>
      <c r="L340" s="44"/>
      <c r="M340" s="220"/>
      <c r="N340" s="221"/>
      <c r="O340" s="84"/>
      <c r="P340" s="84"/>
      <c r="Q340" s="84"/>
      <c r="R340" s="84"/>
      <c r="S340" s="84"/>
      <c r="T340" s="85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T340" s="17" t="s">
        <v>138</v>
      </c>
      <c r="AU340" s="17" t="s">
        <v>81</v>
      </c>
    </row>
    <row r="341" s="13" customFormat="1">
      <c r="A341" s="13"/>
      <c r="B341" s="224"/>
      <c r="C341" s="225"/>
      <c r="D341" s="217" t="s">
        <v>149</v>
      </c>
      <c r="E341" s="226" t="s">
        <v>19</v>
      </c>
      <c r="F341" s="227" t="s">
        <v>403</v>
      </c>
      <c r="G341" s="225"/>
      <c r="H341" s="228">
        <v>243.08000000000001</v>
      </c>
      <c r="I341" s="229"/>
      <c r="J341" s="225"/>
      <c r="K341" s="225"/>
      <c r="L341" s="230"/>
      <c r="M341" s="231"/>
      <c r="N341" s="232"/>
      <c r="O341" s="232"/>
      <c r="P341" s="232"/>
      <c r="Q341" s="232"/>
      <c r="R341" s="232"/>
      <c r="S341" s="232"/>
      <c r="T341" s="23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34" t="s">
        <v>149</v>
      </c>
      <c r="AU341" s="234" t="s">
        <v>81</v>
      </c>
      <c r="AV341" s="13" t="s">
        <v>81</v>
      </c>
      <c r="AW341" s="13" t="s">
        <v>33</v>
      </c>
      <c r="AX341" s="13" t="s">
        <v>71</v>
      </c>
      <c r="AY341" s="234" t="s">
        <v>130</v>
      </c>
    </row>
    <row r="342" s="14" customFormat="1">
      <c r="A342" s="14"/>
      <c r="B342" s="235"/>
      <c r="C342" s="236"/>
      <c r="D342" s="217" t="s">
        <v>149</v>
      </c>
      <c r="E342" s="237" t="s">
        <v>19</v>
      </c>
      <c r="F342" s="238" t="s">
        <v>151</v>
      </c>
      <c r="G342" s="236"/>
      <c r="H342" s="239">
        <v>243.08000000000001</v>
      </c>
      <c r="I342" s="240"/>
      <c r="J342" s="236"/>
      <c r="K342" s="236"/>
      <c r="L342" s="241"/>
      <c r="M342" s="242"/>
      <c r="N342" s="243"/>
      <c r="O342" s="243"/>
      <c r="P342" s="243"/>
      <c r="Q342" s="243"/>
      <c r="R342" s="243"/>
      <c r="S342" s="243"/>
      <c r="T342" s="24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45" t="s">
        <v>149</v>
      </c>
      <c r="AU342" s="245" t="s">
        <v>81</v>
      </c>
      <c r="AV342" s="14" t="s">
        <v>137</v>
      </c>
      <c r="AW342" s="14" t="s">
        <v>33</v>
      </c>
      <c r="AX342" s="14" t="s">
        <v>79</v>
      </c>
      <c r="AY342" s="245" t="s">
        <v>130</v>
      </c>
    </row>
    <row r="343" s="12" customFormat="1" ht="22.8" customHeight="1">
      <c r="A343" s="12"/>
      <c r="B343" s="188"/>
      <c r="C343" s="189"/>
      <c r="D343" s="190" t="s">
        <v>70</v>
      </c>
      <c r="E343" s="202" t="s">
        <v>154</v>
      </c>
      <c r="F343" s="202" t="s">
        <v>404</v>
      </c>
      <c r="G343" s="189"/>
      <c r="H343" s="189"/>
      <c r="I343" s="192"/>
      <c r="J343" s="203">
        <f>BK343</f>
        <v>0</v>
      </c>
      <c r="K343" s="189"/>
      <c r="L343" s="194"/>
      <c r="M343" s="195"/>
      <c r="N343" s="196"/>
      <c r="O343" s="196"/>
      <c r="P343" s="197">
        <f>SUM(P344:P381)</f>
        <v>0</v>
      </c>
      <c r="Q343" s="196"/>
      <c r="R343" s="197">
        <f>SUM(R344:R381)</f>
        <v>0</v>
      </c>
      <c r="S343" s="196"/>
      <c r="T343" s="198">
        <f>SUM(T344:T381)</f>
        <v>0</v>
      </c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R343" s="199" t="s">
        <v>79</v>
      </c>
      <c r="AT343" s="200" t="s">
        <v>70</v>
      </c>
      <c r="AU343" s="200" t="s">
        <v>79</v>
      </c>
      <c r="AY343" s="199" t="s">
        <v>130</v>
      </c>
      <c r="BK343" s="201">
        <f>SUM(BK344:BK381)</f>
        <v>0</v>
      </c>
    </row>
    <row r="344" s="2" customFormat="1" ht="16.5" customHeight="1">
      <c r="A344" s="38"/>
      <c r="B344" s="39"/>
      <c r="C344" s="204" t="s">
        <v>279</v>
      </c>
      <c r="D344" s="204" t="s">
        <v>132</v>
      </c>
      <c r="E344" s="205" t="s">
        <v>405</v>
      </c>
      <c r="F344" s="206" t="s">
        <v>406</v>
      </c>
      <c r="G344" s="207" t="s">
        <v>407</v>
      </c>
      <c r="H344" s="208">
        <v>9</v>
      </c>
      <c r="I344" s="209"/>
      <c r="J344" s="210">
        <f>ROUND(I344*H344,2)</f>
        <v>0</v>
      </c>
      <c r="K344" s="206" t="s">
        <v>136</v>
      </c>
      <c r="L344" s="44"/>
      <c r="M344" s="211" t="s">
        <v>19</v>
      </c>
      <c r="N344" s="212" t="s">
        <v>42</v>
      </c>
      <c r="O344" s="84"/>
      <c r="P344" s="213">
        <f>O344*H344</f>
        <v>0</v>
      </c>
      <c r="Q344" s="213">
        <v>0</v>
      </c>
      <c r="R344" s="213">
        <f>Q344*H344</f>
        <v>0</v>
      </c>
      <c r="S344" s="213">
        <v>0</v>
      </c>
      <c r="T344" s="214">
        <f>S344*H344</f>
        <v>0</v>
      </c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R344" s="215" t="s">
        <v>137</v>
      </c>
      <c r="AT344" s="215" t="s">
        <v>132</v>
      </c>
      <c r="AU344" s="215" t="s">
        <v>81</v>
      </c>
      <c r="AY344" s="17" t="s">
        <v>130</v>
      </c>
      <c r="BE344" s="216">
        <f>IF(N344="základní",J344,0)</f>
        <v>0</v>
      </c>
      <c r="BF344" s="216">
        <f>IF(N344="snížená",J344,0)</f>
        <v>0</v>
      </c>
      <c r="BG344" s="216">
        <f>IF(N344="zákl. přenesená",J344,0)</f>
        <v>0</v>
      </c>
      <c r="BH344" s="216">
        <f>IF(N344="sníž. přenesená",J344,0)</f>
        <v>0</v>
      </c>
      <c r="BI344" s="216">
        <f>IF(N344="nulová",J344,0)</f>
        <v>0</v>
      </c>
      <c r="BJ344" s="17" t="s">
        <v>79</v>
      </c>
      <c r="BK344" s="216">
        <f>ROUND(I344*H344,2)</f>
        <v>0</v>
      </c>
      <c r="BL344" s="17" t="s">
        <v>137</v>
      </c>
      <c r="BM344" s="215" t="s">
        <v>408</v>
      </c>
    </row>
    <row r="345" s="2" customFormat="1">
      <c r="A345" s="38"/>
      <c r="B345" s="39"/>
      <c r="C345" s="40"/>
      <c r="D345" s="217" t="s">
        <v>138</v>
      </c>
      <c r="E345" s="40"/>
      <c r="F345" s="218" t="s">
        <v>406</v>
      </c>
      <c r="G345" s="40"/>
      <c r="H345" s="40"/>
      <c r="I345" s="219"/>
      <c r="J345" s="40"/>
      <c r="K345" s="40"/>
      <c r="L345" s="44"/>
      <c r="M345" s="220"/>
      <c r="N345" s="221"/>
      <c r="O345" s="84"/>
      <c r="P345" s="84"/>
      <c r="Q345" s="84"/>
      <c r="R345" s="84"/>
      <c r="S345" s="84"/>
      <c r="T345" s="85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T345" s="17" t="s">
        <v>138</v>
      </c>
      <c r="AU345" s="17" t="s">
        <v>81</v>
      </c>
    </row>
    <row r="346" s="2" customFormat="1">
      <c r="A346" s="38"/>
      <c r="B346" s="39"/>
      <c r="C346" s="40"/>
      <c r="D346" s="222" t="s">
        <v>139</v>
      </c>
      <c r="E346" s="40"/>
      <c r="F346" s="223" t="s">
        <v>409</v>
      </c>
      <c r="G346" s="40"/>
      <c r="H346" s="40"/>
      <c r="I346" s="219"/>
      <c r="J346" s="40"/>
      <c r="K346" s="40"/>
      <c r="L346" s="44"/>
      <c r="M346" s="220"/>
      <c r="N346" s="221"/>
      <c r="O346" s="84"/>
      <c r="P346" s="84"/>
      <c r="Q346" s="84"/>
      <c r="R346" s="84"/>
      <c r="S346" s="84"/>
      <c r="T346" s="85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T346" s="17" t="s">
        <v>139</v>
      </c>
      <c r="AU346" s="17" t="s">
        <v>81</v>
      </c>
    </row>
    <row r="347" s="2" customFormat="1" ht="16.5" customHeight="1">
      <c r="A347" s="38"/>
      <c r="B347" s="39"/>
      <c r="C347" s="246" t="s">
        <v>410</v>
      </c>
      <c r="D347" s="246" t="s">
        <v>220</v>
      </c>
      <c r="E347" s="247" t="s">
        <v>411</v>
      </c>
      <c r="F347" s="248" t="s">
        <v>412</v>
      </c>
      <c r="G347" s="249" t="s">
        <v>407</v>
      </c>
      <c r="H347" s="250">
        <v>9</v>
      </c>
      <c r="I347" s="251"/>
      <c r="J347" s="252">
        <f>ROUND(I347*H347,2)</f>
        <v>0</v>
      </c>
      <c r="K347" s="248" t="s">
        <v>136</v>
      </c>
      <c r="L347" s="253"/>
      <c r="M347" s="254" t="s">
        <v>19</v>
      </c>
      <c r="N347" s="255" t="s">
        <v>42</v>
      </c>
      <c r="O347" s="84"/>
      <c r="P347" s="213">
        <f>O347*H347</f>
        <v>0</v>
      </c>
      <c r="Q347" s="213">
        <v>0</v>
      </c>
      <c r="R347" s="213">
        <f>Q347*H347</f>
        <v>0</v>
      </c>
      <c r="S347" s="213">
        <v>0</v>
      </c>
      <c r="T347" s="214">
        <f>S347*H347</f>
        <v>0</v>
      </c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R347" s="215" t="s">
        <v>154</v>
      </c>
      <c r="AT347" s="215" t="s">
        <v>220</v>
      </c>
      <c r="AU347" s="215" t="s">
        <v>81</v>
      </c>
      <c r="AY347" s="17" t="s">
        <v>130</v>
      </c>
      <c r="BE347" s="216">
        <f>IF(N347="základní",J347,0)</f>
        <v>0</v>
      </c>
      <c r="BF347" s="216">
        <f>IF(N347="snížená",J347,0)</f>
        <v>0</v>
      </c>
      <c r="BG347" s="216">
        <f>IF(N347="zákl. přenesená",J347,0)</f>
        <v>0</v>
      </c>
      <c r="BH347" s="216">
        <f>IF(N347="sníž. přenesená",J347,0)</f>
        <v>0</v>
      </c>
      <c r="BI347" s="216">
        <f>IF(N347="nulová",J347,0)</f>
        <v>0</v>
      </c>
      <c r="BJ347" s="17" t="s">
        <v>79</v>
      </c>
      <c r="BK347" s="216">
        <f>ROUND(I347*H347,2)</f>
        <v>0</v>
      </c>
      <c r="BL347" s="17" t="s">
        <v>137</v>
      </c>
      <c r="BM347" s="215" t="s">
        <v>413</v>
      </c>
    </row>
    <row r="348" s="2" customFormat="1">
      <c r="A348" s="38"/>
      <c r="B348" s="39"/>
      <c r="C348" s="40"/>
      <c r="D348" s="217" t="s">
        <v>138</v>
      </c>
      <c r="E348" s="40"/>
      <c r="F348" s="218" t="s">
        <v>412</v>
      </c>
      <c r="G348" s="40"/>
      <c r="H348" s="40"/>
      <c r="I348" s="219"/>
      <c r="J348" s="40"/>
      <c r="K348" s="40"/>
      <c r="L348" s="44"/>
      <c r="M348" s="220"/>
      <c r="N348" s="221"/>
      <c r="O348" s="84"/>
      <c r="P348" s="84"/>
      <c r="Q348" s="84"/>
      <c r="R348" s="84"/>
      <c r="S348" s="84"/>
      <c r="T348" s="85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T348" s="17" t="s">
        <v>138</v>
      </c>
      <c r="AU348" s="17" t="s">
        <v>81</v>
      </c>
    </row>
    <row r="349" s="2" customFormat="1" ht="16.5" customHeight="1">
      <c r="A349" s="38"/>
      <c r="B349" s="39"/>
      <c r="C349" s="204" t="s">
        <v>288</v>
      </c>
      <c r="D349" s="204" t="s">
        <v>132</v>
      </c>
      <c r="E349" s="205" t="s">
        <v>414</v>
      </c>
      <c r="F349" s="206" t="s">
        <v>415</v>
      </c>
      <c r="G349" s="207" t="s">
        <v>407</v>
      </c>
      <c r="H349" s="208">
        <v>9</v>
      </c>
      <c r="I349" s="209"/>
      <c r="J349" s="210">
        <f>ROUND(I349*H349,2)</f>
        <v>0</v>
      </c>
      <c r="K349" s="206" t="s">
        <v>136</v>
      </c>
      <c r="L349" s="44"/>
      <c r="M349" s="211" t="s">
        <v>19</v>
      </c>
      <c r="N349" s="212" t="s">
        <v>42</v>
      </c>
      <c r="O349" s="84"/>
      <c r="P349" s="213">
        <f>O349*H349</f>
        <v>0</v>
      </c>
      <c r="Q349" s="213">
        <v>0</v>
      </c>
      <c r="R349" s="213">
        <f>Q349*H349</f>
        <v>0</v>
      </c>
      <c r="S349" s="213">
        <v>0</v>
      </c>
      <c r="T349" s="214">
        <f>S349*H349</f>
        <v>0</v>
      </c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R349" s="215" t="s">
        <v>137</v>
      </c>
      <c r="AT349" s="215" t="s">
        <v>132</v>
      </c>
      <c r="AU349" s="215" t="s">
        <v>81</v>
      </c>
      <c r="AY349" s="17" t="s">
        <v>130</v>
      </c>
      <c r="BE349" s="216">
        <f>IF(N349="základní",J349,0)</f>
        <v>0</v>
      </c>
      <c r="BF349" s="216">
        <f>IF(N349="snížená",J349,0)</f>
        <v>0</v>
      </c>
      <c r="BG349" s="216">
        <f>IF(N349="zákl. přenesená",J349,0)</f>
        <v>0</v>
      </c>
      <c r="BH349" s="216">
        <f>IF(N349="sníž. přenesená",J349,0)</f>
        <v>0</v>
      </c>
      <c r="BI349" s="216">
        <f>IF(N349="nulová",J349,0)</f>
        <v>0</v>
      </c>
      <c r="BJ349" s="17" t="s">
        <v>79</v>
      </c>
      <c r="BK349" s="216">
        <f>ROUND(I349*H349,2)</f>
        <v>0</v>
      </c>
      <c r="BL349" s="17" t="s">
        <v>137</v>
      </c>
      <c r="BM349" s="215" t="s">
        <v>416</v>
      </c>
    </row>
    <row r="350" s="2" customFormat="1">
      <c r="A350" s="38"/>
      <c r="B350" s="39"/>
      <c r="C350" s="40"/>
      <c r="D350" s="217" t="s">
        <v>138</v>
      </c>
      <c r="E350" s="40"/>
      <c r="F350" s="218" t="s">
        <v>415</v>
      </c>
      <c r="G350" s="40"/>
      <c r="H350" s="40"/>
      <c r="I350" s="219"/>
      <c r="J350" s="40"/>
      <c r="K350" s="40"/>
      <c r="L350" s="44"/>
      <c r="M350" s="220"/>
      <c r="N350" s="221"/>
      <c r="O350" s="84"/>
      <c r="P350" s="84"/>
      <c r="Q350" s="84"/>
      <c r="R350" s="84"/>
      <c r="S350" s="84"/>
      <c r="T350" s="85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T350" s="17" t="s">
        <v>138</v>
      </c>
      <c r="AU350" s="17" t="s">
        <v>81</v>
      </c>
    </row>
    <row r="351" s="2" customFormat="1">
      <c r="A351" s="38"/>
      <c r="B351" s="39"/>
      <c r="C351" s="40"/>
      <c r="D351" s="222" t="s">
        <v>139</v>
      </c>
      <c r="E351" s="40"/>
      <c r="F351" s="223" t="s">
        <v>417</v>
      </c>
      <c r="G351" s="40"/>
      <c r="H351" s="40"/>
      <c r="I351" s="219"/>
      <c r="J351" s="40"/>
      <c r="K351" s="40"/>
      <c r="L351" s="44"/>
      <c r="M351" s="220"/>
      <c r="N351" s="221"/>
      <c r="O351" s="84"/>
      <c r="P351" s="84"/>
      <c r="Q351" s="84"/>
      <c r="R351" s="84"/>
      <c r="S351" s="84"/>
      <c r="T351" s="85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T351" s="17" t="s">
        <v>139</v>
      </c>
      <c r="AU351" s="17" t="s">
        <v>81</v>
      </c>
    </row>
    <row r="352" s="2" customFormat="1" ht="16.5" customHeight="1">
      <c r="A352" s="38"/>
      <c r="B352" s="39"/>
      <c r="C352" s="246" t="s">
        <v>418</v>
      </c>
      <c r="D352" s="246" t="s">
        <v>220</v>
      </c>
      <c r="E352" s="247" t="s">
        <v>419</v>
      </c>
      <c r="F352" s="248" t="s">
        <v>420</v>
      </c>
      <c r="G352" s="249" t="s">
        <v>407</v>
      </c>
      <c r="H352" s="250">
        <v>9</v>
      </c>
      <c r="I352" s="251"/>
      <c r="J352" s="252">
        <f>ROUND(I352*H352,2)</f>
        <v>0</v>
      </c>
      <c r="K352" s="248" t="s">
        <v>136</v>
      </c>
      <c r="L352" s="253"/>
      <c r="M352" s="254" t="s">
        <v>19</v>
      </c>
      <c r="N352" s="255" t="s">
        <v>42</v>
      </c>
      <c r="O352" s="84"/>
      <c r="P352" s="213">
        <f>O352*H352</f>
        <v>0</v>
      </c>
      <c r="Q352" s="213">
        <v>0</v>
      </c>
      <c r="R352" s="213">
        <f>Q352*H352</f>
        <v>0</v>
      </c>
      <c r="S352" s="213">
        <v>0</v>
      </c>
      <c r="T352" s="214">
        <f>S352*H352</f>
        <v>0</v>
      </c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R352" s="215" t="s">
        <v>154</v>
      </c>
      <c r="AT352" s="215" t="s">
        <v>220</v>
      </c>
      <c r="AU352" s="215" t="s">
        <v>81</v>
      </c>
      <c r="AY352" s="17" t="s">
        <v>130</v>
      </c>
      <c r="BE352" s="216">
        <f>IF(N352="základní",J352,0)</f>
        <v>0</v>
      </c>
      <c r="BF352" s="216">
        <f>IF(N352="snížená",J352,0)</f>
        <v>0</v>
      </c>
      <c r="BG352" s="216">
        <f>IF(N352="zákl. přenesená",J352,0)</f>
        <v>0</v>
      </c>
      <c r="BH352" s="216">
        <f>IF(N352="sníž. přenesená",J352,0)</f>
        <v>0</v>
      </c>
      <c r="BI352" s="216">
        <f>IF(N352="nulová",J352,0)</f>
        <v>0</v>
      </c>
      <c r="BJ352" s="17" t="s">
        <v>79</v>
      </c>
      <c r="BK352" s="216">
        <f>ROUND(I352*H352,2)</f>
        <v>0</v>
      </c>
      <c r="BL352" s="17" t="s">
        <v>137</v>
      </c>
      <c r="BM352" s="215" t="s">
        <v>421</v>
      </c>
    </row>
    <row r="353" s="2" customFormat="1">
      <c r="A353" s="38"/>
      <c r="B353" s="39"/>
      <c r="C353" s="40"/>
      <c r="D353" s="217" t="s">
        <v>138</v>
      </c>
      <c r="E353" s="40"/>
      <c r="F353" s="218" t="s">
        <v>420</v>
      </c>
      <c r="G353" s="40"/>
      <c r="H353" s="40"/>
      <c r="I353" s="219"/>
      <c r="J353" s="40"/>
      <c r="K353" s="40"/>
      <c r="L353" s="44"/>
      <c r="M353" s="220"/>
      <c r="N353" s="221"/>
      <c r="O353" s="84"/>
      <c r="P353" s="84"/>
      <c r="Q353" s="84"/>
      <c r="R353" s="84"/>
      <c r="S353" s="84"/>
      <c r="T353" s="85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T353" s="17" t="s">
        <v>138</v>
      </c>
      <c r="AU353" s="17" t="s">
        <v>81</v>
      </c>
    </row>
    <row r="354" s="2" customFormat="1" ht="16.5" customHeight="1">
      <c r="A354" s="38"/>
      <c r="B354" s="39"/>
      <c r="C354" s="246" t="s">
        <v>296</v>
      </c>
      <c r="D354" s="246" t="s">
        <v>220</v>
      </c>
      <c r="E354" s="247" t="s">
        <v>422</v>
      </c>
      <c r="F354" s="248" t="s">
        <v>423</v>
      </c>
      <c r="G354" s="249" t="s">
        <v>407</v>
      </c>
      <c r="H354" s="250">
        <v>9</v>
      </c>
      <c r="I354" s="251"/>
      <c r="J354" s="252">
        <f>ROUND(I354*H354,2)</f>
        <v>0</v>
      </c>
      <c r="K354" s="248" t="s">
        <v>136</v>
      </c>
      <c r="L354" s="253"/>
      <c r="M354" s="254" t="s">
        <v>19</v>
      </c>
      <c r="N354" s="255" t="s">
        <v>42</v>
      </c>
      <c r="O354" s="84"/>
      <c r="P354" s="213">
        <f>O354*H354</f>
        <v>0</v>
      </c>
      <c r="Q354" s="213">
        <v>0</v>
      </c>
      <c r="R354" s="213">
        <f>Q354*H354</f>
        <v>0</v>
      </c>
      <c r="S354" s="213">
        <v>0</v>
      </c>
      <c r="T354" s="214">
        <f>S354*H354</f>
        <v>0</v>
      </c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R354" s="215" t="s">
        <v>154</v>
      </c>
      <c r="AT354" s="215" t="s">
        <v>220</v>
      </c>
      <c r="AU354" s="215" t="s">
        <v>81</v>
      </c>
      <c r="AY354" s="17" t="s">
        <v>130</v>
      </c>
      <c r="BE354" s="216">
        <f>IF(N354="základní",J354,0)</f>
        <v>0</v>
      </c>
      <c r="BF354" s="216">
        <f>IF(N354="snížená",J354,0)</f>
        <v>0</v>
      </c>
      <c r="BG354" s="216">
        <f>IF(N354="zákl. přenesená",J354,0)</f>
        <v>0</v>
      </c>
      <c r="BH354" s="216">
        <f>IF(N354="sníž. přenesená",J354,0)</f>
        <v>0</v>
      </c>
      <c r="BI354" s="216">
        <f>IF(N354="nulová",J354,0)</f>
        <v>0</v>
      </c>
      <c r="BJ354" s="17" t="s">
        <v>79</v>
      </c>
      <c r="BK354" s="216">
        <f>ROUND(I354*H354,2)</f>
        <v>0</v>
      </c>
      <c r="BL354" s="17" t="s">
        <v>137</v>
      </c>
      <c r="BM354" s="215" t="s">
        <v>424</v>
      </c>
    </row>
    <row r="355" s="2" customFormat="1">
      <c r="A355" s="38"/>
      <c r="B355" s="39"/>
      <c r="C355" s="40"/>
      <c r="D355" s="217" t="s">
        <v>138</v>
      </c>
      <c r="E355" s="40"/>
      <c r="F355" s="218" t="s">
        <v>423</v>
      </c>
      <c r="G355" s="40"/>
      <c r="H355" s="40"/>
      <c r="I355" s="219"/>
      <c r="J355" s="40"/>
      <c r="K355" s="40"/>
      <c r="L355" s="44"/>
      <c r="M355" s="220"/>
      <c r="N355" s="221"/>
      <c r="O355" s="84"/>
      <c r="P355" s="84"/>
      <c r="Q355" s="84"/>
      <c r="R355" s="84"/>
      <c r="S355" s="84"/>
      <c r="T355" s="85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T355" s="17" t="s">
        <v>138</v>
      </c>
      <c r="AU355" s="17" t="s">
        <v>81</v>
      </c>
    </row>
    <row r="356" s="2" customFormat="1" ht="16.5" customHeight="1">
      <c r="A356" s="38"/>
      <c r="B356" s="39"/>
      <c r="C356" s="204" t="s">
        <v>425</v>
      </c>
      <c r="D356" s="204" t="s">
        <v>132</v>
      </c>
      <c r="E356" s="205" t="s">
        <v>426</v>
      </c>
      <c r="F356" s="206" t="s">
        <v>427</v>
      </c>
      <c r="G356" s="207" t="s">
        <v>407</v>
      </c>
      <c r="H356" s="208">
        <v>9</v>
      </c>
      <c r="I356" s="209"/>
      <c r="J356" s="210">
        <f>ROUND(I356*H356,2)</f>
        <v>0</v>
      </c>
      <c r="K356" s="206" t="s">
        <v>136</v>
      </c>
      <c r="L356" s="44"/>
      <c r="M356" s="211" t="s">
        <v>19</v>
      </c>
      <c r="N356" s="212" t="s">
        <v>42</v>
      </c>
      <c r="O356" s="84"/>
      <c r="P356" s="213">
        <f>O356*H356</f>
        <v>0</v>
      </c>
      <c r="Q356" s="213">
        <v>0</v>
      </c>
      <c r="R356" s="213">
        <f>Q356*H356</f>
        <v>0</v>
      </c>
      <c r="S356" s="213">
        <v>0</v>
      </c>
      <c r="T356" s="214">
        <f>S356*H356</f>
        <v>0</v>
      </c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R356" s="215" t="s">
        <v>137</v>
      </c>
      <c r="AT356" s="215" t="s">
        <v>132</v>
      </c>
      <c r="AU356" s="215" t="s">
        <v>81</v>
      </c>
      <c r="AY356" s="17" t="s">
        <v>130</v>
      </c>
      <c r="BE356" s="216">
        <f>IF(N356="základní",J356,0)</f>
        <v>0</v>
      </c>
      <c r="BF356" s="216">
        <f>IF(N356="snížená",J356,0)</f>
        <v>0</v>
      </c>
      <c r="BG356" s="216">
        <f>IF(N356="zákl. přenesená",J356,0)</f>
        <v>0</v>
      </c>
      <c r="BH356" s="216">
        <f>IF(N356="sníž. přenesená",J356,0)</f>
        <v>0</v>
      </c>
      <c r="BI356" s="216">
        <f>IF(N356="nulová",J356,0)</f>
        <v>0</v>
      </c>
      <c r="BJ356" s="17" t="s">
        <v>79</v>
      </c>
      <c r="BK356" s="216">
        <f>ROUND(I356*H356,2)</f>
        <v>0</v>
      </c>
      <c r="BL356" s="17" t="s">
        <v>137</v>
      </c>
      <c r="BM356" s="215" t="s">
        <v>428</v>
      </c>
    </row>
    <row r="357" s="2" customFormat="1">
      <c r="A357" s="38"/>
      <c r="B357" s="39"/>
      <c r="C357" s="40"/>
      <c r="D357" s="217" t="s">
        <v>138</v>
      </c>
      <c r="E357" s="40"/>
      <c r="F357" s="218" t="s">
        <v>427</v>
      </c>
      <c r="G357" s="40"/>
      <c r="H357" s="40"/>
      <c r="I357" s="219"/>
      <c r="J357" s="40"/>
      <c r="K357" s="40"/>
      <c r="L357" s="44"/>
      <c r="M357" s="220"/>
      <c r="N357" s="221"/>
      <c r="O357" s="84"/>
      <c r="P357" s="84"/>
      <c r="Q357" s="84"/>
      <c r="R357" s="84"/>
      <c r="S357" s="84"/>
      <c r="T357" s="85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T357" s="17" t="s">
        <v>138</v>
      </c>
      <c r="AU357" s="17" t="s">
        <v>81</v>
      </c>
    </row>
    <row r="358" s="2" customFormat="1">
      <c r="A358" s="38"/>
      <c r="B358" s="39"/>
      <c r="C358" s="40"/>
      <c r="D358" s="222" t="s">
        <v>139</v>
      </c>
      <c r="E358" s="40"/>
      <c r="F358" s="223" t="s">
        <v>429</v>
      </c>
      <c r="G358" s="40"/>
      <c r="H358" s="40"/>
      <c r="I358" s="219"/>
      <c r="J358" s="40"/>
      <c r="K358" s="40"/>
      <c r="L358" s="44"/>
      <c r="M358" s="220"/>
      <c r="N358" s="221"/>
      <c r="O358" s="84"/>
      <c r="P358" s="84"/>
      <c r="Q358" s="84"/>
      <c r="R358" s="84"/>
      <c r="S358" s="84"/>
      <c r="T358" s="85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T358" s="17" t="s">
        <v>139</v>
      </c>
      <c r="AU358" s="17" t="s">
        <v>81</v>
      </c>
    </row>
    <row r="359" s="2" customFormat="1" ht="16.5" customHeight="1">
      <c r="A359" s="38"/>
      <c r="B359" s="39"/>
      <c r="C359" s="246" t="s">
        <v>304</v>
      </c>
      <c r="D359" s="246" t="s">
        <v>220</v>
      </c>
      <c r="E359" s="247" t="s">
        <v>430</v>
      </c>
      <c r="F359" s="248" t="s">
        <v>431</v>
      </c>
      <c r="G359" s="249" t="s">
        <v>407</v>
      </c>
      <c r="H359" s="250">
        <v>9</v>
      </c>
      <c r="I359" s="251"/>
      <c r="J359" s="252">
        <f>ROUND(I359*H359,2)</f>
        <v>0</v>
      </c>
      <c r="K359" s="248" t="s">
        <v>136</v>
      </c>
      <c r="L359" s="253"/>
      <c r="M359" s="254" t="s">
        <v>19</v>
      </c>
      <c r="N359" s="255" t="s">
        <v>42</v>
      </c>
      <c r="O359" s="84"/>
      <c r="P359" s="213">
        <f>O359*H359</f>
        <v>0</v>
      </c>
      <c r="Q359" s="213">
        <v>0</v>
      </c>
      <c r="R359" s="213">
        <f>Q359*H359</f>
        <v>0</v>
      </c>
      <c r="S359" s="213">
        <v>0</v>
      </c>
      <c r="T359" s="214">
        <f>S359*H359</f>
        <v>0</v>
      </c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R359" s="215" t="s">
        <v>154</v>
      </c>
      <c r="AT359" s="215" t="s">
        <v>220</v>
      </c>
      <c r="AU359" s="215" t="s">
        <v>81</v>
      </c>
      <c r="AY359" s="17" t="s">
        <v>130</v>
      </c>
      <c r="BE359" s="216">
        <f>IF(N359="základní",J359,0)</f>
        <v>0</v>
      </c>
      <c r="BF359" s="216">
        <f>IF(N359="snížená",J359,0)</f>
        <v>0</v>
      </c>
      <c r="BG359" s="216">
        <f>IF(N359="zákl. přenesená",J359,0)</f>
        <v>0</v>
      </c>
      <c r="BH359" s="216">
        <f>IF(N359="sníž. přenesená",J359,0)</f>
        <v>0</v>
      </c>
      <c r="BI359" s="216">
        <f>IF(N359="nulová",J359,0)</f>
        <v>0</v>
      </c>
      <c r="BJ359" s="17" t="s">
        <v>79</v>
      </c>
      <c r="BK359" s="216">
        <f>ROUND(I359*H359,2)</f>
        <v>0</v>
      </c>
      <c r="BL359" s="17" t="s">
        <v>137</v>
      </c>
      <c r="BM359" s="215" t="s">
        <v>432</v>
      </c>
    </row>
    <row r="360" s="2" customFormat="1">
      <c r="A360" s="38"/>
      <c r="B360" s="39"/>
      <c r="C360" s="40"/>
      <c r="D360" s="217" t="s">
        <v>138</v>
      </c>
      <c r="E360" s="40"/>
      <c r="F360" s="218" t="s">
        <v>431</v>
      </c>
      <c r="G360" s="40"/>
      <c r="H360" s="40"/>
      <c r="I360" s="219"/>
      <c r="J360" s="40"/>
      <c r="K360" s="40"/>
      <c r="L360" s="44"/>
      <c r="M360" s="220"/>
      <c r="N360" s="221"/>
      <c r="O360" s="84"/>
      <c r="P360" s="84"/>
      <c r="Q360" s="84"/>
      <c r="R360" s="84"/>
      <c r="S360" s="84"/>
      <c r="T360" s="85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T360" s="17" t="s">
        <v>138</v>
      </c>
      <c r="AU360" s="17" t="s">
        <v>81</v>
      </c>
    </row>
    <row r="361" s="2" customFormat="1" ht="16.5" customHeight="1">
      <c r="A361" s="38"/>
      <c r="B361" s="39"/>
      <c r="C361" s="204" t="s">
        <v>433</v>
      </c>
      <c r="D361" s="204" t="s">
        <v>132</v>
      </c>
      <c r="E361" s="205" t="s">
        <v>434</v>
      </c>
      <c r="F361" s="206" t="s">
        <v>435</v>
      </c>
      <c r="G361" s="207" t="s">
        <v>407</v>
      </c>
      <c r="H361" s="208">
        <v>9</v>
      </c>
      <c r="I361" s="209"/>
      <c r="J361" s="210">
        <f>ROUND(I361*H361,2)</f>
        <v>0</v>
      </c>
      <c r="K361" s="206" t="s">
        <v>136</v>
      </c>
      <c r="L361" s="44"/>
      <c r="M361" s="211" t="s">
        <v>19</v>
      </c>
      <c r="N361" s="212" t="s">
        <v>42</v>
      </c>
      <c r="O361" s="84"/>
      <c r="P361" s="213">
        <f>O361*H361</f>
        <v>0</v>
      </c>
      <c r="Q361" s="213">
        <v>0</v>
      </c>
      <c r="R361" s="213">
        <f>Q361*H361</f>
        <v>0</v>
      </c>
      <c r="S361" s="213">
        <v>0</v>
      </c>
      <c r="T361" s="214">
        <f>S361*H361</f>
        <v>0</v>
      </c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R361" s="215" t="s">
        <v>137</v>
      </c>
      <c r="AT361" s="215" t="s">
        <v>132</v>
      </c>
      <c r="AU361" s="215" t="s">
        <v>81</v>
      </c>
      <c r="AY361" s="17" t="s">
        <v>130</v>
      </c>
      <c r="BE361" s="216">
        <f>IF(N361="základní",J361,0)</f>
        <v>0</v>
      </c>
      <c r="BF361" s="216">
        <f>IF(N361="snížená",J361,0)</f>
        <v>0</v>
      </c>
      <c r="BG361" s="216">
        <f>IF(N361="zákl. přenesená",J361,0)</f>
        <v>0</v>
      </c>
      <c r="BH361" s="216">
        <f>IF(N361="sníž. přenesená",J361,0)</f>
        <v>0</v>
      </c>
      <c r="BI361" s="216">
        <f>IF(N361="nulová",J361,0)</f>
        <v>0</v>
      </c>
      <c r="BJ361" s="17" t="s">
        <v>79</v>
      </c>
      <c r="BK361" s="216">
        <f>ROUND(I361*H361,2)</f>
        <v>0</v>
      </c>
      <c r="BL361" s="17" t="s">
        <v>137</v>
      </c>
      <c r="BM361" s="215" t="s">
        <v>436</v>
      </c>
    </row>
    <row r="362" s="2" customFormat="1">
      <c r="A362" s="38"/>
      <c r="B362" s="39"/>
      <c r="C362" s="40"/>
      <c r="D362" s="217" t="s">
        <v>138</v>
      </c>
      <c r="E362" s="40"/>
      <c r="F362" s="218" t="s">
        <v>435</v>
      </c>
      <c r="G362" s="40"/>
      <c r="H362" s="40"/>
      <c r="I362" s="219"/>
      <c r="J362" s="40"/>
      <c r="K362" s="40"/>
      <c r="L362" s="44"/>
      <c r="M362" s="220"/>
      <c r="N362" s="221"/>
      <c r="O362" s="84"/>
      <c r="P362" s="84"/>
      <c r="Q362" s="84"/>
      <c r="R362" s="84"/>
      <c r="S362" s="84"/>
      <c r="T362" s="85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T362" s="17" t="s">
        <v>138</v>
      </c>
      <c r="AU362" s="17" t="s">
        <v>81</v>
      </c>
    </row>
    <row r="363" s="2" customFormat="1">
      <c r="A363" s="38"/>
      <c r="B363" s="39"/>
      <c r="C363" s="40"/>
      <c r="D363" s="222" t="s">
        <v>139</v>
      </c>
      <c r="E363" s="40"/>
      <c r="F363" s="223" t="s">
        <v>437</v>
      </c>
      <c r="G363" s="40"/>
      <c r="H363" s="40"/>
      <c r="I363" s="219"/>
      <c r="J363" s="40"/>
      <c r="K363" s="40"/>
      <c r="L363" s="44"/>
      <c r="M363" s="220"/>
      <c r="N363" s="221"/>
      <c r="O363" s="84"/>
      <c r="P363" s="84"/>
      <c r="Q363" s="84"/>
      <c r="R363" s="84"/>
      <c r="S363" s="84"/>
      <c r="T363" s="85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T363" s="17" t="s">
        <v>139</v>
      </c>
      <c r="AU363" s="17" t="s">
        <v>81</v>
      </c>
    </row>
    <row r="364" s="2" customFormat="1" ht="16.5" customHeight="1">
      <c r="A364" s="38"/>
      <c r="B364" s="39"/>
      <c r="C364" s="246" t="s">
        <v>312</v>
      </c>
      <c r="D364" s="246" t="s">
        <v>220</v>
      </c>
      <c r="E364" s="247" t="s">
        <v>438</v>
      </c>
      <c r="F364" s="248" t="s">
        <v>439</v>
      </c>
      <c r="G364" s="249" t="s">
        <v>407</v>
      </c>
      <c r="H364" s="250">
        <v>9</v>
      </c>
      <c r="I364" s="251"/>
      <c r="J364" s="252">
        <f>ROUND(I364*H364,2)</f>
        <v>0</v>
      </c>
      <c r="K364" s="248" t="s">
        <v>136</v>
      </c>
      <c r="L364" s="253"/>
      <c r="M364" s="254" t="s">
        <v>19</v>
      </c>
      <c r="N364" s="255" t="s">
        <v>42</v>
      </c>
      <c r="O364" s="84"/>
      <c r="P364" s="213">
        <f>O364*H364</f>
        <v>0</v>
      </c>
      <c r="Q364" s="213">
        <v>0</v>
      </c>
      <c r="R364" s="213">
        <f>Q364*H364</f>
        <v>0</v>
      </c>
      <c r="S364" s="213">
        <v>0</v>
      </c>
      <c r="T364" s="214">
        <f>S364*H364</f>
        <v>0</v>
      </c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R364" s="215" t="s">
        <v>154</v>
      </c>
      <c r="AT364" s="215" t="s">
        <v>220</v>
      </c>
      <c r="AU364" s="215" t="s">
        <v>81</v>
      </c>
      <c r="AY364" s="17" t="s">
        <v>130</v>
      </c>
      <c r="BE364" s="216">
        <f>IF(N364="základní",J364,0)</f>
        <v>0</v>
      </c>
      <c r="BF364" s="216">
        <f>IF(N364="snížená",J364,0)</f>
        <v>0</v>
      </c>
      <c r="BG364" s="216">
        <f>IF(N364="zákl. přenesená",J364,0)</f>
        <v>0</v>
      </c>
      <c r="BH364" s="216">
        <f>IF(N364="sníž. přenesená",J364,0)</f>
        <v>0</v>
      </c>
      <c r="BI364" s="216">
        <f>IF(N364="nulová",J364,0)</f>
        <v>0</v>
      </c>
      <c r="BJ364" s="17" t="s">
        <v>79</v>
      </c>
      <c r="BK364" s="216">
        <f>ROUND(I364*H364,2)</f>
        <v>0</v>
      </c>
      <c r="BL364" s="17" t="s">
        <v>137</v>
      </c>
      <c r="BM364" s="215" t="s">
        <v>440</v>
      </c>
    </row>
    <row r="365" s="2" customFormat="1">
      <c r="A365" s="38"/>
      <c r="B365" s="39"/>
      <c r="C365" s="40"/>
      <c r="D365" s="217" t="s">
        <v>138</v>
      </c>
      <c r="E365" s="40"/>
      <c r="F365" s="218" t="s">
        <v>439</v>
      </c>
      <c r="G365" s="40"/>
      <c r="H365" s="40"/>
      <c r="I365" s="219"/>
      <c r="J365" s="40"/>
      <c r="K365" s="40"/>
      <c r="L365" s="44"/>
      <c r="M365" s="220"/>
      <c r="N365" s="221"/>
      <c r="O365" s="84"/>
      <c r="P365" s="84"/>
      <c r="Q365" s="84"/>
      <c r="R365" s="84"/>
      <c r="S365" s="84"/>
      <c r="T365" s="85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T365" s="17" t="s">
        <v>138</v>
      </c>
      <c r="AU365" s="17" t="s">
        <v>81</v>
      </c>
    </row>
    <row r="366" s="2" customFormat="1" ht="16.5" customHeight="1">
      <c r="A366" s="38"/>
      <c r="B366" s="39"/>
      <c r="C366" s="204" t="s">
        <v>441</v>
      </c>
      <c r="D366" s="204" t="s">
        <v>132</v>
      </c>
      <c r="E366" s="205" t="s">
        <v>442</v>
      </c>
      <c r="F366" s="206" t="s">
        <v>443</v>
      </c>
      <c r="G366" s="207" t="s">
        <v>407</v>
      </c>
      <c r="H366" s="208">
        <v>9</v>
      </c>
      <c r="I366" s="209"/>
      <c r="J366" s="210">
        <f>ROUND(I366*H366,2)</f>
        <v>0</v>
      </c>
      <c r="K366" s="206" t="s">
        <v>136</v>
      </c>
      <c r="L366" s="44"/>
      <c r="M366" s="211" t="s">
        <v>19</v>
      </c>
      <c r="N366" s="212" t="s">
        <v>42</v>
      </c>
      <c r="O366" s="84"/>
      <c r="P366" s="213">
        <f>O366*H366</f>
        <v>0</v>
      </c>
      <c r="Q366" s="213">
        <v>0</v>
      </c>
      <c r="R366" s="213">
        <f>Q366*H366</f>
        <v>0</v>
      </c>
      <c r="S366" s="213">
        <v>0</v>
      </c>
      <c r="T366" s="214">
        <f>S366*H366</f>
        <v>0</v>
      </c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R366" s="215" t="s">
        <v>137</v>
      </c>
      <c r="AT366" s="215" t="s">
        <v>132</v>
      </c>
      <c r="AU366" s="215" t="s">
        <v>81</v>
      </c>
      <c r="AY366" s="17" t="s">
        <v>130</v>
      </c>
      <c r="BE366" s="216">
        <f>IF(N366="základní",J366,0)</f>
        <v>0</v>
      </c>
      <c r="BF366" s="216">
        <f>IF(N366="snížená",J366,0)</f>
        <v>0</v>
      </c>
      <c r="BG366" s="216">
        <f>IF(N366="zákl. přenesená",J366,0)</f>
        <v>0</v>
      </c>
      <c r="BH366" s="216">
        <f>IF(N366="sníž. přenesená",J366,0)</f>
        <v>0</v>
      </c>
      <c r="BI366" s="216">
        <f>IF(N366="nulová",J366,0)</f>
        <v>0</v>
      </c>
      <c r="BJ366" s="17" t="s">
        <v>79</v>
      </c>
      <c r="BK366" s="216">
        <f>ROUND(I366*H366,2)</f>
        <v>0</v>
      </c>
      <c r="BL366" s="17" t="s">
        <v>137</v>
      </c>
      <c r="BM366" s="215" t="s">
        <v>444</v>
      </c>
    </row>
    <row r="367" s="2" customFormat="1">
      <c r="A367" s="38"/>
      <c r="B367" s="39"/>
      <c r="C367" s="40"/>
      <c r="D367" s="217" t="s">
        <v>138</v>
      </c>
      <c r="E367" s="40"/>
      <c r="F367" s="218" t="s">
        <v>443</v>
      </c>
      <c r="G367" s="40"/>
      <c r="H367" s="40"/>
      <c r="I367" s="219"/>
      <c r="J367" s="40"/>
      <c r="K367" s="40"/>
      <c r="L367" s="44"/>
      <c r="M367" s="220"/>
      <c r="N367" s="221"/>
      <c r="O367" s="84"/>
      <c r="P367" s="84"/>
      <c r="Q367" s="84"/>
      <c r="R367" s="84"/>
      <c r="S367" s="84"/>
      <c r="T367" s="85"/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T367" s="17" t="s">
        <v>138</v>
      </c>
      <c r="AU367" s="17" t="s">
        <v>81</v>
      </c>
    </row>
    <row r="368" s="2" customFormat="1">
      <c r="A368" s="38"/>
      <c r="B368" s="39"/>
      <c r="C368" s="40"/>
      <c r="D368" s="222" t="s">
        <v>139</v>
      </c>
      <c r="E368" s="40"/>
      <c r="F368" s="223" t="s">
        <v>445</v>
      </c>
      <c r="G368" s="40"/>
      <c r="H368" s="40"/>
      <c r="I368" s="219"/>
      <c r="J368" s="40"/>
      <c r="K368" s="40"/>
      <c r="L368" s="44"/>
      <c r="M368" s="220"/>
      <c r="N368" s="221"/>
      <c r="O368" s="84"/>
      <c r="P368" s="84"/>
      <c r="Q368" s="84"/>
      <c r="R368" s="84"/>
      <c r="S368" s="84"/>
      <c r="T368" s="85"/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T368" s="17" t="s">
        <v>139</v>
      </c>
      <c r="AU368" s="17" t="s">
        <v>81</v>
      </c>
    </row>
    <row r="369" s="2" customFormat="1" ht="16.5" customHeight="1">
      <c r="A369" s="38"/>
      <c r="B369" s="39"/>
      <c r="C369" s="246" t="s">
        <v>318</v>
      </c>
      <c r="D369" s="246" t="s">
        <v>220</v>
      </c>
      <c r="E369" s="247" t="s">
        <v>446</v>
      </c>
      <c r="F369" s="248" t="s">
        <v>447</v>
      </c>
      <c r="G369" s="249" t="s">
        <v>407</v>
      </c>
      <c r="H369" s="250">
        <v>9</v>
      </c>
      <c r="I369" s="251"/>
      <c r="J369" s="252">
        <f>ROUND(I369*H369,2)</f>
        <v>0</v>
      </c>
      <c r="K369" s="248" t="s">
        <v>136</v>
      </c>
      <c r="L369" s="253"/>
      <c r="M369" s="254" t="s">
        <v>19</v>
      </c>
      <c r="N369" s="255" t="s">
        <v>42</v>
      </c>
      <c r="O369" s="84"/>
      <c r="P369" s="213">
        <f>O369*H369</f>
        <v>0</v>
      </c>
      <c r="Q369" s="213">
        <v>0</v>
      </c>
      <c r="R369" s="213">
        <f>Q369*H369</f>
        <v>0</v>
      </c>
      <c r="S369" s="213">
        <v>0</v>
      </c>
      <c r="T369" s="214">
        <f>S369*H369</f>
        <v>0</v>
      </c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R369" s="215" t="s">
        <v>154</v>
      </c>
      <c r="AT369" s="215" t="s">
        <v>220</v>
      </c>
      <c r="AU369" s="215" t="s">
        <v>81</v>
      </c>
      <c r="AY369" s="17" t="s">
        <v>130</v>
      </c>
      <c r="BE369" s="216">
        <f>IF(N369="základní",J369,0)</f>
        <v>0</v>
      </c>
      <c r="BF369" s="216">
        <f>IF(N369="snížená",J369,0)</f>
        <v>0</v>
      </c>
      <c r="BG369" s="216">
        <f>IF(N369="zákl. přenesená",J369,0)</f>
        <v>0</v>
      </c>
      <c r="BH369" s="216">
        <f>IF(N369="sníž. přenesená",J369,0)</f>
        <v>0</v>
      </c>
      <c r="BI369" s="216">
        <f>IF(N369="nulová",J369,0)</f>
        <v>0</v>
      </c>
      <c r="BJ369" s="17" t="s">
        <v>79</v>
      </c>
      <c r="BK369" s="216">
        <f>ROUND(I369*H369,2)</f>
        <v>0</v>
      </c>
      <c r="BL369" s="17" t="s">
        <v>137</v>
      </c>
      <c r="BM369" s="215" t="s">
        <v>448</v>
      </c>
    </row>
    <row r="370" s="2" customFormat="1">
      <c r="A370" s="38"/>
      <c r="B370" s="39"/>
      <c r="C370" s="40"/>
      <c r="D370" s="217" t="s">
        <v>138</v>
      </c>
      <c r="E370" s="40"/>
      <c r="F370" s="218" t="s">
        <v>447</v>
      </c>
      <c r="G370" s="40"/>
      <c r="H370" s="40"/>
      <c r="I370" s="219"/>
      <c r="J370" s="40"/>
      <c r="K370" s="40"/>
      <c r="L370" s="44"/>
      <c r="M370" s="220"/>
      <c r="N370" s="221"/>
      <c r="O370" s="84"/>
      <c r="P370" s="84"/>
      <c r="Q370" s="84"/>
      <c r="R370" s="84"/>
      <c r="S370" s="84"/>
      <c r="T370" s="85"/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T370" s="17" t="s">
        <v>138</v>
      </c>
      <c r="AU370" s="17" t="s">
        <v>81</v>
      </c>
    </row>
    <row r="371" s="2" customFormat="1" ht="16.5" customHeight="1">
      <c r="A371" s="38"/>
      <c r="B371" s="39"/>
      <c r="C371" s="246" t="s">
        <v>449</v>
      </c>
      <c r="D371" s="246" t="s">
        <v>220</v>
      </c>
      <c r="E371" s="247" t="s">
        <v>450</v>
      </c>
      <c r="F371" s="248" t="s">
        <v>451</v>
      </c>
      <c r="G371" s="249" t="s">
        <v>407</v>
      </c>
      <c r="H371" s="250">
        <v>9</v>
      </c>
      <c r="I371" s="251"/>
      <c r="J371" s="252">
        <f>ROUND(I371*H371,2)</f>
        <v>0</v>
      </c>
      <c r="K371" s="248" t="s">
        <v>136</v>
      </c>
      <c r="L371" s="253"/>
      <c r="M371" s="254" t="s">
        <v>19</v>
      </c>
      <c r="N371" s="255" t="s">
        <v>42</v>
      </c>
      <c r="O371" s="84"/>
      <c r="P371" s="213">
        <f>O371*H371</f>
        <v>0</v>
      </c>
      <c r="Q371" s="213">
        <v>0</v>
      </c>
      <c r="R371" s="213">
        <f>Q371*H371</f>
        <v>0</v>
      </c>
      <c r="S371" s="213">
        <v>0</v>
      </c>
      <c r="T371" s="214">
        <f>S371*H371</f>
        <v>0</v>
      </c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R371" s="215" t="s">
        <v>154</v>
      </c>
      <c r="AT371" s="215" t="s">
        <v>220</v>
      </c>
      <c r="AU371" s="215" t="s">
        <v>81</v>
      </c>
      <c r="AY371" s="17" t="s">
        <v>130</v>
      </c>
      <c r="BE371" s="216">
        <f>IF(N371="základní",J371,0)</f>
        <v>0</v>
      </c>
      <c r="BF371" s="216">
        <f>IF(N371="snížená",J371,0)</f>
        <v>0</v>
      </c>
      <c r="BG371" s="216">
        <f>IF(N371="zákl. přenesená",J371,0)</f>
        <v>0</v>
      </c>
      <c r="BH371" s="216">
        <f>IF(N371="sníž. přenesená",J371,0)</f>
        <v>0</v>
      </c>
      <c r="BI371" s="216">
        <f>IF(N371="nulová",J371,0)</f>
        <v>0</v>
      </c>
      <c r="BJ371" s="17" t="s">
        <v>79</v>
      </c>
      <c r="BK371" s="216">
        <f>ROUND(I371*H371,2)</f>
        <v>0</v>
      </c>
      <c r="BL371" s="17" t="s">
        <v>137</v>
      </c>
      <c r="BM371" s="215" t="s">
        <v>452</v>
      </c>
    </row>
    <row r="372" s="2" customFormat="1">
      <c r="A372" s="38"/>
      <c r="B372" s="39"/>
      <c r="C372" s="40"/>
      <c r="D372" s="217" t="s">
        <v>138</v>
      </c>
      <c r="E372" s="40"/>
      <c r="F372" s="218" t="s">
        <v>451</v>
      </c>
      <c r="G372" s="40"/>
      <c r="H372" s="40"/>
      <c r="I372" s="219"/>
      <c r="J372" s="40"/>
      <c r="K372" s="40"/>
      <c r="L372" s="44"/>
      <c r="M372" s="220"/>
      <c r="N372" s="221"/>
      <c r="O372" s="84"/>
      <c r="P372" s="84"/>
      <c r="Q372" s="84"/>
      <c r="R372" s="84"/>
      <c r="S372" s="84"/>
      <c r="T372" s="85"/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T372" s="17" t="s">
        <v>138</v>
      </c>
      <c r="AU372" s="17" t="s">
        <v>81</v>
      </c>
    </row>
    <row r="373" s="2" customFormat="1" ht="16.5" customHeight="1">
      <c r="A373" s="38"/>
      <c r="B373" s="39"/>
      <c r="C373" s="204" t="s">
        <v>323</v>
      </c>
      <c r="D373" s="204" t="s">
        <v>132</v>
      </c>
      <c r="E373" s="205" t="s">
        <v>453</v>
      </c>
      <c r="F373" s="206" t="s">
        <v>454</v>
      </c>
      <c r="G373" s="207" t="s">
        <v>407</v>
      </c>
      <c r="H373" s="208">
        <v>6</v>
      </c>
      <c r="I373" s="209"/>
      <c r="J373" s="210">
        <f>ROUND(I373*H373,2)</f>
        <v>0</v>
      </c>
      <c r="K373" s="206" t="s">
        <v>136</v>
      </c>
      <c r="L373" s="44"/>
      <c r="M373" s="211" t="s">
        <v>19</v>
      </c>
      <c r="N373" s="212" t="s">
        <v>42</v>
      </c>
      <c r="O373" s="84"/>
      <c r="P373" s="213">
        <f>O373*H373</f>
        <v>0</v>
      </c>
      <c r="Q373" s="213">
        <v>0</v>
      </c>
      <c r="R373" s="213">
        <f>Q373*H373</f>
        <v>0</v>
      </c>
      <c r="S373" s="213">
        <v>0</v>
      </c>
      <c r="T373" s="214">
        <f>S373*H373</f>
        <v>0</v>
      </c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R373" s="215" t="s">
        <v>137</v>
      </c>
      <c r="AT373" s="215" t="s">
        <v>132</v>
      </c>
      <c r="AU373" s="215" t="s">
        <v>81</v>
      </c>
      <c r="AY373" s="17" t="s">
        <v>130</v>
      </c>
      <c r="BE373" s="216">
        <f>IF(N373="základní",J373,0)</f>
        <v>0</v>
      </c>
      <c r="BF373" s="216">
        <f>IF(N373="snížená",J373,0)</f>
        <v>0</v>
      </c>
      <c r="BG373" s="216">
        <f>IF(N373="zákl. přenesená",J373,0)</f>
        <v>0</v>
      </c>
      <c r="BH373" s="216">
        <f>IF(N373="sníž. přenesená",J373,0)</f>
        <v>0</v>
      </c>
      <c r="BI373" s="216">
        <f>IF(N373="nulová",J373,0)</f>
        <v>0</v>
      </c>
      <c r="BJ373" s="17" t="s">
        <v>79</v>
      </c>
      <c r="BK373" s="216">
        <f>ROUND(I373*H373,2)</f>
        <v>0</v>
      </c>
      <c r="BL373" s="17" t="s">
        <v>137</v>
      </c>
      <c r="BM373" s="215" t="s">
        <v>455</v>
      </c>
    </row>
    <row r="374" s="2" customFormat="1">
      <c r="A374" s="38"/>
      <c r="B374" s="39"/>
      <c r="C374" s="40"/>
      <c r="D374" s="217" t="s">
        <v>138</v>
      </c>
      <c r="E374" s="40"/>
      <c r="F374" s="218" t="s">
        <v>454</v>
      </c>
      <c r="G374" s="40"/>
      <c r="H374" s="40"/>
      <c r="I374" s="219"/>
      <c r="J374" s="40"/>
      <c r="K374" s="40"/>
      <c r="L374" s="44"/>
      <c r="M374" s="220"/>
      <c r="N374" s="221"/>
      <c r="O374" s="84"/>
      <c r="P374" s="84"/>
      <c r="Q374" s="84"/>
      <c r="R374" s="84"/>
      <c r="S374" s="84"/>
      <c r="T374" s="85"/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T374" s="17" t="s">
        <v>138</v>
      </c>
      <c r="AU374" s="17" t="s">
        <v>81</v>
      </c>
    </row>
    <row r="375" s="2" customFormat="1">
      <c r="A375" s="38"/>
      <c r="B375" s="39"/>
      <c r="C375" s="40"/>
      <c r="D375" s="222" t="s">
        <v>139</v>
      </c>
      <c r="E375" s="40"/>
      <c r="F375" s="223" t="s">
        <v>456</v>
      </c>
      <c r="G375" s="40"/>
      <c r="H375" s="40"/>
      <c r="I375" s="219"/>
      <c r="J375" s="40"/>
      <c r="K375" s="40"/>
      <c r="L375" s="44"/>
      <c r="M375" s="220"/>
      <c r="N375" s="221"/>
      <c r="O375" s="84"/>
      <c r="P375" s="84"/>
      <c r="Q375" s="84"/>
      <c r="R375" s="84"/>
      <c r="S375" s="84"/>
      <c r="T375" s="85"/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T375" s="17" t="s">
        <v>139</v>
      </c>
      <c r="AU375" s="17" t="s">
        <v>81</v>
      </c>
    </row>
    <row r="376" s="13" customFormat="1">
      <c r="A376" s="13"/>
      <c r="B376" s="224"/>
      <c r="C376" s="225"/>
      <c r="D376" s="217" t="s">
        <v>149</v>
      </c>
      <c r="E376" s="226" t="s">
        <v>19</v>
      </c>
      <c r="F376" s="227" t="s">
        <v>457</v>
      </c>
      <c r="G376" s="225"/>
      <c r="H376" s="228">
        <v>2</v>
      </c>
      <c r="I376" s="229"/>
      <c r="J376" s="225"/>
      <c r="K376" s="225"/>
      <c r="L376" s="230"/>
      <c r="M376" s="231"/>
      <c r="N376" s="232"/>
      <c r="O376" s="232"/>
      <c r="P376" s="232"/>
      <c r="Q376" s="232"/>
      <c r="R376" s="232"/>
      <c r="S376" s="232"/>
      <c r="T376" s="23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34" t="s">
        <v>149</v>
      </c>
      <c r="AU376" s="234" t="s">
        <v>81</v>
      </c>
      <c r="AV376" s="13" t="s">
        <v>81</v>
      </c>
      <c r="AW376" s="13" t="s">
        <v>33</v>
      </c>
      <c r="AX376" s="13" t="s">
        <v>71</v>
      </c>
      <c r="AY376" s="234" t="s">
        <v>130</v>
      </c>
    </row>
    <row r="377" s="13" customFormat="1">
      <c r="A377" s="13"/>
      <c r="B377" s="224"/>
      <c r="C377" s="225"/>
      <c r="D377" s="217" t="s">
        <v>149</v>
      </c>
      <c r="E377" s="226" t="s">
        <v>19</v>
      </c>
      <c r="F377" s="227" t="s">
        <v>458</v>
      </c>
      <c r="G377" s="225"/>
      <c r="H377" s="228">
        <v>3</v>
      </c>
      <c r="I377" s="229"/>
      <c r="J377" s="225"/>
      <c r="K377" s="225"/>
      <c r="L377" s="230"/>
      <c r="M377" s="231"/>
      <c r="N377" s="232"/>
      <c r="O377" s="232"/>
      <c r="P377" s="232"/>
      <c r="Q377" s="232"/>
      <c r="R377" s="232"/>
      <c r="S377" s="232"/>
      <c r="T377" s="23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34" t="s">
        <v>149</v>
      </c>
      <c r="AU377" s="234" t="s">
        <v>81</v>
      </c>
      <c r="AV377" s="13" t="s">
        <v>81</v>
      </c>
      <c r="AW377" s="13" t="s">
        <v>33</v>
      </c>
      <c r="AX377" s="13" t="s">
        <v>71</v>
      </c>
      <c r="AY377" s="234" t="s">
        <v>130</v>
      </c>
    </row>
    <row r="378" s="13" customFormat="1">
      <c r="A378" s="13"/>
      <c r="B378" s="224"/>
      <c r="C378" s="225"/>
      <c r="D378" s="217" t="s">
        <v>149</v>
      </c>
      <c r="E378" s="226" t="s">
        <v>19</v>
      </c>
      <c r="F378" s="227" t="s">
        <v>459</v>
      </c>
      <c r="G378" s="225"/>
      <c r="H378" s="228">
        <v>1</v>
      </c>
      <c r="I378" s="229"/>
      <c r="J378" s="225"/>
      <c r="K378" s="225"/>
      <c r="L378" s="230"/>
      <c r="M378" s="231"/>
      <c r="N378" s="232"/>
      <c r="O378" s="232"/>
      <c r="P378" s="232"/>
      <c r="Q378" s="232"/>
      <c r="R378" s="232"/>
      <c r="S378" s="232"/>
      <c r="T378" s="23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34" t="s">
        <v>149</v>
      </c>
      <c r="AU378" s="234" t="s">
        <v>81</v>
      </c>
      <c r="AV378" s="13" t="s">
        <v>81</v>
      </c>
      <c r="AW378" s="13" t="s">
        <v>33</v>
      </c>
      <c r="AX378" s="13" t="s">
        <v>71</v>
      </c>
      <c r="AY378" s="234" t="s">
        <v>130</v>
      </c>
    </row>
    <row r="379" s="14" customFormat="1">
      <c r="A379" s="14"/>
      <c r="B379" s="235"/>
      <c r="C379" s="236"/>
      <c r="D379" s="217" t="s">
        <v>149</v>
      </c>
      <c r="E379" s="237" t="s">
        <v>19</v>
      </c>
      <c r="F379" s="238" t="s">
        <v>151</v>
      </c>
      <c r="G379" s="236"/>
      <c r="H379" s="239">
        <v>6</v>
      </c>
      <c r="I379" s="240"/>
      <c r="J379" s="236"/>
      <c r="K379" s="236"/>
      <c r="L379" s="241"/>
      <c r="M379" s="242"/>
      <c r="N379" s="243"/>
      <c r="O379" s="243"/>
      <c r="P379" s="243"/>
      <c r="Q379" s="243"/>
      <c r="R379" s="243"/>
      <c r="S379" s="243"/>
      <c r="T379" s="24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45" t="s">
        <v>149</v>
      </c>
      <c r="AU379" s="245" t="s">
        <v>81</v>
      </c>
      <c r="AV379" s="14" t="s">
        <v>137</v>
      </c>
      <c r="AW379" s="14" t="s">
        <v>33</v>
      </c>
      <c r="AX379" s="14" t="s">
        <v>79</v>
      </c>
      <c r="AY379" s="245" t="s">
        <v>130</v>
      </c>
    </row>
    <row r="380" s="2" customFormat="1" ht="16.5" customHeight="1">
      <c r="A380" s="38"/>
      <c r="B380" s="39"/>
      <c r="C380" s="204" t="s">
        <v>460</v>
      </c>
      <c r="D380" s="204" t="s">
        <v>132</v>
      </c>
      <c r="E380" s="205" t="s">
        <v>461</v>
      </c>
      <c r="F380" s="206" t="s">
        <v>462</v>
      </c>
      <c r="G380" s="207" t="s">
        <v>407</v>
      </c>
      <c r="H380" s="208">
        <v>2</v>
      </c>
      <c r="I380" s="209"/>
      <c r="J380" s="210">
        <f>ROUND(I380*H380,2)</f>
        <v>0</v>
      </c>
      <c r="K380" s="206" t="s">
        <v>19</v>
      </c>
      <c r="L380" s="44"/>
      <c r="M380" s="211" t="s">
        <v>19</v>
      </c>
      <c r="N380" s="212" t="s">
        <v>42</v>
      </c>
      <c r="O380" s="84"/>
      <c r="P380" s="213">
        <f>O380*H380</f>
        <v>0</v>
      </c>
      <c r="Q380" s="213">
        <v>0</v>
      </c>
      <c r="R380" s="213">
        <f>Q380*H380</f>
        <v>0</v>
      </c>
      <c r="S380" s="213">
        <v>0</v>
      </c>
      <c r="T380" s="214">
        <f>S380*H380</f>
        <v>0</v>
      </c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R380" s="215" t="s">
        <v>137</v>
      </c>
      <c r="AT380" s="215" t="s">
        <v>132</v>
      </c>
      <c r="AU380" s="215" t="s">
        <v>81</v>
      </c>
      <c r="AY380" s="17" t="s">
        <v>130</v>
      </c>
      <c r="BE380" s="216">
        <f>IF(N380="základní",J380,0)</f>
        <v>0</v>
      </c>
      <c r="BF380" s="216">
        <f>IF(N380="snížená",J380,0)</f>
        <v>0</v>
      </c>
      <c r="BG380" s="216">
        <f>IF(N380="zákl. přenesená",J380,0)</f>
        <v>0</v>
      </c>
      <c r="BH380" s="216">
        <f>IF(N380="sníž. přenesená",J380,0)</f>
        <v>0</v>
      </c>
      <c r="BI380" s="216">
        <f>IF(N380="nulová",J380,0)</f>
        <v>0</v>
      </c>
      <c r="BJ380" s="17" t="s">
        <v>79</v>
      </c>
      <c r="BK380" s="216">
        <f>ROUND(I380*H380,2)</f>
        <v>0</v>
      </c>
      <c r="BL380" s="17" t="s">
        <v>137</v>
      </c>
      <c r="BM380" s="215" t="s">
        <v>463</v>
      </c>
    </row>
    <row r="381" s="2" customFormat="1">
      <c r="A381" s="38"/>
      <c r="B381" s="39"/>
      <c r="C381" s="40"/>
      <c r="D381" s="217" t="s">
        <v>138</v>
      </c>
      <c r="E381" s="40"/>
      <c r="F381" s="218" t="s">
        <v>462</v>
      </c>
      <c r="G381" s="40"/>
      <c r="H381" s="40"/>
      <c r="I381" s="219"/>
      <c r="J381" s="40"/>
      <c r="K381" s="40"/>
      <c r="L381" s="44"/>
      <c r="M381" s="220"/>
      <c r="N381" s="221"/>
      <c r="O381" s="84"/>
      <c r="P381" s="84"/>
      <c r="Q381" s="84"/>
      <c r="R381" s="84"/>
      <c r="S381" s="84"/>
      <c r="T381" s="85"/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T381" s="17" t="s">
        <v>138</v>
      </c>
      <c r="AU381" s="17" t="s">
        <v>81</v>
      </c>
    </row>
    <row r="382" s="12" customFormat="1" ht="22.8" customHeight="1">
      <c r="A382" s="12"/>
      <c r="B382" s="188"/>
      <c r="C382" s="189"/>
      <c r="D382" s="190" t="s">
        <v>70</v>
      </c>
      <c r="E382" s="202" t="s">
        <v>192</v>
      </c>
      <c r="F382" s="202" t="s">
        <v>464</v>
      </c>
      <c r="G382" s="189"/>
      <c r="H382" s="189"/>
      <c r="I382" s="192"/>
      <c r="J382" s="203">
        <f>BK382</f>
        <v>0</v>
      </c>
      <c r="K382" s="189"/>
      <c r="L382" s="194"/>
      <c r="M382" s="195"/>
      <c r="N382" s="196"/>
      <c r="O382" s="196"/>
      <c r="P382" s="197">
        <f>SUM(P383:P442)</f>
        <v>0</v>
      </c>
      <c r="Q382" s="196"/>
      <c r="R382" s="197">
        <f>SUM(R383:R442)</f>
        <v>0</v>
      </c>
      <c r="S382" s="196"/>
      <c r="T382" s="198">
        <f>SUM(T383:T442)</f>
        <v>0</v>
      </c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R382" s="199" t="s">
        <v>79</v>
      </c>
      <c r="AT382" s="200" t="s">
        <v>70</v>
      </c>
      <c r="AU382" s="200" t="s">
        <v>79</v>
      </c>
      <c r="AY382" s="199" t="s">
        <v>130</v>
      </c>
      <c r="BK382" s="201">
        <f>SUM(BK383:BK442)</f>
        <v>0</v>
      </c>
    </row>
    <row r="383" s="2" customFormat="1" ht="16.5" customHeight="1">
      <c r="A383" s="38"/>
      <c r="B383" s="39"/>
      <c r="C383" s="204" t="s">
        <v>329</v>
      </c>
      <c r="D383" s="204" t="s">
        <v>132</v>
      </c>
      <c r="E383" s="205" t="s">
        <v>465</v>
      </c>
      <c r="F383" s="206" t="s">
        <v>466</v>
      </c>
      <c r="G383" s="207" t="s">
        <v>407</v>
      </c>
      <c r="H383" s="208">
        <v>3</v>
      </c>
      <c r="I383" s="209"/>
      <c r="J383" s="210">
        <f>ROUND(I383*H383,2)</f>
        <v>0</v>
      </c>
      <c r="K383" s="206" t="s">
        <v>136</v>
      </c>
      <c r="L383" s="44"/>
      <c r="M383" s="211" t="s">
        <v>19</v>
      </c>
      <c r="N383" s="212" t="s">
        <v>42</v>
      </c>
      <c r="O383" s="84"/>
      <c r="P383" s="213">
        <f>O383*H383</f>
        <v>0</v>
      </c>
      <c r="Q383" s="213">
        <v>0</v>
      </c>
      <c r="R383" s="213">
        <f>Q383*H383</f>
        <v>0</v>
      </c>
      <c r="S383" s="213">
        <v>0</v>
      </c>
      <c r="T383" s="214">
        <f>S383*H383</f>
        <v>0</v>
      </c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R383" s="215" t="s">
        <v>137</v>
      </c>
      <c r="AT383" s="215" t="s">
        <v>132</v>
      </c>
      <c r="AU383" s="215" t="s">
        <v>81</v>
      </c>
      <c r="AY383" s="17" t="s">
        <v>130</v>
      </c>
      <c r="BE383" s="216">
        <f>IF(N383="základní",J383,0)</f>
        <v>0</v>
      </c>
      <c r="BF383" s="216">
        <f>IF(N383="snížená",J383,0)</f>
        <v>0</v>
      </c>
      <c r="BG383" s="216">
        <f>IF(N383="zákl. přenesená",J383,0)</f>
        <v>0</v>
      </c>
      <c r="BH383" s="216">
        <f>IF(N383="sníž. přenesená",J383,0)</f>
        <v>0</v>
      </c>
      <c r="BI383" s="216">
        <f>IF(N383="nulová",J383,0)</f>
        <v>0</v>
      </c>
      <c r="BJ383" s="17" t="s">
        <v>79</v>
      </c>
      <c r="BK383" s="216">
        <f>ROUND(I383*H383,2)</f>
        <v>0</v>
      </c>
      <c r="BL383" s="17" t="s">
        <v>137</v>
      </c>
      <c r="BM383" s="215" t="s">
        <v>467</v>
      </c>
    </row>
    <row r="384" s="2" customFormat="1">
      <c r="A384" s="38"/>
      <c r="B384" s="39"/>
      <c r="C384" s="40"/>
      <c r="D384" s="217" t="s">
        <v>138</v>
      </c>
      <c r="E384" s="40"/>
      <c r="F384" s="218" t="s">
        <v>466</v>
      </c>
      <c r="G384" s="40"/>
      <c r="H384" s="40"/>
      <c r="I384" s="219"/>
      <c r="J384" s="40"/>
      <c r="K384" s="40"/>
      <c r="L384" s="44"/>
      <c r="M384" s="220"/>
      <c r="N384" s="221"/>
      <c r="O384" s="84"/>
      <c r="P384" s="84"/>
      <c r="Q384" s="84"/>
      <c r="R384" s="84"/>
      <c r="S384" s="84"/>
      <c r="T384" s="85"/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T384" s="17" t="s">
        <v>138</v>
      </c>
      <c r="AU384" s="17" t="s">
        <v>81</v>
      </c>
    </row>
    <row r="385" s="2" customFormat="1">
      <c r="A385" s="38"/>
      <c r="B385" s="39"/>
      <c r="C385" s="40"/>
      <c r="D385" s="222" t="s">
        <v>139</v>
      </c>
      <c r="E385" s="40"/>
      <c r="F385" s="223" t="s">
        <v>468</v>
      </c>
      <c r="G385" s="40"/>
      <c r="H385" s="40"/>
      <c r="I385" s="219"/>
      <c r="J385" s="40"/>
      <c r="K385" s="40"/>
      <c r="L385" s="44"/>
      <c r="M385" s="220"/>
      <c r="N385" s="221"/>
      <c r="O385" s="84"/>
      <c r="P385" s="84"/>
      <c r="Q385" s="84"/>
      <c r="R385" s="84"/>
      <c r="S385" s="84"/>
      <c r="T385" s="85"/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T385" s="17" t="s">
        <v>139</v>
      </c>
      <c r="AU385" s="17" t="s">
        <v>81</v>
      </c>
    </row>
    <row r="386" s="2" customFormat="1" ht="16.5" customHeight="1">
      <c r="A386" s="38"/>
      <c r="B386" s="39"/>
      <c r="C386" s="246" t="s">
        <v>469</v>
      </c>
      <c r="D386" s="246" t="s">
        <v>220</v>
      </c>
      <c r="E386" s="247" t="s">
        <v>470</v>
      </c>
      <c r="F386" s="248" t="s">
        <v>471</v>
      </c>
      <c r="G386" s="249" t="s">
        <v>407</v>
      </c>
      <c r="H386" s="250">
        <v>1</v>
      </c>
      <c r="I386" s="251"/>
      <c r="J386" s="252">
        <f>ROUND(I386*H386,2)</f>
        <v>0</v>
      </c>
      <c r="K386" s="248" t="s">
        <v>136</v>
      </c>
      <c r="L386" s="253"/>
      <c r="M386" s="254" t="s">
        <v>19</v>
      </c>
      <c r="N386" s="255" t="s">
        <v>42</v>
      </c>
      <c r="O386" s="84"/>
      <c r="P386" s="213">
        <f>O386*H386</f>
        <v>0</v>
      </c>
      <c r="Q386" s="213">
        <v>0</v>
      </c>
      <c r="R386" s="213">
        <f>Q386*H386</f>
        <v>0</v>
      </c>
      <c r="S386" s="213">
        <v>0</v>
      </c>
      <c r="T386" s="214">
        <f>S386*H386</f>
        <v>0</v>
      </c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R386" s="215" t="s">
        <v>154</v>
      </c>
      <c r="AT386" s="215" t="s">
        <v>220</v>
      </c>
      <c r="AU386" s="215" t="s">
        <v>81</v>
      </c>
      <c r="AY386" s="17" t="s">
        <v>130</v>
      </c>
      <c r="BE386" s="216">
        <f>IF(N386="základní",J386,0)</f>
        <v>0</v>
      </c>
      <c r="BF386" s="216">
        <f>IF(N386="snížená",J386,0)</f>
        <v>0</v>
      </c>
      <c r="BG386" s="216">
        <f>IF(N386="zákl. přenesená",J386,0)</f>
        <v>0</v>
      </c>
      <c r="BH386" s="216">
        <f>IF(N386="sníž. přenesená",J386,0)</f>
        <v>0</v>
      </c>
      <c r="BI386" s="216">
        <f>IF(N386="nulová",J386,0)</f>
        <v>0</v>
      </c>
      <c r="BJ386" s="17" t="s">
        <v>79</v>
      </c>
      <c r="BK386" s="216">
        <f>ROUND(I386*H386,2)</f>
        <v>0</v>
      </c>
      <c r="BL386" s="17" t="s">
        <v>137</v>
      </c>
      <c r="BM386" s="215" t="s">
        <v>472</v>
      </c>
    </row>
    <row r="387" s="2" customFormat="1">
      <c r="A387" s="38"/>
      <c r="B387" s="39"/>
      <c r="C387" s="40"/>
      <c r="D387" s="217" t="s">
        <v>138</v>
      </c>
      <c r="E387" s="40"/>
      <c r="F387" s="218" t="s">
        <v>471</v>
      </c>
      <c r="G387" s="40"/>
      <c r="H387" s="40"/>
      <c r="I387" s="219"/>
      <c r="J387" s="40"/>
      <c r="K387" s="40"/>
      <c r="L387" s="44"/>
      <c r="M387" s="220"/>
      <c r="N387" s="221"/>
      <c r="O387" s="84"/>
      <c r="P387" s="84"/>
      <c r="Q387" s="84"/>
      <c r="R387" s="84"/>
      <c r="S387" s="84"/>
      <c r="T387" s="85"/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T387" s="17" t="s">
        <v>138</v>
      </c>
      <c r="AU387" s="17" t="s">
        <v>81</v>
      </c>
    </row>
    <row r="388" s="2" customFormat="1" ht="16.5" customHeight="1">
      <c r="A388" s="38"/>
      <c r="B388" s="39"/>
      <c r="C388" s="246" t="s">
        <v>333</v>
      </c>
      <c r="D388" s="246" t="s">
        <v>220</v>
      </c>
      <c r="E388" s="247" t="s">
        <v>473</v>
      </c>
      <c r="F388" s="248" t="s">
        <v>474</v>
      </c>
      <c r="G388" s="249" t="s">
        <v>407</v>
      </c>
      <c r="H388" s="250">
        <v>2</v>
      </c>
      <c r="I388" s="251"/>
      <c r="J388" s="252">
        <f>ROUND(I388*H388,2)</f>
        <v>0</v>
      </c>
      <c r="K388" s="248" t="s">
        <v>136</v>
      </c>
      <c r="L388" s="253"/>
      <c r="M388" s="254" t="s">
        <v>19</v>
      </c>
      <c r="N388" s="255" t="s">
        <v>42</v>
      </c>
      <c r="O388" s="84"/>
      <c r="P388" s="213">
        <f>O388*H388</f>
        <v>0</v>
      </c>
      <c r="Q388" s="213">
        <v>0</v>
      </c>
      <c r="R388" s="213">
        <f>Q388*H388</f>
        <v>0</v>
      </c>
      <c r="S388" s="213">
        <v>0</v>
      </c>
      <c r="T388" s="214">
        <f>S388*H388</f>
        <v>0</v>
      </c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R388" s="215" t="s">
        <v>154</v>
      </c>
      <c r="AT388" s="215" t="s">
        <v>220</v>
      </c>
      <c r="AU388" s="215" t="s">
        <v>81</v>
      </c>
      <c r="AY388" s="17" t="s">
        <v>130</v>
      </c>
      <c r="BE388" s="216">
        <f>IF(N388="základní",J388,0)</f>
        <v>0</v>
      </c>
      <c r="BF388" s="216">
        <f>IF(N388="snížená",J388,0)</f>
        <v>0</v>
      </c>
      <c r="BG388" s="216">
        <f>IF(N388="zákl. přenesená",J388,0)</f>
        <v>0</v>
      </c>
      <c r="BH388" s="216">
        <f>IF(N388="sníž. přenesená",J388,0)</f>
        <v>0</v>
      </c>
      <c r="BI388" s="216">
        <f>IF(N388="nulová",J388,0)</f>
        <v>0</v>
      </c>
      <c r="BJ388" s="17" t="s">
        <v>79</v>
      </c>
      <c r="BK388" s="216">
        <f>ROUND(I388*H388,2)</f>
        <v>0</v>
      </c>
      <c r="BL388" s="17" t="s">
        <v>137</v>
      </c>
      <c r="BM388" s="215" t="s">
        <v>475</v>
      </c>
    </row>
    <row r="389" s="2" customFormat="1">
      <c r="A389" s="38"/>
      <c r="B389" s="39"/>
      <c r="C389" s="40"/>
      <c r="D389" s="217" t="s">
        <v>138</v>
      </c>
      <c r="E389" s="40"/>
      <c r="F389" s="218" t="s">
        <v>474</v>
      </c>
      <c r="G389" s="40"/>
      <c r="H389" s="40"/>
      <c r="I389" s="219"/>
      <c r="J389" s="40"/>
      <c r="K389" s="40"/>
      <c r="L389" s="44"/>
      <c r="M389" s="220"/>
      <c r="N389" s="221"/>
      <c r="O389" s="84"/>
      <c r="P389" s="84"/>
      <c r="Q389" s="84"/>
      <c r="R389" s="84"/>
      <c r="S389" s="84"/>
      <c r="T389" s="85"/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T389" s="17" t="s">
        <v>138</v>
      </c>
      <c r="AU389" s="17" t="s">
        <v>81</v>
      </c>
    </row>
    <row r="390" s="2" customFormat="1" ht="16.5" customHeight="1">
      <c r="A390" s="38"/>
      <c r="B390" s="39"/>
      <c r="C390" s="204" t="s">
        <v>476</v>
      </c>
      <c r="D390" s="204" t="s">
        <v>132</v>
      </c>
      <c r="E390" s="205" t="s">
        <v>477</v>
      </c>
      <c r="F390" s="206" t="s">
        <v>478</v>
      </c>
      <c r="G390" s="207" t="s">
        <v>407</v>
      </c>
      <c r="H390" s="208">
        <v>3</v>
      </c>
      <c r="I390" s="209"/>
      <c r="J390" s="210">
        <f>ROUND(I390*H390,2)</f>
        <v>0</v>
      </c>
      <c r="K390" s="206" t="s">
        <v>136</v>
      </c>
      <c r="L390" s="44"/>
      <c r="M390" s="211" t="s">
        <v>19</v>
      </c>
      <c r="N390" s="212" t="s">
        <v>42</v>
      </c>
      <c r="O390" s="84"/>
      <c r="P390" s="213">
        <f>O390*H390</f>
        <v>0</v>
      </c>
      <c r="Q390" s="213">
        <v>0</v>
      </c>
      <c r="R390" s="213">
        <f>Q390*H390</f>
        <v>0</v>
      </c>
      <c r="S390" s="213">
        <v>0</v>
      </c>
      <c r="T390" s="214">
        <f>S390*H390</f>
        <v>0</v>
      </c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R390" s="215" t="s">
        <v>137</v>
      </c>
      <c r="AT390" s="215" t="s">
        <v>132</v>
      </c>
      <c r="AU390" s="215" t="s">
        <v>81</v>
      </c>
      <c r="AY390" s="17" t="s">
        <v>130</v>
      </c>
      <c r="BE390" s="216">
        <f>IF(N390="základní",J390,0)</f>
        <v>0</v>
      </c>
      <c r="BF390" s="216">
        <f>IF(N390="snížená",J390,0)</f>
        <v>0</v>
      </c>
      <c r="BG390" s="216">
        <f>IF(N390="zákl. přenesená",J390,0)</f>
        <v>0</v>
      </c>
      <c r="BH390" s="216">
        <f>IF(N390="sníž. přenesená",J390,0)</f>
        <v>0</v>
      </c>
      <c r="BI390" s="216">
        <f>IF(N390="nulová",J390,0)</f>
        <v>0</v>
      </c>
      <c r="BJ390" s="17" t="s">
        <v>79</v>
      </c>
      <c r="BK390" s="216">
        <f>ROUND(I390*H390,2)</f>
        <v>0</v>
      </c>
      <c r="BL390" s="17" t="s">
        <v>137</v>
      </c>
      <c r="BM390" s="215" t="s">
        <v>479</v>
      </c>
    </row>
    <row r="391" s="2" customFormat="1">
      <c r="A391" s="38"/>
      <c r="B391" s="39"/>
      <c r="C391" s="40"/>
      <c r="D391" s="217" t="s">
        <v>138</v>
      </c>
      <c r="E391" s="40"/>
      <c r="F391" s="218" t="s">
        <v>478</v>
      </c>
      <c r="G391" s="40"/>
      <c r="H391" s="40"/>
      <c r="I391" s="219"/>
      <c r="J391" s="40"/>
      <c r="K391" s="40"/>
      <c r="L391" s="44"/>
      <c r="M391" s="220"/>
      <c r="N391" s="221"/>
      <c r="O391" s="84"/>
      <c r="P391" s="84"/>
      <c r="Q391" s="84"/>
      <c r="R391" s="84"/>
      <c r="S391" s="84"/>
      <c r="T391" s="85"/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T391" s="17" t="s">
        <v>138</v>
      </c>
      <c r="AU391" s="17" t="s">
        <v>81</v>
      </c>
    </row>
    <row r="392" s="2" customFormat="1">
      <c r="A392" s="38"/>
      <c r="B392" s="39"/>
      <c r="C392" s="40"/>
      <c r="D392" s="222" t="s">
        <v>139</v>
      </c>
      <c r="E392" s="40"/>
      <c r="F392" s="223" t="s">
        <v>480</v>
      </c>
      <c r="G392" s="40"/>
      <c r="H392" s="40"/>
      <c r="I392" s="219"/>
      <c r="J392" s="40"/>
      <c r="K392" s="40"/>
      <c r="L392" s="44"/>
      <c r="M392" s="220"/>
      <c r="N392" s="221"/>
      <c r="O392" s="84"/>
      <c r="P392" s="84"/>
      <c r="Q392" s="84"/>
      <c r="R392" s="84"/>
      <c r="S392" s="84"/>
      <c r="T392" s="85"/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T392" s="17" t="s">
        <v>139</v>
      </c>
      <c r="AU392" s="17" t="s">
        <v>81</v>
      </c>
    </row>
    <row r="393" s="2" customFormat="1" ht="16.5" customHeight="1">
      <c r="A393" s="38"/>
      <c r="B393" s="39"/>
      <c r="C393" s="246" t="s">
        <v>338</v>
      </c>
      <c r="D393" s="246" t="s">
        <v>220</v>
      </c>
      <c r="E393" s="247" t="s">
        <v>481</v>
      </c>
      <c r="F393" s="248" t="s">
        <v>482</v>
      </c>
      <c r="G393" s="249" t="s">
        <v>407</v>
      </c>
      <c r="H393" s="250">
        <v>3</v>
      </c>
      <c r="I393" s="251"/>
      <c r="J393" s="252">
        <f>ROUND(I393*H393,2)</f>
        <v>0</v>
      </c>
      <c r="K393" s="248" t="s">
        <v>136</v>
      </c>
      <c r="L393" s="253"/>
      <c r="M393" s="254" t="s">
        <v>19</v>
      </c>
      <c r="N393" s="255" t="s">
        <v>42</v>
      </c>
      <c r="O393" s="84"/>
      <c r="P393" s="213">
        <f>O393*H393</f>
        <v>0</v>
      </c>
      <c r="Q393" s="213">
        <v>0</v>
      </c>
      <c r="R393" s="213">
        <f>Q393*H393</f>
        <v>0</v>
      </c>
      <c r="S393" s="213">
        <v>0</v>
      </c>
      <c r="T393" s="214">
        <f>S393*H393</f>
        <v>0</v>
      </c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R393" s="215" t="s">
        <v>154</v>
      </c>
      <c r="AT393" s="215" t="s">
        <v>220</v>
      </c>
      <c r="AU393" s="215" t="s">
        <v>81</v>
      </c>
      <c r="AY393" s="17" t="s">
        <v>130</v>
      </c>
      <c r="BE393" s="216">
        <f>IF(N393="základní",J393,0)</f>
        <v>0</v>
      </c>
      <c r="BF393" s="216">
        <f>IF(N393="snížená",J393,0)</f>
        <v>0</v>
      </c>
      <c r="BG393" s="216">
        <f>IF(N393="zákl. přenesená",J393,0)</f>
        <v>0</v>
      </c>
      <c r="BH393" s="216">
        <f>IF(N393="sníž. přenesená",J393,0)</f>
        <v>0</v>
      </c>
      <c r="BI393" s="216">
        <f>IF(N393="nulová",J393,0)</f>
        <v>0</v>
      </c>
      <c r="BJ393" s="17" t="s">
        <v>79</v>
      </c>
      <c r="BK393" s="216">
        <f>ROUND(I393*H393,2)</f>
        <v>0</v>
      </c>
      <c r="BL393" s="17" t="s">
        <v>137</v>
      </c>
      <c r="BM393" s="215" t="s">
        <v>483</v>
      </c>
    </row>
    <row r="394" s="2" customFormat="1">
      <c r="A394" s="38"/>
      <c r="B394" s="39"/>
      <c r="C394" s="40"/>
      <c r="D394" s="217" t="s">
        <v>138</v>
      </c>
      <c r="E394" s="40"/>
      <c r="F394" s="218" t="s">
        <v>482</v>
      </c>
      <c r="G394" s="40"/>
      <c r="H394" s="40"/>
      <c r="I394" s="219"/>
      <c r="J394" s="40"/>
      <c r="K394" s="40"/>
      <c r="L394" s="44"/>
      <c r="M394" s="220"/>
      <c r="N394" s="221"/>
      <c r="O394" s="84"/>
      <c r="P394" s="84"/>
      <c r="Q394" s="84"/>
      <c r="R394" s="84"/>
      <c r="S394" s="84"/>
      <c r="T394" s="85"/>
      <c r="U394" s="38"/>
      <c r="V394" s="38"/>
      <c r="W394" s="38"/>
      <c r="X394" s="38"/>
      <c r="Y394" s="38"/>
      <c r="Z394" s="38"/>
      <c r="AA394" s="38"/>
      <c r="AB394" s="38"/>
      <c r="AC394" s="38"/>
      <c r="AD394" s="38"/>
      <c r="AE394" s="38"/>
      <c r="AT394" s="17" t="s">
        <v>138</v>
      </c>
      <c r="AU394" s="17" t="s">
        <v>81</v>
      </c>
    </row>
    <row r="395" s="2" customFormat="1" ht="16.5" customHeight="1">
      <c r="A395" s="38"/>
      <c r="B395" s="39"/>
      <c r="C395" s="246" t="s">
        <v>484</v>
      </c>
      <c r="D395" s="246" t="s">
        <v>220</v>
      </c>
      <c r="E395" s="247" t="s">
        <v>485</v>
      </c>
      <c r="F395" s="248" t="s">
        <v>486</v>
      </c>
      <c r="G395" s="249" t="s">
        <v>407</v>
      </c>
      <c r="H395" s="250">
        <v>3</v>
      </c>
      <c r="I395" s="251"/>
      <c r="J395" s="252">
        <f>ROUND(I395*H395,2)</f>
        <v>0</v>
      </c>
      <c r="K395" s="248" t="s">
        <v>136</v>
      </c>
      <c r="L395" s="253"/>
      <c r="M395" s="254" t="s">
        <v>19</v>
      </c>
      <c r="N395" s="255" t="s">
        <v>42</v>
      </c>
      <c r="O395" s="84"/>
      <c r="P395" s="213">
        <f>O395*H395</f>
        <v>0</v>
      </c>
      <c r="Q395" s="213">
        <v>0</v>
      </c>
      <c r="R395" s="213">
        <f>Q395*H395</f>
        <v>0</v>
      </c>
      <c r="S395" s="213">
        <v>0</v>
      </c>
      <c r="T395" s="214">
        <f>S395*H395</f>
        <v>0</v>
      </c>
      <c r="U395" s="38"/>
      <c r="V395" s="38"/>
      <c r="W395" s="38"/>
      <c r="X395" s="38"/>
      <c r="Y395" s="38"/>
      <c r="Z395" s="38"/>
      <c r="AA395" s="38"/>
      <c r="AB395" s="38"/>
      <c r="AC395" s="38"/>
      <c r="AD395" s="38"/>
      <c r="AE395" s="38"/>
      <c r="AR395" s="215" t="s">
        <v>154</v>
      </c>
      <c r="AT395" s="215" t="s">
        <v>220</v>
      </c>
      <c r="AU395" s="215" t="s">
        <v>81</v>
      </c>
      <c r="AY395" s="17" t="s">
        <v>130</v>
      </c>
      <c r="BE395" s="216">
        <f>IF(N395="základní",J395,0)</f>
        <v>0</v>
      </c>
      <c r="BF395" s="216">
        <f>IF(N395="snížená",J395,0)</f>
        <v>0</v>
      </c>
      <c r="BG395" s="216">
        <f>IF(N395="zákl. přenesená",J395,0)</f>
        <v>0</v>
      </c>
      <c r="BH395" s="216">
        <f>IF(N395="sníž. přenesená",J395,0)</f>
        <v>0</v>
      </c>
      <c r="BI395" s="216">
        <f>IF(N395="nulová",J395,0)</f>
        <v>0</v>
      </c>
      <c r="BJ395" s="17" t="s">
        <v>79</v>
      </c>
      <c r="BK395" s="216">
        <f>ROUND(I395*H395,2)</f>
        <v>0</v>
      </c>
      <c r="BL395" s="17" t="s">
        <v>137</v>
      </c>
      <c r="BM395" s="215" t="s">
        <v>487</v>
      </c>
    </row>
    <row r="396" s="2" customFormat="1">
      <c r="A396" s="38"/>
      <c r="B396" s="39"/>
      <c r="C396" s="40"/>
      <c r="D396" s="217" t="s">
        <v>138</v>
      </c>
      <c r="E396" s="40"/>
      <c r="F396" s="218" t="s">
        <v>486</v>
      </c>
      <c r="G396" s="40"/>
      <c r="H396" s="40"/>
      <c r="I396" s="219"/>
      <c r="J396" s="40"/>
      <c r="K396" s="40"/>
      <c r="L396" s="44"/>
      <c r="M396" s="220"/>
      <c r="N396" s="221"/>
      <c r="O396" s="84"/>
      <c r="P396" s="84"/>
      <c r="Q396" s="84"/>
      <c r="R396" s="84"/>
      <c r="S396" s="84"/>
      <c r="T396" s="85"/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T396" s="17" t="s">
        <v>138</v>
      </c>
      <c r="AU396" s="17" t="s">
        <v>81</v>
      </c>
    </row>
    <row r="397" s="2" customFormat="1" ht="16.5" customHeight="1">
      <c r="A397" s="38"/>
      <c r="B397" s="39"/>
      <c r="C397" s="246" t="s">
        <v>343</v>
      </c>
      <c r="D397" s="246" t="s">
        <v>220</v>
      </c>
      <c r="E397" s="247" t="s">
        <v>488</v>
      </c>
      <c r="F397" s="248" t="s">
        <v>489</v>
      </c>
      <c r="G397" s="249" t="s">
        <v>407</v>
      </c>
      <c r="H397" s="250">
        <v>3</v>
      </c>
      <c r="I397" s="251"/>
      <c r="J397" s="252">
        <f>ROUND(I397*H397,2)</f>
        <v>0</v>
      </c>
      <c r="K397" s="248" t="s">
        <v>136</v>
      </c>
      <c r="L397" s="253"/>
      <c r="M397" s="254" t="s">
        <v>19</v>
      </c>
      <c r="N397" s="255" t="s">
        <v>42</v>
      </c>
      <c r="O397" s="84"/>
      <c r="P397" s="213">
        <f>O397*H397</f>
        <v>0</v>
      </c>
      <c r="Q397" s="213">
        <v>0</v>
      </c>
      <c r="R397" s="213">
        <f>Q397*H397</f>
        <v>0</v>
      </c>
      <c r="S397" s="213">
        <v>0</v>
      </c>
      <c r="T397" s="214">
        <f>S397*H397</f>
        <v>0</v>
      </c>
      <c r="U397" s="38"/>
      <c r="V397" s="38"/>
      <c r="W397" s="38"/>
      <c r="X397" s="38"/>
      <c r="Y397" s="38"/>
      <c r="Z397" s="38"/>
      <c r="AA397" s="38"/>
      <c r="AB397" s="38"/>
      <c r="AC397" s="38"/>
      <c r="AD397" s="38"/>
      <c r="AE397" s="38"/>
      <c r="AR397" s="215" t="s">
        <v>154</v>
      </c>
      <c r="AT397" s="215" t="s">
        <v>220</v>
      </c>
      <c r="AU397" s="215" t="s">
        <v>81</v>
      </c>
      <c r="AY397" s="17" t="s">
        <v>130</v>
      </c>
      <c r="BE397" s="216">
        <f>IF(N397="základní",J397,0)</f>
        <v>0</v>
      </c>
      <c r="BF397" s="216">
        <f>IF(N397="snížená",J397,0)</f>
        <v>0</v>
      </c>
      <c r="BG397" s="216">
        <f>IF(N397="zákl. přenesená",J397,0)</f>
        <v>0</v>
      </c>
      <c r="BH397" s="216">
        <f>IF(N397="sníž. přenesená",J397,0)</f>
        <v>0</v>
      </c>
      <c r="BI397" s="216">
        <f>IF(N397="nulová",J397,0)</f>
        <v>0</v>
      </c>
      <c r="BJ397" s="17" t="s">
        <v>79</v>
      </c>
      <c r="BK397" s="216">
        <f>ROUND(I397*H397,2)</f>
        <v>0</v>
      </c>
      <c r="BL397" s="17" t="s">
        <v>137</v>
      </c>
      <c r="BM397" s="215" t="s">
        <v>490</v>
      </c>
    </row>
    <row r="398" s="2" customFormat="1">
      <c r="A398" s="38"/>
      <c r="B398" s="39"/>
      <c r="C398" s="40"/>
      <c r="D398" s="217" t="s">
        <v>138</v>
      </c>
      <c r="E398" s="40"/>
      <c r="F398" s="218" t="s">
        <v>489</v>
      </c>
      <c r="G398" s="40"/>
      <c r="H398" s="40"/>
      <c r="I398" s="219"/>
      <c r="J398" s="40"/>
      <c r="K398" s="40"/>
      <c r="L398" s="44"/>
      <c r="M398" s="220"/>
      <c r="N398" s="221"/>
      <c r="O398" s="84"/>
      <c r="P398" s="84"/>
      <c r="Q398" s="84"/>
      <c r="R398" s="84"/>
      <c r="S398" s="84"/>
      <c r="T398" s="85"/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T398" s="17" t="s">
        <v>138</v>
      </c>
      <c r="AU398" s="17" t="s">
        <v>81</v>
      </c>
    </row>
    <row r="399" s="2" customFormat="1" ht="16.5" customHeight="1">
      <c r="A399" s="38"/>
      <c r="B399" s="39"/>
      <c r="C399" s="246" t="s">
        <v>491</v>
      </c>
      <c r="D399" s="246" t="s">
        <v>220</v>
      </c>
      <c r="E399" s="247" t="s">
        <v>492</v>
      </c>
      <c r="F399" s="248" t="s">
        <v>493</v>
      </c>
      <c r="G399" s="249" t="s">
        <v>407</v>
      </c>
      <c r="H399" s="250">
        <v>6</v>
      </c>
      <c r="I399" s="251"/>
      <c r="J399" s="252">
        <f>ROUND(I399*H399,2)</f>
        <v>0</v>
      </c>
      <c r="K399" s="248" t="s">
        <v>136</v>
      </c>
      <c r="L399" s="253"/>
      <c r="M399" s="254" t="s">
        <v>19</v>
      </c>
      <c r="N399" s="255" t="s">
        <v>42</v>
      </c>
      <c r="O399" s="84"/>
      <c r="P399" s="213">
        <f>O399*H399</f>
        <v>0</v>
      </c>
      <c r="Q399" s="213">
        <v>0</v>
      </c>
      <c r="R399" s="213">
        <f>Q399*H399</f>
        <v>0</v>
      </c>
      <c r="S399" s="213">
        <v>0</v>
      </c>
      <c r="T399" s="214">
        <f>S399*H399</f>
        <v>0</v>
      </c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R399" s="215" t="s">
        <v>154</v>
      </c>
      <c r="AT399" s="215" t="s">
        <v>220</v>
      </c>
      <c r="AU399" s="215" t="s">
        <v>81</v>
      </c>
      <c r="AY399" s="17" t="s">
        <v>130</v>
      </c>
      <c r="BE399" s="216">
        <f>IF(N399="základní",J399,0)</f>
        <v>0</v>
      </c>
      <c r="BF399" s="216">
        <f>IF(N399="snížená",J399,0)</f>
        <v>0</v>
      </c>
      <c r="BG399" s="216">
        <f>IF(N399="zákl. přenesená",J399,0)</f>
        <v>0</v>
      </c>
      <c r="BH399" s="216">
        <f>IF(N399="sníž. přenesená",J399,0)</f>
        <v>0</v>
      </c>
      <c r="BI399" s="216">
        <f>IF(N399="nulová",J399,0)</f>
        <v>0</v>
      </c>
      <c r="BJ399" s="17" t="s">
        <v>79</v>
      </c>
      <c r="BK399" s="216">
        <f>ROUND(I399*H399,2)</f>
        <v>0</v>
      </c>
      <c r="BL399" s="17" t="s">
        <v>137</v>
      </c>
      <c r="BM399" s="215" t="s">
        <v>494</v>
      </c>
    </row>
    <row r="400" s="2" customFormat="1">
      <c r="A400" s="38"/>
      <c r="B400" s="39"/>
      <c r="C400" s="40"/>
      <c r="D400" s="217" t="s">
        <v>138</v>
      </c>
      <c r="E400" s="40"/>
      <c r="F400" s="218" t="s">
        <v>493</v>
      </c>
      <c r="G400" s="40"/>
      <c r="H400" s="40"/>
      <c r="I400" s="219"/>
      <c r="J400" s="40"/>
      <c r="K400" s="40"/>
      <c r="L400" s="44"/>
      <c r="M400" s="220"/>
      <c r="N400" s="221"/>
      <c r="O400" s="84"/>
      <c r="P400" s="84"/>
      <c r="Q400" s="84"/>
      <c r="R400" s="84"/>
      <c r="S400" s="84"/>
      <c r="T400" s="85"/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T400" s="17" t="s">
        <v>138</v>
      </c>
      <c r="AU400" s="17" t="s">
        <v>81</v>
      </c>
    </row>
    <row r="401" s="2" customFormat="1" ht="16.5" customHeight="1">
      <c r="A401" s="38"/>
      <c r="B401" s="39"/>
      <c r="C401" s="204" t="s">
        <v>348</v>
      </c>
      <c r="D401" s="204" t="s">
        <v>132</v>
      </c>
      <c r="E401" s="205" t="s">
        <v>495</v>
      </c>
      <c r="F401" s="206" t="s">
        <v>496</v>
      </c>
      <c r="G401" s="207" t="s">
        <v>407</v>
      </c>
      <c r="H401" s="208">
        <v>1</v>
      </c>
      <c r="I401" s="209"/>
      <c r="J401" s="210">
        <f>ROUND(I401*H401,2)</f>
        <v>0</v>
      </c>
      <c r="K401" s="206" t="s">
        <v>19</v>
      </c>
      <c r="L401" s="44"/>
      <c r="M401" s="211" t="s">
        <v>19</v>
      </c>
      <c r="N401" s="212" t="s">
        <v>42</v>
      </c>
      <c r="O401" s="84"/>
      <c r="P401" s="213">
        <f>O401*H401</f>
        <v>0</v>
      </c>
      <c r="Q401" s="213">
        <v>0</v>
      </c>
      <c r="R401" s="213">
        <f>Q401*H401</f>
        <v>0</v>
      </c>
      <c r="S401" s="213">
        <v>0</v>
      </c>
      <c r="T401" s="214">
        <f>S401*H401</f>
        <v>0</v>
      </c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R401" s="215" t="s">
        <v>137</v>
      </c>
      <c r="AT401" s="215" t="s">
        <v>132</v>
      </c>
      <c r="AU401" s="215" t="s">
        <v>81</v>
      </c>
      <c r="AY401" s="17" t="s">
        <v>130</v>
      </c>
      <c r="BE401" s="216">
        <f>IF(N401="základní",J401,0)</f>
        <v>0</v>
      </c>
      <c r="BF401" s="216">
        <f>IF(N401="snížená",J401,0)</f>
        <v>0</v>
      </c>
      <c r="BG401" s="216">
        <f>IF(N401="zákl. přenesená",J401,0)</f>
        <v>0</v>
      </c>
      <c r="BH401" s="216">
        <f>IF(N401="sníž. přenesená",J401,0)</f>
        <v>0</v>
      </c>
      <c r="BI401" s="216">
        <f>IF(N401="nulová",J401,0)</f>
        <v>0</v>
      </c>
      <c r="BJ401" s="17" t="s">
        <v>79</v>
      </c>
      <c r="BK401" s="216">
        <f>ROUND(I401*H401,2)</f>
        <v>0</v>
      </c>
      <c r="BL401" s="17" t="s">
        <v>137</v>
      </c>
      <c r="BM401" s="215" t="s">
        <v>497</v>
      </c>
    </row>
    <row r="402" s="2" customFormat="1">
      <c r="A402" s="38"/>
      <c r="B402" s="39"/>
      <c r="C402" s="40"/>
      <c r="D402" s="217" t="s">
        <v>138</v>
      </c>
      <c r="E402" s="40"/>
      <c r="F402" s="218" t="s">
        <v>496</v>
      </c>
      <c r="G402" s="40"/>
      <c r="H402" s="40"/>
      <c r="I402" s="219"/>
      <c r="J402" s="40"/>
      <c r="K402" s="40"/>
      <c r="L402" s="44"/>
      <c r="M402" s="220"/>
      <c r="N402" s="221"/>
      <c r="O402" s="84"/>
      <c r="P402" s="84"/>
      <c r="Q402" s="84"/>
      <c r="R402" s="84"/>
      <c r="S402" s="84"/>
      <c r="T402" s="85"/>
      <c r="U402" s="38"/>
      <c r="V402" s="38"/>
      <c r="W402" s="38"/>
      <c r="X402" s="38"/>
      <c r="Y402" s="38"/>
      <c r="Z402" s="38"/>
      <c r="AA402" s="38"/>
      <c r="AB402" s="38"/>
      <c r="AC402" s="38"/>
      <c r="AD402" s="38"/>
      <c r="AE402" s="38"/>
      <c r="AT402" s="17" t="s">
        <v>138</v>
      </c>
      <c r="AU402" s="17" t="s">
        <v>81</v>
      </c>
    </row>
    <row r="403" s="2" customFormat="1" ht="16.5" customHeight="1">
      <c r="A403" s="38"/>
      <c r="B403" s="39"/>
      <c r="C403" s="204" t="s">
        <v>498</v>
      </c>
      <c r="D403" s="204" t="s">
        <v>132</v>
      </c>
      <c r="E403" s="205" t="s">
        <v>499</v>
      </c>
      <c r="F403" s="206" t="s">
        <v>500</v>
      </c>
      <c r="G403" s="207" t="s">
        <v>164</v>
      </c>
      <c r="H403" s="208">
        <v>30</v>
      </c>
      <c r="I403" s="209"/>
      <c r="J403" s="210">
        <f>ROUND(I403*H403,2)</f>
        <v>0</v>
      </c>
      <c r="K403" s="206" t="s">
        <v>136</v>
      </c>
      <c r="L403" s="44"/>
      <c r="M403" s="211" t="s">
        <v>19</v>
      </c>
      <c r="N403" s="212" t="s">
        <v>42</v>
      </c>
      <c r="O403" s="84"/>
      <c r="P403" s="213">
        <f>O403*H403</f>
        <v>0</v>
      </c>
      <c r="Q403" s="213">
        <v>0</v>
      </c>
      <c r="R403" s="213">
        <f>Q403*H403</f>
        <v>0</v>
      </c>
      <c r="S403" s="213">
        <v>0</v>
      </c>
      <c r="T403" s="214">
        <f>S403*H403</f>
        <v>0</v>
      </c>
      <c r="U403" s="38"/>
      <c r="V403" s="38"/>
      <c r="W403" s="38"/>
      <c r="X403" s="38"/>
      <c r="Y403" s="38"/>
      <c r="Z403" s="38"/>
      <c r="AA403" s="38"/>
      <c r="AB403" s="38"/>
      <c r="AC403" s="38"/>
      <c r="AD403" s="38"/>
      <c r="AE403" s="38"/>
      <c r="AR403" s="215" t="s">
        <v>137</v>
      </c>
      <c r="AT403" s="215" t="s">
        <v>132</v>
      </c>
      <c r="AU403" s="215" t="s">
        <v>81</v>
      </c>
      <c r="AY403" s="17" t="s">
        <v>130</v>
      </c>
      <c r="BE403" s="216">
        <f>IF(N403="základní",J403,0)</f>
        <v>0</v>
      </c>
      <c r="BF403" s="216">
        <f>IF(N403="snížená",J403,0)</f>
        <v>0</v>
      </c>
      <c r="BG403" s="216">
        <f>IF(N403="zákl. přenesená",J403,0)</f>
        <v>0</v>
      </c>
      <c r="BH403" s="216">
        <f>IF(N403="sníž. přenesená",J403,0)</f>
        <v>0</v>
      </c>
      <c r="BI403" s="216">
        <f>IF(N403="nulová",J403,0)</f>
        <v>0</v>
      </c>
      <c r="BJ403" s="17" t="s">
        <v>79</v>
      </c>
      <c r="BK403" s="216">
        <f>ROUND(I403*H403,2)</f>
        <v>0</v>
      </c>
      <c r="BL403" s="17" t="s">
        <v>137</v>
      </c>
      <c r="BM403" s="215" t="s">
        <v>501</v>
      </c>
    </row>
    <row r="404" s="2" customFormat="1">
      <c r="A404" s="38"/>
      <c r="B404" s="39"/>
      <c r="C404" s="40"/>
      <c r="D404" s="217" t="s">
        <v>138</v>
      </c>
      <c r="E404" s="40"/>
      <c r="F404" s="218" t="s">
        <v>500</v>
      </c>
      <c r="G404" s="40"/>
      <c r="H404" s="40"/>
      <c r="I404" s="219"/>
      <c r="J404" s="40"/>
      <c r="K404" s="40"/>
      <c r="L404" s="44"/>
      <c r="M404" s="220"/>
      <c r="N404" s="221"/>
      <c r="O404" s="84"/>
      <c r="P404" s="84"/>
      <c r="Q404" s="84"/>
      <c r="R404" s="84"/>
      <c r="S404" s="84"/>
      <c r="T404" s="85"/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T404" s="17" t="s">
        <v>138</v>
      </c>
      <c r="AU404" s="17" t="s">
        <v>81</v>
      </c>
    </row>
    <row r="405" s="2" customFormat="1">
      <c r="A405" s="38"/>
      <c r="B405" s="39"/>
      <c r="C405" s="40"/>
      <c r="D405" s="222" t="s">
        <v>139</v>
      </c>
      <c r="E405" s="40"/>
      <c r="F405" s="223" t="s">
        <v>502</v>
      </c>
      <c r="G405" s="40"/>
      <c r="H405" s="40"/>
      <c r="I405" s="219"/>
      <c r="J405" s="40"/>
      <c r="K405" s="40"/>
      <c r="L405" s="44"/>
      <c r="M405" s="220"/>
      <c r="N405" s="221"/>
      <c r="O405" s="84"/>
      <c r="P405" s="84"/>
      <c r="Q405" s="84"/>
      <c r="R405" s="84"/>
      <c r="S405" s="84"/>
      <c r="T405" s="85"/>
      <c r="U405" s="38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  <c r="AT405" s="17" t="s">
        <v>139</v>
      </c>
      <c r="AU405" s="17" t="s">
        <v>81</v>
      </c>
    </row>
    <row r="406" s="13" customFormat="1">
      <c r="A406" s="13"/>
      <c r="B406" s="224"/>
      <c r="C406" s="225"/>
      <c r="D406" s="217" t="s">
        <v>149</v>
      </c>
      <c r="E406" s="226" t="s">
        <v>19</v>
      </c>
      <c r="F406" s="227" t="s">
        <v>503</v>
      </c>
      <c r="G406" s="225"/>
      <c r="H406" s="228">
        <v>30</v>
      </c>
      <c r="I406" s="229"/>
      <c r="J406" s="225"/>
      <c r="K406" s="225"/>
      <c r="L406" s="230"/>
      <c r="M406" s="231"/>
      <c r="N406" s="232"/>
      <c r="O406" s="232"/>
      <c r="P406" s="232"/>
      <c r="Q406" s="232"/>
      <c r="R406" s="232"/>
      <c r="S406" s="232"/>
      <c r="T406" s="23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34" t="s">
        <v>149</v>
      </c>
      <c r="AU406" s="234" t="s">
        <v>81</v>
      </c>
      <c r="AV406" s="13" t="s">
        <v>81</v>
      </c>
      <c r="AW406" s="13" t="s">
        <v>33</v>
      </c>
      <c r="AX406" s="13" t="s">
        <v>71</v>
      </c>
      <c r="AY406" s="234" t="s">
        <v>130</v>
      </c>
    </row>
    <row r="407" s="14" customFormat="1">
      <c r="A407" s="14"/>
      <c r="B407" s="235"/>
      <c r="C407" s="236"/>
      <c r="D407" s="217" t="s">
        <v>149</v>
      </c>
      <c r="E407" s="237" t="s">
        <v>19</v>
      </c>
      <c r="F407" s="238" t="s">
        <v>151</v>
      </c>
      <c r="G407" s="236"/>
      <c r="H407" s="239">
        <v>30</v>
      </c>
      <c r="I407" s="240"/>
      <c r="J407" s="236"/>
      <c r="K407" s="236"/>
      <c r="L407" s="241"/>
      <c r="M407" s="242"/>
      <c r="N407" s="243"/>
      <c r="O407" s="243"/>
      <c r="P407" s="243"/>
      <c r="Q407" s="243"/>
      <c r="R407" s="243"/>
      <c r="S407" s="243"/>
      <c r="T407" s="24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245" t="s">
        <v>149</v>
      </c>
      <c r="AU407" s="245" t="s">
        <v>81</v>
      </c>
      <c r="AV407" s="14" t="s">
        <v>137</v>
      </c>
      <c r="AW407" s="14" t="s">
        <v>33</v>
      </c>
      <c r="AX407" s="14" t="s">
        <v>79</v>
      </c>
      <c r="AY407" s="245" t="s">
        <v>130</v>
      </c>
    </row>
    <row r="408" s="2" customFormat="1" ht="16.5" customHeight="1">
      <c r="A408" s="38"/>
      <c r="B408" s="39"/>
      <c r="C408" s="204" t="s">
        <v>352</v>
      </c>
      <c r="D408" s="204" t="s">
        <v>132</v>
      </c>
      <c r="E408" s="205" t="s">
        <v>504</v>
      </c>
      <c r="F408" s="206" t="s">
        <v>505</v>
      </c>
      <c r="G408" s="207" t="s">
        <v>164</v>
      </c>
      <c r="H408" s="208">
        <v>30</v>
      </c>
      <c r="I408" s="209"/>
      <c r="J408" s="210">
        <f>ROUND(I408*H408,2)</f>
        <v>0</v>
      </c>
      <c r="K408" s="206" t="s">
        <v>136</v>
      </c>
      <c r="L408" s="44"/>
      <c r="M408" s="211" t="s">
        <v>19</v>
      </c>
      <c r="N408" s="212" t="s">
        <v>42</v>
      </c>
      <c r="O408" s="84"/>
      <c r="P408" s="213">
        <f>O408*H408</f>
        <v>0</v>
      </c>
      <c r="Q408" s="213">
        <v>0</v>
      </c>
      <c r="R408" s="213">
        <f>Q408*H408</f>
        <v>0</v>
      </c>
      <c r="S408" s="213">
        <v>0</v>
      </c>
      <c r="T408" s="214">
        <f>S408*H408</f>
        <v>0</v>
      </c>
      <c r="U408" s="38"/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  <c r="AR408" s="215" t="s">
        <v>137</v>
      </c>
      <c r="AT408" s="215" t="s">
        <v>132</v>
      </c>
      <c r="AU408" s="215" t="s">
        <v>81</v>
      </c>
      <c r="AY408" s="17" t="s">
        <v>130</v>
      </c>
      <c r="BE408" s="216">
        <f>IF(N408="základní",J408,0)</f>
        <v>0</v>
      </c>
      <c r="BF408" s="216">
        <f>IF(N408="snížená",J408,0)</f>
        <v>0</v>
      </c>
      <c r="BG408" s="216">
        <f>IF(N408="zákl. přenesená",J408,0)</f>
        <v>0</v>
      </c>
      <c r="BH408" s="216">
        <f>IF(N408="sníž. přenesená",J408,0)</f>
        <v>0</v>
      </c>
      <c r="BI408" s="216">
        <f>IF(N408="nulová",J408,0)</f>
        <v>0</v>
      </c>
      <c r="BJ408" s="17" t="s">
        <v>79</v>
      </c>
      <c r="BK408" s="216">
        <f>ROUND(I408*H408,2)</f>
        <v>0</v>
      </c>
      <c r="BL408" s="17" t="s">
        <v>137</v>
      </c>
      <c r="BM408" s="215" t="s">
        <v>506</v>
      </c>
    </row>
    <row r="409" s="2" customFormat="1">
      <c r="A409" s="38"/>
      <c r="B409" s="39"/>
      <c r="C409" s="40"/>
      <c r="D409" s="217" t="s">
        <v>138</v>
      </c>
      <c r="E409" s="40"/>
      <c r="F409" s="218" t="s">
        <v>505</v>
      </c>
      <c r="G409" s="40"/>
      <c r="H409" s="40"/>
      <c r="I409" s="219"/>
      <c r="J409" s="40"/>
      <c r="K409" s="40"/>
      <c r="L409" s="44"/>
      <c r="M409" s="220"/>
      <c r="N409" s="221"/>
      <c r="O409" s="84"/>
      <c r="P409" s="84"/>
      <c r="Q409" s="84"/>
      <c r="R409" s="84"/>
      <c r="S409" s="84"/>
      <c r="T409" s="85"/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T409" s="17" t="s">
        <v>138</v>
      </c>
      <c r="AU409" s="17" t="s">
        <v>81</v>
      </c>
    </row>
    <row r="410" s="2" customFormat="1">
      <c r="A410" s="38"/>
      <c r="B410" s="39"/>
      <c r="C410" s="40"/>
      <c r="D410" s="222" t="s">
        <v>139</v>
      </c>
      <c r="E410" s="40"/>
      <c r="F410" s="223" t="s">
        <v>507</v>
      </c>
      <c r="G410" s="40"/>
      <c r="H410" s="40"/>
      <c r="I410" s="219"/>
      <c r="J410" s="40"/>
      <c r="K410" s="40"/>
      <c r="L410" s="44"/>
      <c r="M410" s="220"/>
      <c r="N410" s="221"/>
      <c r="O410" s="84"/>
      <c r="P410" s="84"/>
      <c r="Q410" s="84"/>
      <c r="R410" s="84"/>
      <c r="S410" s="84"/>
      <c r="T410" s="85"/>
      <c r="U410" s="38"/>
      <c r="V410" s="38"/>
      <c r="W410" s="38"/>
      <c r="X410" s="38"/>
      <c r="Y410" s="38"/>
      <c r="Z410" s="38"/>
      <c r="AA410" s="38"/>
      <c r="AB410" s="38"/>
      <c r="AC410" s="38"/>
      <c r="AD410" s="38"/>
      <c r="AE410" s="38"/>
      <c r="AT410" s="17" t="s">
        <v>139</v>
      </c>
      <c r="AU410" s="17" t="s">
        <v>81</v>
      </c>
    </row>
    <row r="411" s="13" customFormat="1">
      <c r="A411" s="13"/>
      <c r="B411" s="224"/>
      <c r="C411" s="225"/>
      <c r="D411" s="217" t="s">
        <v>149</v>
      </c>
      <c r="E411" s="226" t="s">
        <v>19</v>
      </c>
      <c r="F411" s="227" t="s">
        <v>503</v>
      </c>
      <c r="G411" s="225"/>
      <c r="H411" s="228">
        <v>30</v>
      </c>
      <c r="I411" s="229"/>
      <c r="J411" s="225"/>
      <c r="K411" s="225"/>
      <c r="L411" s="230"/>
      <c r="M411" s="231"/>
      <c r="N411" s="232"/>
      <c r="O411" s="232"/>
      <c r="P411" s="232"/>
      <c r="Q411" s="232"/>
      <c r="R411" s="232"/>
      <c r="S411" s="232"/>
      <c r="T411" s="23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34" t="s">
        <v>149</v>
      </c>
      <c r="AU411" s="234" t="s">
        <v>81</v>
      </c>
      <c r="AV411" s="13" t="s">
        <v>81</v>
      </c>
      <c r="AW411" s="13" t="s">
        <v>33</v>
      </c>
      <c r="AX411" s="13" t="s">
        <v>71</v>
      </c>
      <c r="AY411" s="234" t="s">
        <v>130</v>
      </c>
    </row>
    <row r="412" s="14" customFormat="1">
      <c r="A412" s="14"/>
      <c r="B412" s="235"/>
      <c r="C412" s="236"/>
      <c r="D412" s="217" t="s">
        <v>149</v>
      </c>
      <c r="E412" s="237" t="s">
        <v>19</v>
      </c>
      <c r="F412" s="238" t="s">
        <v>151</v>
      </c>
      <c r="G412" s="236"/>
      <c r="H412" s="239">
        <v>30</v>
      </c>
      <c r="I412" s="240"/>
      <c r="J412" s="236"/>
      <c r="K412" s="236"/>
      <c r="L412" s="241"/>
      <c r="M412" s="242"/>
      <c r="N412" s="243"/>
      <c r="O412" s="243"/>
      <c r="P412" s="243"/>
      <c r="Q412" s="243"/>
      <c r="R412" s="243"/>
      <c r="S412" s="243"/>
      <c r="T412" s="24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T412" s="245" t="s">
        <v>149</v>
      </c>
      <c r="AU412" s="245" t="s">
        <v>81</v>
      </c>
      <c r="AV412" s="14" t="s">
        <v>137</v>
      </c>
      <c r="AW412" s="14" t="s">
        <v>33</v>
      </c>
      <c r="AX412" s="14" t="s">
        <v>79</v>
      </c>
      <c r="AY412" s="245" t="s">
        <v>130</v>
      </c>
    </row>
    <row r="413" s="2" customFormat="1" ht="16.5" customHeight="1">
      <c r="A413" s="38"/>
      <c r="B413" s="39"/>
      <c r="C413" s="204" t="s">
        <v>508</v>
      </c>
      <c r="D413" s="204" t="s">
        <v>132</v>
      </c>
      <c r="E413" s="205" t="s">
        <v>509</v>
      </c>
      <c r="F413" s="206" t="s">
        <v>510</v>
      </c>
      <c r="G413" s="207" t="s">
        <v>164</v>
      </c>
      <c r="H413" s="208">
        <v>656</v>
      </c>
      <c r="I413" s="209"/>
      <c r="J413" s="210">
        <f>ROUND(I413*H413,2)</f>
        <v>0</v>
      </c>
      <c r="K413" s="206" t="s">
        <v>136</v>
      </c>
      <c r="L413" s="44"/>
      <c r="M413" s="211" t="s">
        <v>19</v>
      </c>
      <c r="N413" s="212" t="s">
        <v>42</v>
      </c>
      <c r="O413" s="84"/>
      <c r="P413" s="213">
        <f>O413*H413</f>
        <v>0</v>
      </c>
      <c r="Q413" s="213">
        <v>0</v>
      </c>
      <c r="R413" s="213">
        <f>Q413*H413</f>
        <v>0</v>
      </c>
      <c r="S413" s="213">
        <v>0</v>
      </c>
      <c r="T413" s="214">
        <f>S413*H413</f>
        <v>0</v>
      </c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R413" s="215" t="s">
        <v>137</v>
      </c>
      <c r="AT413" s="215" t="s">
        <v>132</v>
      </c>
      <c r="AU413" s="215" t="s">
        <v>81</v>
      </c>
      <c r="AY413" s="17" t="s">
        <v>130</v>
      </c>
      <c r="BE413" s="216">
        <f>IF(N413="základní",J413,0)</f>
        <v>0</v>
      </c>
      <c r="BF413" s="216">
        <f>IF(N413="snížená",J413,0)</f>
        <v>0</v>
      </c>
      <c r="BG413" s="216">
        <f>IF(N413="zákl. přenesená",J413,0)</f>
        <v>0</v>
      </c>
      <c r="BH413" s="216">
        <f>IF(N413="sníž. přenesená",J413,0)</f>
        <v>0</v>
      </c>
      <c r="BI413" s="216">
        <f>IF(N413="nulová",J413,0)</f>
        <v>0</v>
      </c>
      <c r="BJ413" s="17" t="s">
        <v>79</v>
      </c>
      <c r="BK413" s="216">
        <f>ROUND(I413*H413,2)</f>
        <v>0</v>
      </c>
      <c r="BL413" s="17" t="s">
        <v>137</v>
      </c>
      <c r="BM413" s="215" t="s">
        <v>511</v>
      </c>
    </row>
    <row r="414" s="2" customFormat="1">
      <c r="A414" s="38"/>
      <c r="B414" s="39"/>
      <c r="C414" s="40"/>
      <c r="D414" s="217" t="s">
        <v>138</v>
      </c>
      <c r="E414" s="40"/>
      <c r="F414" s="218" t="s">
        <v>510</v>
      </c>
      <c r="G414" s="40"/>
      <c r="H414" s="40"/>
      <c r="I414" s="219"/>
      <c r="J414" s="40"/>
      <c r="K414" s="40"/>
      <c r="L414" s="44"/>
      <c r="M414" s="220"/>
      <c r="N414" s="221"/>
      <c r="O414" s="84"/>
      <c r="P414" s="84"/>
      <c r="Q414" s="84"/>
      <c r="R414" s="84"/>
      <c r="S414" s="84"/>
      <c r="T414" s="85"/>
      <c r="U414" s="38"/>
      <c r="V414" s="38"/>
      <c r="W414" s="38"/>
      <c r="X414" s="38"/>
      <c r="Y414" s="38"/>
      <c r="Z414" s="38"/>
      <c r="AA414" s="38"/>
      <c r="AB414" s="38"/>
      <c r="AC414" s="38"/>
      <c r="AD414" s="38"/>
      <c r="AE414" s="38"/>
      <c r="AT414" s="17" t="s">
        <v>138</v>
      </c>
      <c r="AU414" s="17" t="s">
        <v>81</v>
      </c>
    </row>
    <row r="415" s="2" customFormat="1">
      <c r="A415" s="38"/>
      <c r="B415" s="39"/>
      <c r="C415" s="40"/>
      <c r="D415" s="222" t="s">
        <v>139</v>
      </c>
      <c r="E415" s="40"/>
      <c r="F415" s="223" t="s">
        <v>512</v>
      </c>
      <c r="G415" s="40"/>
      <c r="H415" s="40"/>
      <c r="I415" s="219"/>
      <c r="J415" s="40"/>
      <c r="K415" s="40"/>
      <c r="L415" s="44"/>
      <c r="M415" s="220"/>
      <c r="N415" s="221"/>
      <c r="O415" s="84"/>
      <c r="P415" s="84"/>
      <c r="Q415" s="84"/>
      <c r="R415" s="84"/>
      <c r="S415" s="84"/>
      <c r="T415" s="85"/>
      <c r="U415" s="38"/>
      <c r="V415" s="38"/>
      <c r="W415" s="38"/>
      <c r="X415" s="38"/>
      <c r="Y415" s="38"/>
      <c r="Z415" s="38"/>
      <c r="AA415" s="38"/>
      <c r="AB415" s="38"/>
      <c r="AC415" s="38"/>
      <c r="AD415" s="38"/>
      <c r="AE415" s="38"/>
      <c r="AT415" s="17" t="s">
        <v>139</v>
      </c>
      <c r="AU415" s="17" t="s">
        <v>81</v>
      </c>
    </row>
    <row r="416" s="13" customFormat="1">
      <c r="A416" s="13"/>
      <c r="B416" s="224"/>
      <c r="C416" s="225"/>
      <c r="D416" s="217" t="s">
        <v>149</v>
      </c>
      <c r="E416" s="226" t="s">
        <v>19</v>
      </c>
      <c r="F416" s="227" t="s">
        <v>513</v>
      </c>
      <c r="G416" s="225"/>
      <c r="H416" s="228">
        <v>656</v>
      </c>
      <c r="I416" s="229"/>
      <c r="J416" s="225"/>
      <c r="K416" s="225"/>
      <c r="L416" s="230"/>
      <c r="M416" s="231"/>
      <c r="N416" s="232"/>
      <c r="O416" s="232"/>
      <c r="P416" s="232"/>
      <c r="Q416" s="232"/>
      <c r="R416" s="232"/>
      <c r="S416" s="232"/>
      <c r="T416" s="23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34" t="s">
        <v>149</v>
      </c>
      <c r="AU416" s="234" t="s">
        <v>81</v>
      </c>
      <c r="AV416" s="13" t="s">
        <v>81</v>
      </c>
      <c r="AW416" s="13" t="s">
        <v>33</v>
      </c>
      <c r="AX416" s="13" t="s">
        <v>71</v>
      </c>
      <c r="AY416" s="234" t="s">
        <v>130</v>
      </c>
    </row>
    <row r="417" s="14" customFormat="1">
      <c r="A417" s="14"/>
      <c r="B417" s="235"/>
      <c r="C417" s="236"/>
      <c r="D417" s="217" t="s">
        <v>149</v>
      </c>
      <c r="E417" s="237" t="s">
        <v>19</v>
      </c>
      <c r="F417" s="238" t="s">
        <v>151</v>
      </c>
      <c r="G417" s="236"/>
      <c r="H417" s="239">
        <v>656</v>
      </c>
      <c r="I417" s="240"/>
      <c r="J417" s="236"/>
      <c r="K417" s="236"/>
      <c r="L417" s="241"/>
      <c r="M417" s="242"/>
      <c r="N417" s="243"/>
      <c r="O417" s="243"/>
      <c r="P417" s="243"/>
      <c r="Q417" s="243"/>
      <c r="R417" s="243"/>
      <c r="S417" s="243"/>
      <c r="T417" s="24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45" t="s">
        <v>149</v>
      </c>
      <c r="AU417" s="245" t="s">
        <v>81</v>
      </c>
      <c r="AV417" s="14" t="s">
        <v>137</v>
      </c>
      <c r="AW417" s="14" t="s">
        <v>33</v>
      </c>
      <c r="AX417" s="14" t="s">
        <v>79</v>
      </c>
      <c r="AY417" s="245" t="s">
        <v>130</v>
      </c>
    </row>
    <row r="418" s="2" customFormat="1" ht="16.5" customHeight="1">
      <c r="A418" s="38"/>
      <c r="B418" s="39"/>
      <c r="C418" s="246" t="s">
        <v>357</v>
      </c>
      <c r="D418" s="246" t="s">
        <v>220</v>
      </c>
      <c r="E418" s="247" t="s">
        <v>514</v>
      </c>
      <c r="F418" s="248" t="s">
        <v>515</v>
      </c>
      <c r="G418" s="249" t="s">
        <v>164</v>
      </c>
      <c r="H418" s="250">
        <v>112.2</v>
      </c>
      <c r="I418" s="251"/>
      <c r="J418" s="252">
        <f>ROUND(I418*H418,2)</f>
        <v>0</v>
      </c>
      <c r="K418" s="248" t="s">
        <v>136</v>
      </c>
      <c r="L418" s="253"/>
      <c r="M418" s="254" t="s">
        <v>19</v>
      </c>
      <c r="N418" s="255" t="s">
        <v>42</v>
      </c>
      <c r="O418" s="84"/>
      <c r="P418" s="213">
        <f>O418*H418</f>
        <v>0</v>
      </c>
      <c r="Q418" s="213">
        <v>0</v>
      </c>
      <c r="R418" s="213">
        <f>Q418*H418</f>
        <v>0</v>
      </c>
      <c r="S418" s="213">
        <v>0</v>
      </c>
      <c r="T418" s="214">
        <f>S418*H418</f>
        <v>0</v>
      </c>
      <c r="U418" s="38"/>
      <c r="V418" s="38"/>
      <c r="W418" s="38"/>
      <c r="X418" s="38"/>
      <c r="Y418" s="38"/>
      <c r="Z418" s="38"/>
      <c r="AA418" s="38"/>
      <c r="AB418" s="38"/>
      <c r="AC418" s="38"/>
      <c r="AD418" s="38"/>
      <c r="AE418" s="38"/>
      <c r="AR418" s="215" t="s">
        <v>154</v>
      </c>
      <c r="AT418" s="215" t="s">
        <v>220</v>
      </c>
      <c r="AU418" s="215" t="s">
        <v>81</v>
      </c>
      <c r="AY418" s="17" t="s">
        <v>130</v>
      </c>
      <c r="BE418" s="216">
        <f>IF(N418="základní",J418,0)</f>
        <v>0</v>
      </c>
      <c r="BF418" s="216">
        <f>IF(N418="snížená",J418,0)</f>
        <v>0</v>
      </c>
      <c r="BG418" s="216">
        <f>IF(N418="zákl. přenesená",J418,0)</f>
        <v>0</v>
      </c>
      <c r="BH418" s="216">
        <f>IF(N418="sníž. přenesená",J418,0)</f>
        <v>0</v>
      </c>
      <c r="BI418" s="216">
        <f>IF(N418="nulová",J418,0)</f>
        <v>0</v>
      </c>
      <c r="BJ418" s="17" t="s">
        <v>79</v>
      </c>
      <c r="BK418" s="216">
        <f>ROUND(I418*H418,2)</f>
        <v>0</v>
      </c>
      <c r="BL418" s="17" t="s">
        <v>137</v>
      </c>
      <c r="BM418" s="215" t="s">
        <v>516</v>
      </c>
    </row>
    <row r="419" s="2" customFormat="1">
      <c r="A419" s="38"/>
      <c r="B419" s="39"/>
      <c r="C419" s="40"/>
      <c r="D419" s="217" t="s">
        <v>138</v>
      </c>
      <c r="E419" s="40"/>
      <c r="F419" s="218" t="s">
        <v>515</v>
      </c>
      <c r="G419" s="40"/>
      <c r="H419" s="40"/>
      <c r="I419" s="219"/>
      <c r="J419" s="40"/>
      <c r="K419" s="40"/>
      <c r="L419" s="44"/>
      <c r="M419" s="220"/>
      <c r="N419" s="221"/>
      <c r="O419" s="84"/>
      <c r="P419" s="84"/>
      <c r="Q419" s="84"/>
      <c r="R419" s="84"/>
      <c r="S419" s="84"/>
      <c r="T419" s="85"/>
      <c r="U419" s="38"/>
      <c r="V419" s="38"/>
      <c r="W419" s="38"/>
      <c r="X419" s="38"/>
      <c r="Y419" s="38"/>
      <c r="Z419" s="38"/>
      <c r="AA419" s="38"/>
      <c r="AB419" s="38"/>
      <c r="AC419" s="38"/>
      <c r="AD419" s="38"/>
      <c r="AE419" s="38"/>
      <c r="AT419" s="17" t="s">
        <v>138</v>
      </c>
      <c r="AU419" s="17" t="s">
        <v>81</v>
      </c>
    </row>
    <row r="420" s="13" customFormat="1">
      <c r="A420" s="13"/>
      <c r="B420" s="224"/>
      <c r="C420" s="225"/>
      <c r="D420" s="217" t="s">
        <v>149</v>
      </c>
      <c r="E420" s="226" t="s">
        <v>19</v>
      </c>
      <c r="F420" s="227" t="s">
        <v>517</v>
      </c>
      <c r="G420" s="225"/>
      <c r="H420" s="228">
        <v>112.2</v>
      </c>
      <c r="I420" s="229"/>
      <c r="J420" s="225"/>
      <c r="K420" s="225"/>
      <c r="L420" s="230"/>
      <c r="M420" s="231"/>
      <c r="N420" s="232"/>
      <c r="O420" s="232"/>
      <c r="P420" s="232"/>
      <c r="Q420" s="232"/>
      <c r="R420" s="232"/>
      <c r="S420" s="232"/>
      <c r="T420" s="23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34" t="s">
        <v>149</v>
      </c>
      <c r="AU420" s="234" t="s">
        <v>81</v>
      </c>
      <c r="AV420" s="13" t="s">
        <v>81</v>
      </c>
      <c r="AW420" s="13" t="s">
        <v>33</v>
      </c>
      <c r="AX420" s="13" t="s">
        <v>71</v>
      </c>
      <c r="AY420" s="234" t="s">
        <v>130</v>
      </c>
    </row>
    <row r="421" s="14" customFormat="1">
      <c r="A421" s="14"/>
      <c r="B421" s="235"/>
      <c r="C421" s="236"/>
      <c r="D421" s="217" t="s">
        <v>149</v>
      </c>
      <c r="E421" s="237" t="s">
        <v>19</v>
      </c>
      <c r="F421" s="238" t="s">
        <v>151</v>
      </c>
      <c r="G421" s="236"/>
      <c r="H421" s="239">
        <v>112.2</v>
      </c>
      <c r="I421" s="240"/>
      <c r="J421" s="236"/>
      <c r="K421" s="236"/>
      <c r="L421" s="241"/>
      <c r="M421" s="242"/>
      <c r="N421" s="243"/>
      <c r="O421" s="243"/>
      <c r="P421" s="243"/>
      <c r="Q421" s="243"/>
      <c r="R421" s="243"/>
      <c r="S421" s="243"/>
      <c r="T421" s="24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45" t="s">
        <v>149</v>
      </c>
      <c r="AU421" s="245" t="s">
        <v>81</v>
      </c>
      <c r="AV421" s="14" t="s">
        <v>137</v>
      </c>
      <c r="AW421" s="14" t="s">
        <v>33</v>
      </c>
      <c r="AX421" s="14" t="s">
        <v>79</v>
      </c>
      <c r="AY421" s="245" t="s">
        <v>130</v>
      </c>
    </row>
    <row r="422" s="2" customFormat="1" ht="16.5" customHeight="1">
      <c r="A422" s="38"/>
      <c r="B422" s="39"/>
      <c r="C422" s="246" t="s">
        <v>518</v>
      </c>
      <c r="D422" s="246" t="s">
        <v>220</v>
      </c>
      <c r="E422" s="247" t="s">
        <v>519</v>
      </c>
      <c r="F422" s="248" t="s">
        <v>520</v>
      </c>
      <c r="G422" s="249" t="s">
        <v>164</v>
      </c>
      <c r="H422" s="250">
        <v>31.620000000000001</v>
      </c>
      <c r="I422" s="251"/>
      <c r="J422" s="252">
        <f>ROUND(I422*H422,2)</f>
        <v>0</v>
      </c>
      <c r="K422" s="248" t="s">
        <v>136</v>
      </c>
      <c r="L422" s="253"/>
      <c r="M422" s="254" t="s">
        <v>19</v>
      </c>
      <c r="N422" s="255" t="s">
        <v>42</v>
      </c>
      <c r="O422" s="84"/>
      <c r="P422" s="213">
        <f>O422*H422</f>
        <v>0</v>
      </c>
      <c r="Q422" s="213">
        <v>0</v>
      </c>
      <c r="R422" s="213">
        <f>Q422*H422</f>
        <v>0</v>
      </c>
      <c r="S422" s="213">
        <v>0</v>
      </c>
      <c r="T422" s="214">
        <f>S422*H422</f>
        <v>0</v>
      </c>
      <c r="U422" s="38"/>
      <c r="V422" s="38"/>
      <c r="W422" s="38"/>
      <c r="X422" s="38"/>
      <c r="Y422" s="38"/>
      <c r="Z422" s="38"/>
      <c r="AA422" s="38"/>
      <c r="AB422" s="38"/>
      <c r="AC422" s="38"/>
      <c r="AD422" s="38"/>
      <c r="AE422" s="38"/>
      <c r="AR422" s="215" t="s">
        <v>154</v>
      </c>
      <c r="AT422" s="215" t="s">
        <v>220</v>
      </c>
      <c r="AU422" s="215" t="s">
        <v>81</v>
      </c>
      <c r="AY422" s="17" t="s">
        <v>130</v>
      </c>
      <c r="BE422" s="216">
        <f>IF(N422="základní",J422,0)</f>
        <v>0</v>
      </c>
      <c r="BF422" s="216">
        <f>IF(N422="snížená",J422,0)</f>
        <v>0</v>
      </c>
      <c r="BG422" s="216">
        <f>IF(N422="zákl. přenesená",J422,0)</f>
        <v>0</v>
      </c>
      <c r="BH422" s="216">
        <f>IF(N422="sníž. přenesená",J422,0)</f>
        <v>0</v>
      </c>
      <c r="BI422" s="216">
        <f>IF(N422="nulová",J422,0)</f>
        <v>0</v>
      </c>
      <c r="BJ422" s="17" t="s">
        <v>79</v>
      </c>
      <c r="BK422" s="216">
        <f>ROUND(I422*H422,2)</f>
        <v>0</v>
      </c>
      <c r="BL422" s="17" t="s">
        <v>137</v>
      </c>
      <c r="BM422" s="215" t="s">
        <v>521</v>
      </c>
    </row>
    <row r="423" s="2" customFormat="1">
      <c r="A423" s="38"/>
      <c r="B423" s="39"/>
      <c r="C423" s="40"/>
      <c r="D423" s="217" t="s">
        <v>138</v>
      </c>
      <c r="E423" s="40"/>
      <c r="F423" s="218" t="s">
        <v>520</v>
      </c>
      <c r="G423" s="40"/>
      <c r="H423" s="40"/>
      <c r="I423" s="219"/>
      <c r="J423" s="40"/>
      <c r="K423" s="40"/>
      <c r="L423" s="44"/>
      <c r="M423" s="220"/>
      <c r="N423" s="221"/>
      <c r="O423" s="84"/>
      <c r="P423" s="84"/>
      <c r="Q423" s="84"/>
      <c r="R423" s="84"/>
      <c r="S423" s="84"/>
      <c r="T423" s="85"/>
      <c r="U423" s="38"/>
      <c r="V423" s="38"/>
      <c r="W423" s="38"/>
      <c r="X423" s="38"/>
      <c r="Y423" s="38"/>
      <c r="Z423" s="38"/>
      <c r="AA423" s="38"/>
      <c r="AB423" s="38"/>
      <c r="AC423" s="38"/>
      <c r="AD423" s="38"/>
      <c r="AE423" s="38"/>
      <c r="AT423" s="17" t="s">
        <v>138</v>
      </c>
      <c r="AU423" s="17" t="s">
        <v>81</v>
      </c>
    </row>
    <row r="424" s="13" customFormat="1">
      <c r="A424" s="13"/>
      <c r="B424" s="224"/>
      <c r="C424" s="225"/>
      <c r="D424" s="217" t="s">
        <v>149</v>
      </c>
      <c r="E424" s="226" t="s">
        <v>19</v>
      </c>
      <c r="F424" s="227" t="s">
        <v>522</v>
      </c>
      <c r="G424" s="225"/>
      <c r="H424" s="228">
        <v>31.620000000000001</v>
      </c>
      <c r="I424" s="229"/>
      <c r="J424" s="225"/>
      <c r="K424" s="225"/>
      <c r="L424" s="230"/>
      <c r="M424" s="231"/>
      <c r="N424" s="232"/>
      <c r="O424" s="232"/>
      <c r="P424" s="232"/>
      <c r="Q424" s="232"/>
      <c r="R424" s="232"/>
      <c r="S424" s="232"/>
      <c r="T424" s="23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34" t="s">
        <v>149</v>
      </c>
      <c r="AU424" s="234" t="s">
        <v>81</v>
      </c>
      <c r="AV424" s="13" t="s">
        <v>81</v>
      </c>
      <c r="AW424" s="13" t="s">
        <v>33</v>
      </c>
      <c r="AX424" s="13" t="s">
        <v>71</v>
      </c>
      <c r="AY424" s="234" t="s">
        <v>130</v>
      </c>
    </row>
    <row r="425" s="14" customFormat="1">
      <c r="A425" s="14"/>
      <c r="B425" s="235"/>
      <c r="C425" s="236"/>
      <c r="D425" s="217" t="s">
        <v>149</v>
      </c>
      <c r="E425" s="237" t="s">
        <v>19</v>
      </c>
      <c r="F425" s="238" t="s">
        <v>151</v>
      </c>
      <c r="G425" s="236"/>
      <c r="H425" s="239">
        <v>31.620000000000001</v>
      </c>
      <c r="I425" s="240"/>
      <c r="J425" s="236"/>
      <c r="K425" s="236"/>
      <c r="L425" s="241"/>
      <c r="M425" s="242"/>
      <c r="N425" s="243"/>
      <c r="O425" s="243"/>
      <c r="P425" s="243"/>
      <c r="Q425" s="243"/>
      <c r="R425" s="243"/>
      <c r="S425" s="243"/>
      <c r="T425" s="24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T425" s="245" t="s">
        <v>149</v>
      </c>
      <c r="AU425" s="245" t="s">
        <v>81</v>
      </c>
      <c r="AV425" s="14" t="s">
        <v>137</v>
      </c>
      <c r="AW425" s="14" t="s">
        <v>33</v>
      </c>
      <c r="AX425" s="14" t="s">
        <v>79</v>
      </c>
      <c r="AY425" s="245" t="s">
        <v>130</v>
      </c>
    </row>
    <row r="426" s="2" customFormat="1" ht="16.5" customHeight="1">
      <c r="A426" s="38"/>
      <c r="B426" s="39"/>
      <c r="C426" s="246" t="s">
        <v>361</v>
      </c>
      <c r="D426" s="246" t="s">
        <v>220</v>
      </c>
      <c r="E426" s="247" t="s">
        <v>523</v>
      </c>
      <c r="F426" s="248" t="s">
        <v>524</v>
      </c>
      <c r="G426" s="249" t="s">
        <v>164</v>
      </c>
      <c r="H426" s="250">
        <v>525.29999999999995</v>
      </c>
      <c r="I426" s="251"/>
      <c r="J426" s="252">
        <f>ROUND(I426*H426,2)</f>
        <v>0</v>
      </c>
      <c r="K426" s="248" t="s">
        <v>136</v>
      </c>
      <c r="L426" s="253"/>
      <c r="M426" s="254" t="s">
        <v>19</v>
      </c>
      <c r="N426" s="255" t="s">
        <v>42</v>
      </c>
      <c r="O426" s="84"/>
      <c r="P426" s="213">
        <f>O426*H426</f>
        <v>0</v>
      </c>
      <c r="Q426" s="213">
        <v>0</v>
      </c>
      <c r="R426" s="213">
        <f>Q426*H426</f>
        <v>0</v>
      </c>
      <c r="S426" s="213">
        <v>0</v>
      </c>
      <c r="T426" s="214">
        <f>S426*H426</f>
        <v>0</v>
      </c>
      <c r="U426" s="38"/>
      <c r="V426" s="38"/>
      <c r="W426" s="38"/>
      <c r="X426" s="38"/>
      <c r="Y426" s="38"/>
      <c r="Z426" s="38"/>
      <c r="AA426" s="38"/>
      <c r="AB426" s="38"/>
      <c r="AC426" s="38"/>
      <c r="AD426" s="38"/>
      <c r="AE426" s="38"/>
      <c r="AR426" s="215" t="s">
        <v>154</v>
      </c>
      <c r="AT426" s="215" t="s">
        <v>220</v>
      </c>
      <c r="AU426" s="215" t="s">
        <v>81</v>
      </c>
      <c r="AY426" s="17" t="s">
        <v>130</v>
      </c>
      <c r="BE426" s="216">
        <f>IF(N426="základní",J426,0)</f>
        <v>0</v>
      </c>
      <c r="BF426" s="216">
        <f>IF(N426="snížená",J426,0)</f>
        <v>0</v>
      </c>
      <c r="BG426" s="216">
        <f>IF(N426="zákl. přenesená",J426,0)</f>
        <v>0</v>
      </c>
      <c r="BH426" s="216">
        <f>IF(N426="sníž. přenesená",J426,0)</f>
        <v>0</v>
      </c>
      <c r="BI426" s="216">
        <f>IF(N426="nulová",J426,0)</f>
        <v>0</v>
      </c>
      <c r="BJ426" s="17" t="s">
        <v>79</v>
      </c>
      <c r="BK426" s="216">
        <f>ROUND(I426*H426,2)</f>
        <v>0</v>
      </c>
      <c r="BL426" s="17" t="s">
        <v>137</v>
      </c>
      <c r="BM426" s="215" t="s">
        <v>525</v>
      </c>
    </row>
    <row r="427" s="2" customFormat="1">
      <c r="A427" s="38"/>
      <c r="B427" s="39"/>
      <c r="C427" s="40"/>
      <c r="D427" s="217" t="s">
        <v>138</v>
      </c>
      <c r="E427" s="40"/>
      <c r="F427" s="218" t="s">
        <v>524</v>
      </c>
      <c r="G427" s="40"/>
      <c r="H427" s="40"/>
      <c r="I427" s="219"/>
      <c r="J427" s="40"/>
      <c r="K427" s="40"/>
      <c r="L427" s="44"/>
      <c r="M427" s="220"/>
      <c r="N427" s="221"/>
      <c r="O427" s="84"/>
      <c r="P427" s="84"/>
      <c r="Q427" s="84"/>
      <c r="R427" s="84"/>
      <c r="S427" s="84"/>
      <c r="T427" s="85"/>
      <c r="U427" s="38"/>
      <c r="V427" s="38"/>
      <c r="W427" s="38"/>
      <c r="X427" s="38"/>
      <c r="Y427" s="38"/>
      <c r="Z427" s="38"/>
      <c r="AA427" s="38"/>
      <c r="AB427" s="38"/>
      <c r="AC427" s="38"/>
      <c r="AD427" s="38"/>
      <c r="AE427" s="38"/>
      <c r="AT427" s="17" t="s">
        <v>138</v>
      </c>
      <c r="AU427" s="17" t="s">
        <v>81</v>
      </c>
    </row>
    <row r="428" s="13" customFormat="1">
      <c r="A428" s="13"/>
      <c r="B428" s="224"/>
      <c r="C428" s="225"/>
      <c r="D428" s="217" t="s">
        <v>149</v>
      </c>
      <c r="E428" s="226" t="s">
        <v>19</v>
      </c>
      <c r="F428" s="227" t="s">
        <v>526</v>
      </c>
      <c r="G428" s="225"/>
      <c r="H428" s="228">
        <v>525.29999999999995</v>
      </c>
      <c r="I428" s="229"/>
      <c r="J428" s="225"/>
      <c r="K428" s="225"/>
      <c r="L428" s="230"/>
      <c r="M428" s="231"/>
      <c r="N428" s="232"/>
      <c r="O428" s="232"/>
      <c r="P428" s="232"/>
      <c r="Q428" s="232"/>
      <c r="R428" s="232"/>
      <c r="S428" s="232"/>
      <c r="T428" s="23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34" t="s">
        <v>149</v>
      </c>
      <c r="AU428" s="234" t="s">
        <v>81</v>
      </c>
      <c r="AV428" s="13" t="s">
        <v>81</v>
      </c>
      <c r="AW428" s="13" t="s">
        <v>33</v>
      </c>
      <c r="AX428" s="13" t="s">
        <v>71</v>
      </c>
      <c r="AY428" s="234" t="s">
        <v>130</v>
      </c>
    </row>
    <row r="429" s="14" customFormat="1">
      <c r="A429" s="14"/>
      <c r="B429" s="235"/>
      <c r="C429" s="236"/>
      <c r="D429" s="217" t="s">
        <v>149</v>
      </c>
      <c r="E429" s="237" t="s">
        <v>19</v>
      </c>
      <c r="F429" s="238" t="s">
        <v>151</v>
      </c>
      <c r="G429" s="236"/>
      <c r="H429" s="239">
        <v>525.29999999999995</v>
      </c>
      <c r="I429" s="240"/>
      <c r="J429" s="236"/>
      <c r="K429" s="236"/>
      <c r="L429" s="241"/>
      <c r="M429" s="242"/>
      <c r="N429" s="243"/>
      <c r="O429" s="243"/>
      <c r="P429" s="243"/>
      <c r="Q429" s="243"/>
      <c r="R429" s="243"/>
      <c r="S429" s="243"/>
      <c r="T429" s="24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45" t="s">
        <v>149</v>
      </c>
      <c r="AU429" s="245" t="s">
        <v>81</v>
      </c>
      <c r="AV429" s="14" t="s">
        <v>137</v>
      </c>
      <c r="AW429" s="14" t="s">
        <v>33</v>
      </c>
      <c r="AX429" s="14" t="s">
        <v>79</v>
      </c>
      <c r="AY429" s="245" t="s">
        <v>130</v>
      </c>
    </row>
    <row r="430" s="2" customFormat="1" ht="16.5" customHeight="1">
      <c r="A430" s="38"/>
      <c r="B430" s="39"/>
      <c r="C430" s="204" t="s">
        <v>527</v>
      </c>
      <c r="D430" s="204" t="s">
        <v>132</v>
      </c>
      <c r="E430" s="205" t="s">
        <v>528</v>
      </c>
      <c r="F430" s="206" t="s">
        <v>529</v>
      </c>
      <c r="G430" s="207" t="s">
        <v>164</v>
      </c>
      <c r="H430" s="208">
        <v>392</v>
      </c>
      <c r="I430" s="209"/>
      <c r="J430" s="210">
        <f>ROUND(I430*H430,2)</f>
        <v>0</v>
      </c>
      <c r="K430" s="206" t="s">
        <v>136</v>
      </c>
      <c r="L430" s="44"/>
      <c r="M430" s="211" t="s">
        <v>19</v>
      </c>
      <c r="N430" s="212" t="s">
        <v>42</v>
      </c>
      <c r="O430" s="84"/>
      <c r="P430" s="213">
        <f>O430*H430</f>
        <v>0</v>
      </c>
      <c r="Q430" s="213">
        <v>0</v>
      </c>
      <c r="R430" s="213">
        <f>Q430*H430</f>
        <v>0</v>
      </c>
      <c r="S430" s="213">
        <v>0</v>
      </c>
      <c r="T430" s="214">
        <f>S430*H430</f>
        <v>0</v>
      </c>
      <c r="U430" s="38"/>
      <c r="V430" s="38"/>
      <c r="W430" s="38"/>
      <c r="X430" s="38"/>
      <c r="Y430" s="38"/>
      <c r="Z430" s="38"/>
      <c r="AA430" s="38"/>
      <c r="AB430" s="38"/>
      <c r="AC430" s="38"/>
      <c r="AD430" s="38"/>
      <c r="AE430" s="38"/>
      <c r="AR430" s="215" t="s">
        <v>137</v>
      </c>
      <c r="AT430" s="215" t="s">
        <v>132</v>
      </c>
      <c r="AU430" s="215" t="s">
        <v>81</v>
      </c>
      <c r="AY430" s="17" t="s">
        <v>130</v>
      </c>
      <c r="BE430" s="216">
        <f>IF(N430="základní",J430,0)</f>
        <v>0</v>
      </c>
      <c r="BF430" s="216">
        <f>IF(N430="snížená",J430,0)</f>
        <v>0</v>
      </c>
      <c r="BG430" s="216">
        <f>IF(N430="zákl. přenesená",J430,0)</f>
        <v>0</v>
      </c>
      <c r="BH430" s="216">
        <f>IF(N430="sníž. přenesená",J430,0)</f>
        <v>0</v>
      </c>
      <c r="BI430" s="216">
        <f>IF(N430="nulová",J430,0)</f>
        <v>0</v>
      </c>
      <c r="BJ430" s="17" t="s">
        <v>79</v>
      </c>
      <c r="BK430" s="216">
        <f>ROUND(I430*H430,2)</f>
        <v>0</v>
      </c>
      <c r="BL430" s="17" t="s">
        <v>137</v>
      </c>
      <c r="BM430" s="215" t="s">
        <v>530</v>
      </c>
    </row>
    <row r="431" s="2" customFormat="1">
      <c r="A431" s="38"/>
      <c r="B431" s="39"/>
      <c r="C431" s="40"/>
      <c r="D431" s="217" t="s">
        <v>138</v>
      </c>
      <c r="E431" s="40"/>
      <c r="F431" s="218" t="s">
        <v>529</v>
      </c>
      <c r="G431" s="40"/>
      <c r="H431" s="40"/>
      <c r="I431" s="219"/>
      <c r="J431" s="40"/>
      <c r="K431" s="40"/>
      <c r="L431" s="44"/>
      <c r="M431" s="220"/>
      <c r="N431" s="221"/>
      <c r="O431" s="84"/>
      <c r="P431" s="84"/>
      <c r="Q431" s="84"/>
      <c r="R431" s="84"/>
      <c r="S431" s="84"/>
      <c r="T431" s="85"/>
      <c r="U431" s="38"/>
      <c r="V431" s="38"/>
      <c r="W431" s="38"/>
      <c r="X431" s="38"/>
      <c r="Y431" s="38"/>
      <c r="Z431" s="38"/>
      <c r="AA431" s="38"/>
      <c r="AB431" s="38"/>
      <c r="AC431" s="38"/>
      <c r="AD431" s="38"/>
      <c r="AE431" s="38"/>
      <c r="AT431" s="17" t="s">
        <v>138</v>
      </c>
      <c r="AU431" s="17" t="s">
        <v>81</v>
      </c>
    </row>
    <row r="432" s="2" customFormat="1">
      <c r="A432" s="38"/>
      <c r="B432" s="39"/>
      <c r="C432" s="40"/>
      <c r="D432" s="222" t="s">
        <v>139</v>
      </c>
      <c r="E432" s="40"/>
      <c r="F432" s="223" t="s">
        <v>531</v>
      </c>
      <c r="G432" s="40"/>
      <c r="H432" s="40"/>
      <c r="I432" s="219"/>
      <c r="J432" s="40"/>
      <c r="K432" s="40"/>
      <c r="L432" s="44"/>
      <c r="M432" s="220"/>
      <c r="N432" s="221"/>
      <c r="O432" s="84"/>
      <c r="P432" s="84"/>
      <c r="Q432" s="84"/>
      <c r="R432" s="84"/>
      <c r="S432" s="84"/>
      <c r="T432" s="85"/>
      <c r="U432" s="38"/>
      <c r="V432" s="38"/>
      <c r="W432" s="38"/>
      <c r="X432" s="38"/>
      <c r="Y432" s="38"/>
      <c r="Z432" s="38"/>
      <c r="AA432" s="38"/>
      <c r="AB432" s="38"/>
      <c r="AC432" s="38"/>
      <c r="AD432" s="38"/>
      <c r="AE432" s="38"/>
      <c r="AT432" s="17" t="s">
        <v>139</v>
      </c>
      <c r="AU432" s="17" t="s">
        <v>81</v>
      </c>
    </row>
    <row r="433" s="2" customFormat="1" ht="16.5" customHeight="1">
      <c r="A433" s="38"/>
      <c r="B433" s="39"/>
      <c r="C433" s="246" t="s">
        <v>366</v>
      </c>
      <c r="D433" s="246" t="s">
        <v>220</v>
      </c>
      <c r="E433" s="247" t="s">
        <v>532</v>
      </c>
      <c r="F433" s="248" t="s">
        <v>533</v>
      </c>
      <c r="G433" s="249" t="s">
        <v>164</v>
      </c>
      <c r="H433" s="250">
        <v>399.83999999999998</v>
      </c>
      <c r="I433" s="251"/>
      <c r="J433" s="252">
        <f>ROUND(I433*H433,2)</f>
        <v>0</v>
      </c>
      <c r="K433" s="248" t="s">
        <v>136</v>
      </c>
      <c r="L433" s="253"/>
      <c r="M433" s="254" t="s">
        <v>19</v>
      </c>
      <c r="N433" s="255" t="s">
        <v>42</v>
      </c>
      <c r="O433" s="84"/>
      <c r="P433" s="213">
        <f>O433*H433</f>
        <v>0</v>
      </c>
      <c r="Q433" s="213">
        <v>0</v>
      </c>
      <c r="R433" s="213">
        <f>Q433*H433</f>
        <v>0</v>
      </c>
      <c r="S433" s="213">
        <v>0</v>
      </c>
      <c r="T433" s="214">
        <f>S433*H433</f>
        <v>0</v>
      </c>
      <c r="U433" s="38"/>
      <c r="V433" s="38"/>
      <c r="W433" s="38"/>
      <c r="X433" s="38"/>
      <c r="Y433" s="38"/>
      <c r="Z433" s="38"/>
      <c r="AA433" s="38"/>
      <c r="AB433" s="38"/>
      <c r="AC433" s="38"/>
      <c r="AD433" s="38"/>
      <c r="AE433" s="38"/>
      <c r="AR433" s="215" t="s">
        <v>154</v>
      </c>
      <c r="AT433" s="215" t="s">
        <v>220</v>
      </c>
      <c r="AU433" s="215" t="s">
        <v>81</v>
      </c>
      <c r="AY433" s="17" t="s">
        <v>130</v>
      </c>
      <c r="BE433" s="216">
        <f>IF(N433="základní",J433,0)</f>
        <v>0</v>
      </c>
      <c r="BF433" s="216">
        <f>IF(N433="snížená",J433,0)</f>
        <v>0</v>
      </c>
      <c r="BG433" s="216">
        <f>IF(N433="zákl. přenesená",J433,0)</f>
        <v>0</v>
      </c>
      <c r="BH433" s="216">
        <f>IF(N433="sníž. přenesená",J433,0)</f>
        <v>0</v>
      </c>
      <c r="BI433" s="216">
        <f>IF(N433="nulová",J433,0)</f>
        <v>0</v>
      </c>
      <c r="BJ433" s="17" t="s">
        <v>79</v>
      </c>
      <c r="BK433" s="216">
        <f>ROUND(I433*H433,2)</f>
        <v>0</v>
      </c>
      <c r="BL433" s="17" t="s">
        <v>137</v>
      </c>
      <c r="BM433" s="215" t="s">
        <v>534</v>
      </c>
    </row>
    <row r="434" s="2" customFormat="1">
      <c r="A434" s="38"/>
      <c r="B434" s="39"/>
      <c r="C434" s="40"/>
      <c r="D434" s="217" t="s">
        <v>138</v>
      </c>
      <c r="E434" s="40"/>
      <c r="F434" s="218" t="s">
        <v>533</v>
      </c>
      <c r="G434" s="40"/>
      <c r="H434" s="40"/>
      <c r="I434" s="219"/>
      <c r="J434" s="40"/>
      <c r="K434" s="40"/>
      <c r="L434" s="44"/>
      <c r="M434" s="220"/>
      <c r="N434" s="221"/>
      <c r="O434" s="84"/>
      <c r="P434" s="84"/>
      <c r="Q434" s="84"/>
      <c r="R434" s="84"/>
      <c r="S434" s="84"/>
      <c r="T434" s="85"/>
      <c r="U434" s="38"/>
      <c r="V434" s="38"/>
      <c r="W434" s="38"/>
      <c r="X434" s="38"/>
      <c r="Y434" s="38"/>
      <c r="Z434" s="38"/>
      <c r="AA434" s="38"/>
      <c r="AB434" s="38"/>
      <c r="AC434" s="38"/>
      <c r="AD434" s="38"/>
      <c r="AE434" s="38"/>
      <c r="AT434" s="17" t="s">
        <v>138</v>
      </c>
      <c r="AU434" s="17" t="s">
        <v>81</v>
      </c>
    </row>
    <row r="435" s="13" customFormat="1">
      <c r="A435" s="13"/>
      <c r="B435" s="224"/>
      <c r="C435" s="225"/>
      <c r="D435" s="217" t="s">
        <v>149</v>
      </c>
      <c r="E435" s="226" t="s">
        <v>19</v>
      </c>
      <c r="F435" s="227" t="s">
        <v>535</v>
      </c>
      <c r="G435" s="225"/>
      <c r="H435" s="228">
        <v>399.83999999999998</v>
      </c>
      <c r="I435" s="229"/>
      <c r="J435" s="225"/>
      <c r="K435" s="225"/>
      <c r="L435" s="230"/>
      <c r="M435" s="231"/>
      <c r="N435" s="232"/>
      <c r="O435" s="232"/>
      <c r="P435" s="232"/>
      <c r="Q435" s="232"/>
      <c r="R435" s="232"/>
      <c r="S435" s="232"/>
      <c r="T435" s="23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34" t="s">
        <v>149</v>
      </c>
      <c r="AU435" s="234" t="s">
        <v>81</v>
      </c>
      <c r="AV435" s="13" t="s">
        <v>81</v>
      </c>
      <c r="AW435" s="13" t="s">
        <v>33</v>
      </c>
      <c r="AX435" s="13" t="s">
        <v>71</v>
      </c>
      <c r="AY435" s="234" t="s">
        <v>130</v>
      </c>
    </row>
    <row r="436" s="14" customFormat="1">
      <c r="A436" s="14"/>
      <c r="B436" s="235"/>
      <c r="C436" s="236"/>
      <c r="D436" s="217" t="s">
        <v>149</v>
      </c>
      <c r="E436" s="237" t="s">
        <v>19</v>
      </c>
      <c r="F436" s="238" t="s">
        <v>151</v>
      </c>
      <c r="G436" s="236"/>
      <c r="H436" s="239">
        <v>399.83999999999998</v>
      </c>
      <c r="I436" s="240"/>
      <c r="J436" s="236"/>
      <c r="K436" s="236"/>
      <c r="L436" s="241"/>
      <c r="M436" s="242"/>
      <c r="N436" s="243"/>
      <c r="O436" s="243"/>
      <c r="P436" s="243"/>
      <c r="Q436" s="243"/>
      <c r="R436" s="243"/>
      <c r="S436" s="243"/>
      <c r="T436" s="24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45" t="s">
        <v>149</v>
      </c>
      <c r="AU436" s="245" t="s">
        <v>81</v>
      </c>
      <c r="AV436" s="14" t="s">
        <v>137</v>
      </c>
      <c r="AW436" s="14" t="s">
        <v>33</v>
      </c>
      <c r="AX436" s="14" t="s">
        <v>79</v>
      </c>
      <c r="AY436" s="245" t="s">
        <v>130</v>
      </c>
    </row>
    <row r="437" s="2" customFormat="1" ht="16.5" customHeight="1">
      <c r="A437" s="38"/>
      <c r="B437" s="39"/>
      <c r="C437" s="204" t="s">
        <v>536</v>
      </c>
      <c r="D437" s="204" t="s">
        <v>132</v>
      </c>
      <c r="E437" s="205" t="s">
        <v>537</v>
      </c>
      <c r="F437" s="206" t="s">
        <v>538</v>
      </c>
      <c r="G437" s="207" t="s">
        <v>164</v>
      </c>
      <c r="H437" s="208">
        <v>300</v>
      </c>
      <c r="I437" s="209"/>
      <c r="J437" s="210">
        <f>ROUND(I437*H437,2)</f>
        <v>0</v>
      </c>
      <c r="K437" s="206" t="s">
        <v>136</v>
      </c>
      <c r="L437" s="44"/>
      <c r="M437" s="211" t="s">
        <v>19</v>
      </c>
      <c r="N437" s="212" t="s">
        <v>42</v>
      </c>
      <c r="O437" s="84"/>
      <c r="P437" s="213">
        <f>O437*H437</f>
        <v>0</v>
      </c>
      <c r="Q437" s="213">
        <v>0</v>
      </c>
      <c r="R437" s="213">
        <f>Q437*H437</f>
        <v>0</v>
      </c>
      <c r="S437" s="213">
        <v>0</v>
      </c>
      <c r="T437" s="214">
        <f>S437*H437</f>
        <v>0</v>
      </c>
      <c r="U437" s="38"/>
      <c r="V437" s="38"/>
      <c r="W437" s="38"/>
      <c r="X437" s="38"/>
      <c r="Y437" s="38"/>
      <c r="Z437" s="38"/>
      <c r="AA437" s="38"/>
      <c r="AB437" s="38"/>
      <c r="AC437" s="38"/>
      <c r="AD437" s="38"/>
      <c r="AE437" s="38"/>
      <c r="AR437" s="215" t="s">
        <v>137</v>
      </c>
      <c r="AT437" s="215" t="s">
        <v>132</v>
      </c>
      <c r="AU437" s="215" t="s">
        <v>81</v>
      </c>
      <c r="AY437" s="17" t="s">
        <v>130</v>
      </c>
      <c r="BE437" s="216">
        <f>IF(N437="základní",J437,0)</f>
        <v>0</v>
      </c>
      <c r="BF437" s="216">
        <f>IF(N437="snížená",J437,0)</f>
        <v>0</v>
      </c>
      <c r="BG437" s="216">
        <f>IF(N437="zákl. přenesená",J437,0)</f>
        <v>0</v>
      </c>
      <c r="BH437" s="216">
        <f>IF(N437="sníž. přenesená",J437,0)</f>
        <v>0</v>
      </c>
      <c r="BI437" s="216">
        <f>IF(N437="nulová",J437,0)</f>
        <v>0</v>
      </c>
      <c r="BJ437" s="17" t="s">
        <v>79</v>
      </c>
      <c r="BK437" s="216">
        <f>ROUND(I437*H437,2)</f>
        <v>0</v>
      </c>
      <c r="BL437" s="17" t="s">
        <v>137</v>
      </c>
      <c r="BM437" s="215" t="s">
        <v>539</v>
      </c>
    </row>
    <row r="438" s="2" customFormat="1">
      <c r="A438" s="38"/>
      <c r="B438" s="39"/>
      <c r="C438" s="40"/>
      <c r="D438" s="217" t="s">
        <v>138</v>
      </c>
      <c r="E438" s="40"/>
      <c r="F438" s="218" t="s">
        <v>538</v>
      </c>
      <c r="G438" s="40"/>
      <c r="H438" s="40"/>
      <c r="I438" s="219"/>
      <c r="J438" s="40"/>
      <c r="K438" s="40"/>
      <c r="L438" s="44"/>
      <c r="M438" s="220"/>
      <c r="N438" s="221"/>
      <c r="O438" s="84"/>
      <c r="P438" s="84"/>
      <c r="Q438" s="84"/>
      <c r="R438" s="84"/>
      <c r="S438" s="84"/>
      <c r="T438" s="85"/>
      <c r="U438" s="38"/>
      <c r="V438" s="38"/>
      <c r="W438" s="38"/>
      <c r="X438" s="38"/>
      <c r="Y438" s="38"/>
      <c r="Z438" s="38"/>
      <c r="AA438" s="38"/>
      <c r="AB438" s="38"/>
      <c r="AC438" s="38"/>
      <c r="AD438" s="38"/>
      <c r="AE438" s="38"/>
      <c r="AT438" s="17" t="s">
        <v>138</v>
      </c>
      <c r="AU438" s="17" t="s">
        <v>81</v>
      </c>
    </row>
    <row r="439" s="2" customFormat="1">
      <c r="A439" s="38"/>
      <c r="B439" s="39"/>
      <c r="C439" s="40"/>
      <c r="D439" s="222" t="s">
        <v>139</v>
      </c>
      <c r="E439" s="40"/>
      <c r="F439" s="223" t="s">
        <v>540</v>
      </c>
      <c r="G439" s="40"/>
      <c r="H439" s="40"/>
      <c r="I439" s="219"/>
      <c r="J439" s="40"/>
      <c r="K439" s="40"/>
      <c r="L439" s="44"/>
      <c r="M439" s="220"/>
      <c r="N439" s="221"/>
      <c r="O439" s="84"/>
      <c r="P439" s="84"/>
      <c r="Q439" s="84"/>
      <c r="R439" s="84"/>
      <c r="S439" s="84"/>
      <c r="T439" s="85"/>
      <c r="U439" s="38"/>
      <c r="V439" s="38"/>
      <c r="W439" s="38"/>
      <c r="X439" s="38"/>
      <c r="Y439" s="38"/>
      <c r="Z439" s="38"/>
      <c r="AA439" s="38"/>
      <c r="AB439" s="38"/>
      <c r="AC439" s="38"/>
      <c r="AD439" s="38"/>
      <c r="AE439" s="38"/>
      <c r="AT439" s="17" t="s">
        <v>139</v>
      </c>
      <c r="AU439" s="17" t="s">
        <v>81</v>
      </c>
    </row>
    <row r="440" s="2" customFormat="1" ht="16.5" customHeight="1">
      <c r="A440" s="38"/>
      <c r="B440" s="39"/>
      <c r="C440" s="204" t="s">
        <v>370</v>
      </c>
      <c r="D440" s="204" t="s">
        <v>132</v>
      </c>
      <c r="E440" s="205" t="s">
        <v>541</v>
      </c>
      <c r="F440" s="206" t="s">
        <v>542</v>
      </c>
      <c r="G440" s="207" t="s">
        <v>164</v>
      </c>
      <c r="H440" s="208">
        <v>300</v>
      </c>
      <c r="I440" s="209"/>
      <c r="J440" s="210">
        <f>ROUND(I440*H440,2)</f>
        <v>0</v>
      </c>
      <c r="K440" s="206" t="s">
        <v>136</v>
      </c>
      <c r="L440" s="44"/>
      <c r="M440" s="211" t="s">
        <v>19</v>
      </c>
      <c r="N440" s="212" t="s">
        <v>42</v>
      </c>
      <c r="O440" s="84"/>
      <c r="P440" s="213">
        <f>O440*H440</f>
        <v>0</v>
      </c>
      <c r="Q440" s="213">
        <v>0</v>
      </c>
      <c r="R440" s="213">
        <f>Q440*H440</f>
        <v>0</v>
      </c>
      <c r="S440" s="213">
        <v>0</v>
      </c>
      <c r="T440" s="214">
        <f>S440*H440</f>
        <v>0</v>
      </c>
      <c r="U440" s="38"/>
      <c r="V440" s="38"/>
      <c r="W440" s="38"/>
      <c r="X440" s="38"/>
      <c r="Y440" s="38"/>
      <c r="Z440" s="38"/>
      <c r="AA440" s="38"/>
      <c r="AB440" s="38"/>
      <c r="AC440" s="38"/>
      <c r="AD440" s="38"/>
      <c r="AE440" s="38"/>
      <c r="AR440" s="215" t="s">
        <v>137</v>
      </c>
      <c r="AT440" s="215" t="s">
        <v>132</v>
      </c>
      <c r="AU440" s="215" t="s">
        <v>81</v>
      </c>
      <c r="AY440" s="17" t="s">
        <v>130</v>
      </c>
      <c r="BE440" s="216">
        <f>IF(N440="základní",J440,0)</f>
        <v>0</v>
      </c>
      <c r="BF440" s="216">
        <f>IF(N440="snížená",J440,0)</f>
        <v>0</v>
      </c>
      <c r="BG440" s="216">
        <f>IF(N440="zákl. přenesená",J440,0)</f>
        <v>0</v>
      </c>
      <c r="BH440" s="216">
        <f>IF(N440="sníž. přenesená",J440,0)</f>
        <v>0</v>
      </c>
      <c r="BI440" s="216">
        <f>IF(N440="nulová",J440,0)</f>
        <v>0</v>
      </c>
      <c r="BJ440" s="17" t="s">
        <v>79</v>
      </c>
      <c r="BK440" s="216">
        <f>ROUND(I440*H440,2)</f>
        <v>0</v>
      </c>
      <c r="BL440" s="17" t="s">
        <v>137</v>
      </c>
      <c r="BM440" s="215" t="s">
        <v>543</v>
      </c>
    </row>
    <row r="441" s="2" customFormat="1">
      <c r="A441" s="38"/>
      <c r="B441" s="39"/>
      <c r="C441" s="40"/>
      <c r="D441" s="217" t="s">
        <v>138</v>
      </c>
      <c r="E441" s="40"/>
      <c r="F441" s="218" t="s">
        <v>542</v>
      </c>
      <c r="G441" s="40"/>
      <c r="H441" s="40"/>
      <c r="I441" s="219"/>
      <c r="J441" s="40"/>
      <c r="K441" s="40"/>
      <c r="L441" s="44"/>
      <c r="M441" s="220"/>
      <c r="N441" s="221"/>
      <c r="O441" s="84"/>
      <c r="P441" s="84"/>
      <c r="Q441" s="84"/>
      <c r="R441" s="84"/>
      <c r="S441" s="84"/>
      <c r="T441" s="85"/>
      <c r="U441" s="38"/>
      <c r="V441" s="38"/>
      <c r="W441" s="38"/>
      <c r="X441" s="38"/>
      <c r="Y441" s="38"/>
      <c r="Z441" s="38"/>
      <c r="AA441" s="38"/>
      <c r="AB441" s="38"/>
      <c r="AC441" s="38"/>
      <c r="AD441" s="38"/>
      <c r="AE441" s="38"/>
      <c r="AT441" s="17" t="s">
        <v>138</v>
      </c>
      <c r="AU441" s="17" t="s">
        <v>81</v>
      </c>
    </row>
    <row r="442" s="2" customFormat="1">
      <c r="A442" s="38"/>
      <c r="B442" s="39"/>
      <c r="C442" s="40"/>
      <c r="D442" s="222" t="s">
        <v>139</v>
      </c>
      <c r="E442" s="40"/>
      <c r="F442" s="223" t="s">
        <v>544</v>
      </c>
      <c r="G442" s="40"/>
      <c r="H442" s="40"/>
      <c r="I442" s="219"/>
      <c r="J442" s="40"/>
      <c r="K442" s="40"/>
      <c r="L442" s="44"/>
      <c r="M442" s="220"/>
      <c r="N442" s="221"/>
      <c r="O442" s="84"/>
      <c r="P442" s="84"/>
      <c r="Q442" s="84"/>
      <c r="R442" s="84"/>
      <c r="S442" s="84"/>
      <c r="T442" s="85"/>
      <c r="U442" s="38"/>
      <c r="V442" s="38"/>
      <c r="W442" s="38"/>
      <c r="X442" s="38"/>
      <c r="Y442" s="38"/>
      <c r="Z442" s="38"/>
      <c r="AA442" s="38"/>
      <c r="AB442" s="38"/>
      <c r="AC442" s="38"/>
      <c r="AD442" s="38"/>
      <c r="AE442" s="38"/>
      <c r="AT442" s="17" t="s">
        <v>139</v>
      </c>
      <c r="AU442" s="17" t="s">
        <v>81</v>
      </c>
    </row>
    <row r="443" s="12" customFormat="1" ht="22.8" customHeight="1">
      <c r="A443" s="12"/>
      <c r="B443" s="188"/>
      <c r="C443" s="189"/>
      <c r="D443" s="190" t="s">
        <v>70</v>
      </c>
      <c r="E443" s="202" t="s">
        <v>545</v>
      </c>
      <c r="F443" s="202" t="s">
        <v>546</v>
      </c>
      <c r="G443" s="189"/>
      <c r="H443" s="189"/>
      <c r="I443" s="192"/>
      <c r="J443" s="203">
        <f>BK443</f>
        <v>0</v>
      </c>
      <c r="K443" s="189"/>
      <c r="L443" s="194"/>
      <c r="M443" s="195"/>
      <c r="N443" s="196"/>
      <c r="O443" s="196"/>
      <c r="P443" s="197">
        <f>SUM(P444:P457)</f>
        <v>0</v>
      </c>
      <c r="Q443" s="196"/>
      <c r="R443" s="197">
        <f>SUM(R444:R457)</f>
        <v>0</v>
      </c>
      <c r="S443" s="196"/>
      <c r="T443" s="198">
        <f>SUM(T444:T457)</f>
        <v>0</v>
      </c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R443" s="199" t="s">
        <v>79</v>
      </c>
      <c r="AT443" s="200" t="s">
        <v>70</v>
      </c>
      <c r="AU443" s="200" t="s">
        <v>79</v>
      </c>
      <c r="AY443" s="199" t="s">
        <v>130</v>
      </c>
      <c r="BK443" s="201">
        <f>SUM(BK444:BK457)</f>
        <v>0</v>
      </c>
    </row>
    <row r="444" s="2" customFormat="1" ht="16.5" customHeight="1">
      <c r="A444" s="38"/>
      <c r="B444" s="39"/>
      <c r="C444" s="204" t="s">
        <v>547</v>
      </c>
      <c r="D444" s="204" t="s">
        <v>132</v>
      </c>
      <c r="E444" s="205" t="s">
        <v>548</v>
      </c>
      <c r="F444" s="206" t="s">
        <v>549</v>
      </c>
      <c r="G444" s="207" t="s">
        <v>210</v>
      </c>
      <c r="H444" s="208">
        <v>289.54000000000002</v>
      </c>
      <c r="I444" s="209"/>
      <c r="J444" s="210">
        <f>ROUND(I444*H444,2)</f>
        <v>0</v>
      </c>
      <c r="K444" s="206" t="s">
        <v>136</v>
      </c>
      <c r="L444" s="44"/>
      <c r="M444" s="211" t="s">
        <v>19</v>
      </c>
      <c r="N444" s="212" t="s">
        <v>42</v>
      </c>
      <c r="O444" s="84"/>
      <c r="P444" s="213">
        <f>O444*H444</f>
        <v>0</v>
      </c>
      <c r="Q444" s="213">
        <v>0</v>
      </c>
      <c r="R444" s="213">
        <f>Q444*H444</f>
        <v>0</v>
      </c>
      <c r="S444" s="213">
        <v>0</v>
      </c>
      <c r="T444" s="214">
        <f>S444*H444</f>
        <v>0</v>
      </c>
      <c r="U444" s="38"/>
      <c r="V444" s="38"/>
      <c r="W444" s="38"/>
      <c r="X444" s="38"/>
      <c r="Y444" s="38"/>
      <c r="Z444" s="38"/>
      <c r="AA444" s="38"/>
      <c r="AB444" s="38"/>
      <c r="AC444" s="38"/>
      <c r="AD444" s="38"/>
      <c r="AE444" s="38"/>
      <c r="AR444" s="215" t="s">
        <v>137</v>
      </c>
      <c r="AT444" s="215" t="s">
        <v>132</v>
      </c>
      <c r="AU444" s="215" t="s">
        <v>81</v>
      </c>
      <c r="AY444" s="17" t="s">
        <v>130</v>
      </c>
      <c r="BE444" s="216">
        <f>IF(N444="základní",J444,0)</f>
        <v>0</v>
      </c>
      <c r="BF444" s="216">
        <f>IF(N444="snížená",J444,0)</f>
        <v>0</v>
      </c>
      <c r="BG444" s="216">
        <f>IF(N444="zákl. přenesená",J444,0)</f>
        <v>0</v>
      </c>
      <c r="BH444" s="216">
        <f>IF(N444="sníž. přenesená",J444,0)</f>
        <v>0</v>
      </c>
      <c r="BI444" s="216">
        <f>IF(N444="nulová",J444,0)</f>
        <v>0</v>
      </c>
      <c r="BJ444" s="17" t="s">
        <v>79</v>
      </c>
      <c r="BK444" s="216">
        <f>ROUND(I444*H444,2)</f>
        <v>0</v>
      </c>
      <c r="BL444" s="17" t="s">
        <v>137</v>
      </c>
      <c r="BM444" s="215" t="s">
        <v>550</v>
      </c>
    </row>
    <row r="445" s="2" customFormat="1">
      <c r="A445" s="38"/>
      <c r="B445" s="39"/>
      <c r="C445" s="40"/>
      <c r="D445" s="217" t="s">
        <v>138</v>
      </c>
      <c r="E445" s="40"/>
      <c r="F445" s="218" t="s">
        <v>549</v>
      </c>
      <c r="G445" s="40"/>
      <c r="H445" s="40"/>
      <c r="I445" s="219"/>
      <c r="J445" s="40"/>
      <c r="K445" s="40"/>
      <c r="L445" s="44"/>
      <c r="M445" s="220"/>
      <c r="N445" s="221"/>
      <c r="O445" s="84"/>
      <c r="P445" s="84"/>
      <c r="Q445" s="84"/>
      <c r="R445" s="84"/>
      <c r="S445" s="84"/>
      <c r="T445" s="85"/>
      <c r="U445" s="38"/>
      <c r="V445" s="38"/>
      <c r="W445" s="38"/>
      <c r="X445" s="38"/>
      <c r="Y445" s="38"/>
      <c r="Z445" s="38"/>
      <c r="AA445" s="38"/>
      <c r="AB445" s="38"/>
      <c r="AC445" s="38"/>
      <c r="AD445" s="38"/>
      <c r="AE445" s="38"/>
      <c r="AT445" s="17" t="s">
        <v>138</v>
      </c>
      <c r="AU445" s="17" t="s">
        <v>81</v>
      </c>
    </row>
    <row r="446" s="2" customFormat="1">
      <c r="A446" s="38"/>
      <c r="B446" s="39"/>
      <c r="C446" s="40"/>
      <c r="D446" s="222" t="s">
        <v>139</v>
      </c>
      <c r="E446" s="40"/>
      <c r="F446" s="223" t="s">
        <v>551</v>
      </c>
      <c r="G446" s="40"/>
      <c r="H446" s="40"/>
      <c r="I446" s="219"/>
      <c r="J446" s="40"/>
      <c r="K446" s="40"/>
      <c r="L446" s="44"/>
      <c r="M446" s="220"/>
      <c r="N446" s="221"/>
      <c r="O446" s="84"/>
      <c r="P446" s="84"/>
      <c r="Q446" s="84"/>
      <c r="R446" s="84"/>
      <c r="S446" s="84"/>
      <c r="T446" s="85"/>
      <c r="U446" s="38"/>
      <c r="V446" s="38"/>
      <c r="W446" s="38"/>
      <c r="X446" s="38"/>
      <c r="Y446" s="38"/>
      <c r="Z446" s="38"/>
      <c r="AA446" s="38"/>
      <c r="AB446" s="38"/>
      <c r="AC446" s="38"/>
      <c r="AD446" s="38"/>
      <c r="AE446" s="38"/>
      <c r="AT446" s="17" t="s">
        <v>139</v>
      </c>
      <c r="AU446" s="17" t="s">
        <v>81</v>
      </c>
    </row>
    <row r="447" s="2" customFormat="1" ht="16.5" customHeight="1">
      <c r="A447" s="38"/>
      <c r="B447" s="39"/>
      <c r="C447" s="204" t="s">
        <v>374</v>
      </c>
      <c r="D447" s="204" t="s">
        <v>132</v>
      </c>
      <c r="E447" s="205" t="s">
        <v>552</v>
      </c>
      <c r="F447" s="206" t="s">
        <v>553</v>
      </c>
      <c r="G447" s="207" t="s">
        <v>210</v>
      </c>
      <c r="H447" s="208">
        <v>5501.2600000000002</v>
      </c>
      <c r="I447" s="209"/>
      <c r="J447" s="210">
        <f>ROUND(I447*H447,2)</f>
        <v>0</v>
      </c>
      <c r="K447" s="206" t="s">
        <v>136</v>
      </c>
      <c r="L447" s="44"/>
      <c r="M447" s="211" t="s">
        <v>19</v>
      </c>
      <c r="N447" s="212" t="s">
        <v>42</v>
      </c>
      <c r="O447" s="84"/>
      <c r="P447" s="213">
        <f>O447*H447</f>
        <v>0</v>
      </c>
      <c r="Q447" s="213">
        <v>0</v>
      </c>
      <c r="R447" s="213">
        <f>Q447*H447</f>
        <v>0</v>
      </c>
      <c r="S447" s="213">
        <v>0</v>
      </c>
      <c r="T447" s="214">
        <f>S447*H447</f>
        <v>0</v>
      </c>
      <c r="U447" s="38"/>
      <c r="V447" s="38"/>
      <c r="W447" s="38"/>
      <c r="X447" s="38"/>
      <c r="Y447" s="38"/>
      <c r="Z447" s="38"/>
      <c r="AA447" s="38"/>
      <c r="AB447" s="38"/>
      <c r="AC447" s="38"/>
      <c r="AD447" s="38"/>
      <c r="AE447" s="38"/>
      <c r="AR447" s="215" t="s">
        <v>137</v>
      </c>
      <c r="AT447" s="215" t="s">
        <v>132</v>
      </c>
      <c r="AU447" s="215" t="s">
        <v>81</v>
      </c>
      <c r="AY447" s="17" t="s">
        <v>130</v>
      </c>
      <c r="BE447" s="216">
        <f>IF(N447="základní",J447,0)</f>
        <v>0</v>
      </c>
      <c r="BF447" s="216">
        <f>IF(N447="snížená",J447,0)</f>
        <v>0</v>
      </c>
      <c r="BG447" s="216">
        <f>IF(N447="zákl. přenesená",J447,0)</f>
        <v>0</v>
      </c>
      <c r="BH447" s="216">
        <f>IF(N447="sníž. přenesená",J447,0)</f>
        <v>0</v>
      </c>
      <c r="BI447" s="216">
        <f>IF(N447="nulová",J447,0)</f>
        <v>0</v>
      </c>
      <c r="BJ447" s="17" t="s">
        <v>79</v>
      </c>
      <c r="BK447" s="216">
        <f>ROUND(I447*H447,2)</f>
        <v>0</v>
      </c>
      <c r="BL447" s="17" t="s">
        <v>137</v>
      </c>
      <c r="BM447" s="215" t="s">
        <v>554</v>
      </c>
    </row>
    <row r="448" s="2" customFormat="1">
      <c r="A448" s="38"/>
      <c r="B448" s="39"/>
      <c r="C448" s="40"/>
      <c r="D448" s="217" t="s">
        <v>138</v>
      </c>
      <c r="E448" s="40"/>
      <c r="F448" s="218" t="s">
        <v>553</v>
      </c>
      <c r="G448" s="40"/>
      <c r="H448" s="40"/>
      <c r="I448" s="219"/>
      <c r="J448" s="40"/>
      <c r="K448" s="40"/>
      <c r="L448" s="44"/>
      <c r="M448" s="220"/>
      <c r="N448" s="221"/>
      <c r="O448" s="84"/>
      <c r="P448" s="84"/>
      <c r="Q448" s="84"/>
      <c r="R448" s="84"/>
      <c r="S448" s="84"/>
      <c r="T448" s="85"/>
      <c r="U448" s="38"/>
      <c r="V448" s="38"/>
      <c r="W448" s="38"/>
      <c r="X448" s="38"/>
      <c r="Y448" s="38"/>
      <c r="Z448" s="38"/>
      <c r="AA448" s="38"/>
      <c r="AB448" s="38"/>
      <c r="AC448" s="38"/>
      <c r="AD448" s="38"/>
      <c r="AE448" s="38"/>
      <c r="AT448" s="17" t="s">
        <v>138</v>
      </c>
      <c r="AU448" s="17" t="s">
        <v>81</v>
      </c>
    </row>
    <row r="449" s="2" customFormat="1">
      <c r="A449" s="38"/>
      <c r="B449" s="39"/>
      <c r="C449" s="40"/>
      <c r="D449" s="222" t="s">
        <v>139</v>
      </c>
      <c r="E449" s="40"/>
      <c r="F449" s="223" t="s">
        <v>555</v>
      </c>
      <c r="G449" s="40"/>
      <c r="H449" s="40"/>
      <c r="I449" s="219"/>
      <c r="J449" s="40"/>
      <c r="K449" s="40"/>
      <c r="L449" s="44"/>
      <c r="M449" s="220"/>
      <c r="N449" s="221"/>
      <c r="O449" s="84"/>
      <c r="P449" s="84"/>
      <c r="Q449" s="84"/>
      <c r="R449" s="84"/>
      <c r="S449" s="84"/>
      <c r="T449" s="85"/>
      <c r="U449" s="38"/>
      <c r="V449" s="38"/>
      <c r="W449" s="38"/>
      <c r="X449" s="38"/>
      <c r="Y449" s="38"/>
      <c r="Z449" s="38"/>
      <c r="AA449" s="38"/>
      <c r="AB449" s="38"/>
      <c r="AC449" s="38"/>
      <c r="AD449" s="38"/>
      <c r="AE449" s="38"/>
      <c r="AT449" s="17" t="s">
        <v>139</v>
      </c>
      <c r="AU449" s="17" t="s">
        <v>81</v>
      </c>
    </row>
    <row r="450" s="13" customFormat="1">
      <c r="A450" s="13"/>
      <c r="B450" s="224"/>
      <c r="C450" s="225"/>
      <c r="D450" s="217" t="s">
        <v>149</v>
      </c>
      <c r="E450" s="226" t="s">
        <v>19</v>
      </c>
      <c r="F450" s="227" t="s">
        <v>556</v>
      </c>
      <c r="G450" s="225"/>
      <c r="H450" s="228">
        <v>5501.2600000000002</v>
      </c>
      <c r="I450" s="229"/>
      <c r="J450" s="225"/>
      <c r="K450" s="225"/>
      <c r="L450" s="230"/>
      <c r="M450" s="231"/>
      <c r="N450" s="232"/>
      <c r="O450" s="232"/>
      <c r="P450" s="232"/>
      <c r="Q450" s="232"/>
      <c r="R450" s="232"/>
      <c r="S450" s="232"/>
      <c r="T450" s="23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34" t="s">
        <v>149</v>
      </c>
      <c r="AU450" s="234" t="s">
        <v>81</v>
      </c>
      <c r="AV450" s="13" t="s">
        <v>81</v>
      </c>
      <c r="AW450" s="13" t="s">
        <v>33</v>
      </c>
      <c r="AX450" s="13" t="s">
        <v>71</v>
      </c>
      <c r="AY450" s="234" t="s">
        <v>130</v>
      </c>
    </row>
    <row r="451" s="14" customFormat="1">
      <c r="A451" s="14"/>
      <c r="B451" s="235"/>
      <c r="C451" s="236"/>
      <c r="D451" s="217" t="s">
        <v>149</v>
      </c>
      <c r="E451" s="237" t="s">
        <v>19</v>
      </c>
      <c r="F451" s="238" t="s">
        <v>151</v>
      </c>
      <c r="G451" s="236"/>
      <c r="H451" s="239">
        <v>5501.2600000000002</v>
      </c>
      <c r="I451" s="240"/>
      <c r="J451" s="236"/>
      <c r="K451" s="236"/>
      <c r="L451" s="241"/>
      <c r="M451" s="242"/>
      <c r="N451" s="243"/>
      <c r="O451" s="243"/>
      <c r="P451" s="243"/>
      <c r="Q451" s="243"/>
      <c r="R451" s="243"/>
      <c r="S451" s="243"/>
      <c r="T451" s="24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45" t="s">
        <v>149</v>
      </c>
      <c r="AU451" s="245" t="s">
        <v>81</v>
      </c>
      <c r="AV451" s="14" t="s">
        <v>137</v>
      </c>
      <c r="AW451" s="14" t="s">
        <v>33</v>
      </c>
      <c r="AX451" s="14" t="s">
        <v>79</v>
      </c>
      <c r="AY451" s="245" t="s">
        <v>130</v>
      </c>
    </row>
    <row r="452" s="2" customFormat="1" ht="24.15" customHeight="1">
      <c r="A452" s="38"/>
      <c r="B452" s="39"/>
      <c r="C452" s="204" t="s">
        <v>557</v>
      </c>
      <c r="D452" s="204" t="s">
        <v>132</v>
      </c>
      <c r="E452" s="205" t="s">
        <v>558</v>
      </c>
      <c r="F452" s="206" t="s">
        <v>559</v>
      </c>
      <c r="G452" s="207" t="s">
        <v>210</v>
      </c>
      <c r="H452" s="208">
        <v>47.465000000000003</v>
      </c>
      <c r="I452" s="209"/>
      <c r="J452" s="210">
        <f>ROUND(I452*H452,2)</f>
        <v>0</v>
      </c>
      <c r="K452" s="206" t="s">
        <v>136</v>
      </c>
      <c r="L452" s="44"/>
      <c r="M452" s="211" t="s">
        <v>19</v>
      </c>
      <c r="N452" s="212" t="s">
        <v>42</v>
      </c>
      <c r="O452" s="84"/>
      <c r="P452" s="213">
        <f>O452*H452</f>
        <v>0</v>
      </c>
      <c r="Q452" s="213">
        <v>0</v>
      </c>
      <c r="R452" s="213">
        <f>Q452*H452</f>
        <v>0</v>
      </c>
      <c r="S452" s="213">
        <v>0</v>
      </c>
      <c r="T452" s="214">
        <f>S452*H452</f>
        <v>0</v>
      </c>
      <c r="U452" s="38"/>
      <c r="V452" s="38"/>
      <c r="W452" s="38"/>
      <c r="X452" s="38"/>
      <c r="Y452" s="38"/>
      <c r="Z452" s="38"/>
      <c r="AA452" s="38"/>
      <c r="AB452" s="38"/>
      <c r="AC452" s="38"/>
      <c r="AD452" s="38"/>
      <c r="AE452" s="38"/>
      <c r="AR452" s="215" t="s">
        <v>137</v>
      </c>
      <c r="AT452" s="215" t="s">
        <v>132</v>
      </c>
      <c r="AU452" s="215" t="s">
        <v>81</v>
      </c>
      <c r="AY452" s="17" t="s">
        <v>130</v>
      </c>
      <c r="BE452" s="216">
        <f>IF(N452="základní",J452,0)</f>
        <v>0</v>
      </c>
      <c r="BF452" s="216">
        <f>IF(N452="snížená",J452,0)</f>
        <v>0</v>
      </c>
      <c r="BG452" s="216">
        <f>IF(N452="zákl. přenesená",J452,0)</f>
        <v>0</v>
      </c>
      <c r="BH452" s="216">
        <f>IF(N452="sníž. přenesená",J452,0)</f>
        <v>0</v>
      </c>
      <c r="BI452" s="216">
        <f>IF(N452="nulová",J452,0)</f>
        <v>0</v>
      </c>
      <c r="BJ452" s="17" t="s">
        <v>79</v>
      </c>
      <c r="BK452" s="216">
        <f>ROUND(I452*H452,2)</f>
        <v>0</v>
      </c>
      <c r="BL452" s="17" t="s">
        <v>137</v>
      </c>
      <c r="BM452" s="215" t="s">
        <v>560</v>
      </c>
    </row>
    <row r="453" s="2" customFormat="1">
      <c r="A453" s="38"/>
      <c r="B453" s="39"/>
      <c r="C453" s="40"/>
      <c r="D453" s="217" t="s">
        <v>138</v>
      </c>
      <c r="E453" s="40"/>
      <c r="F453" s="218" t="s">
        <v>559</v>
      </c>
      <c r="G453" s="40"/>
      <c r="H453" s="40"/>
      <c r="I453" s="219"/>
      <c r="J453" s="40"/>
      <c r="K453" s="40"/>
      <c r="L453" s="44"/>
      <c r="M453" s="220"/>
      <c r="N453" s="221"/>
      <c r="O453" s="84"/>
      <c r="P453" s="84"/>
      <c r="Q453" s="84"/>
      <c r="R453" s="84"/>
      <c r="S453" s="84"/>
      <c r="T453" s="85"/>
      <c r="U453" s="38"/>
      <c r="V453" s="38"/>
      <c r="W453" s="38"/>
      <c r="X453" s="38"/>
      <c r="Y453" s="38"/>
      <c r="Z453" s="38"/>
      <c r="AA453" s="38"/>
      <c r="AB453" s="38"/>
      <c r="AC453" s="38"/>
      <c r="AD453" s="38"/>
      <c r="AE453" s="38"/>
      <c r="AT453" s="17" t="s">
        <v>138</v>
      </c>
      <c r="AU453" s="17" t="s">
        <v>81</v>
      </c>
    </row>
    <row r="454" s="2" customFormat="1">
      <c r="A454" s="38"/>
      <c r="B454" s="39"/>
      <c r="C454" s="40"/>
      <c r="D454" s="222" t="s">
        <v>139</v>
      </c>
      <c r="E454" s="40"/>
      <c r="F454" s="223" t="s">
        <v>561</v>
      </c>
      <c r="G454" s="40"/>
      <c r="H454" s="40"/>
      <c r="I454" s="219"/>
      <c r="J454" s="40"/>
      <c r="K454" s="40"/>
      <c r="L454" s="44"/>
      <c r="M454" s="220"/>
      <c r="N454" s="221"/>
      <c r="O454" s="84"/>
      <c r="P454" s="84"/>
      <c r="Q454" s="84"/>
      <c r="R454" s="84"/>
      <c r="S454" s="84"/>
      <c r="T454" s="85"/>
      <c r="U454" s="38"/>
      <c r="V454" s="38"/>
      <c r="W454" s="38"/>
      <c r="X454" s="38"/>
      <c r="Y454" s="38"/>
      <c r="Z454" s="38"/>
      <c r="AA454" s="38"/>
      <c r="AB454" s="38"/>
      <c r="AC454" s="38"/>
      <c r="AD454" s="38"/>
      <c r="AE454" s="38"/>
      <c r="AT454" s="17" t="s">
        <v>139</v>
      </c>
      <c r="AU454" s="17" t="s">
        <v>81</v>
      </c>
    </row>
    <row r="455" s="2" customFormat="1" ht="24.15" customHeight="1">
      <c r="A455" s="38"/>
      <c r="B455" s="39"/>
      <c r="C455" s="204" t="s">
        <v>378</v>
      </c>
      <c r="D455" s="204" t="s">
        <v>132</v>
      </c>
      <c r="E455" s="205" t="s">
        <v>562</v>
      </c>
      <c r="F455" s="206" t="s">
        <v>563</v>
      </c>
      <c r="G455" s="207" t="s">
        <v>210</v>
      </c>
      <c r="H455" s="208">
        <v>242.07499999999999</v>
      </c>
      <c r="I455" s="209"/>
      <c r="J455" s="210">
        <f>ROUND(I455*H455,2)</f>
        <v>0</v>
      </c>
      <c r="K455" s="206" t="s">
        <v>136</v>
      </c>
      <c r="L455" s="44"/>
      <c r="M455" s="211" t="s">
        <v>19</v>
      </c>
      <c r="N455" s="212" t="s">
        <v>42</v>
      </c>
      <c r="O455" s="84"/>
      <c r="P455" s="213">
        <f>O455*H455</f>
        <v>0</v>
      </c>
      <c r="Q455" s="213">
        <v>0</v>
      </c>
      <c r="R455" s="213">
        <f>Q455*H455</f>
        <v>0</v>
      </c>
      <c r="S455" s="213">
        <v>0</v>
      </c>
      <c r="T455" s="214">
        <f>S455*H455</f>
        <v>0</v>
      </c>
      <c r="U455" s="38"/>
      <c r="V455" s="38"/>
      <c r="W455" s="38"/>
      <c r="X455" s="38"/>
      <c r="Y455" s="38"/>
      <c r="Z455" s="38"/>
      <c r="AA455" s="38"/>
      <c r="AB455" s="38"/>
      <c r="AC455" s="38"/>
      <c r="AD455" s="38"/>
      <c r="AE455" s="38"/>
      <c r="AR455" s="215" t="s">
        <v>137</v>
      </c>
      <c r="AT455" s="215" t="s">
        <v>132</v>
      </c>
      <c r="AU455" s="215" t="s">
        <v>81</v>
      </c>
      <c r="AY455" s="17" t="s">
        <v>130</v>
      </c>
      <c r="BE455" s="216">
        <f>IF(N455="základní",J455,0)</f>
        <v>0</v>
      </c>
      <c r="BF455" s="216">
        <f>IF(N455="snížená",J455,0)</f>
        <v>0</v>
      </c>
      <c r="BG455" s="216">
        <f>IF(N455="zákl. přenesená",J455,0)</f>
        <v>0</v>
      </c>
      <c r="BH455" s="216">
        <f>IF(N455="sníž. přenesená",J455,0)</f>
        <v>0</v>
      </c>
      <c r="BI455" s="216">
        <f>IF(N455="nulová",J455,0)</f>
        <v>0</v>
      </c>
      <c r="BJ455" s="17" t="s">
        <v>79</v>
      </c>
      <c r="BK455" s="216">
        <f>ROUND(I455*H455,2)</f>
        <v>0</v>
      </c>
      <c r="BL455" s="17" t="s">
        <v>137</v>
      </c>
      <c r="BM455" s="215" t="s">
        <v>564</v>
      </c>
    </row>
    <row r="456" s="2" customFormat="1">
      <c r="A456" s="38"/>
      <c r="B456" s="39"/>
      <c r="C456" s="40"/>
      <c r="D456" s="217" t="s">
        <v>138</v>
      </c>
      <c r="E456" s="40"/>
      <c r="F456" s="218" t="s">
        <v>563</v>
      </c>
      <c r="G456" s="40"/>
      <c r="H456" s="40"/>
      <c r="I456" s="219"/>
      <c r="J456" s="40"/>
      <c r="K456" s="40"/>
      <c r="L456" s="44"/>
      <c r="M456" s="220"/>
      <c r="N456" s="221"/>
      <c r="O456" s="84"/>
      <c r="P456" s="84"/>
      <c r="Q456" s="84"/>
      <c r="R456" s="84"/>
      <c r="S456" s="84"/>
      <c r="T456" s="85"/>
      <c r="U456" s="38"/>
      <c r="V456" s="38"/>
      <c r="W456" s="38"/>
      <c r="X456" s="38"/>
      <c r="Y456" s="38"/>
      <c r="Z456" s="38"/>
      <c r="AA456" s="38"/>
      <c r="AB456" s="38"/>
      <c r="AC456" s="38"/>
      <c r="AD456" s="38"/>
      <c r="AE456" s="38"/>
      <c r="AT456" s="17" t="s">
        <v>138</v>
      </c>
      <c r="AU456" s="17" t="s">
        <v>81</v>
      </c>
    </row>
    <row r="457" s="2" customFormat="1">
      <c r="A457" s="38"/>
      <c r="B457" s="39"/>
      <c r="C457" s="40"/>
      <c r="D457" s="222" t="s">
        <v>139</v>
      </c>
      <c r="E457" s="40"/>
      <c r="F457" s="223" t="s">
        <v>565</v>
      </c>
      <c r="G457" s="40"/>
      <c r="H457" s="40"/>
      <c r="I457" s="219"/>
      <c r="J457" s="40"/>
      <c r="K457" s="40"/>
      <c r="L457" s="44"/>
      <c r="M457" s="220"/>
      <c r="N457" s="221"/>
      <c r="O457" s="84"/>
      <c r="P457" s="84"/>
      <c r="Q457" s="84"/>
      <c r="R457" s="84"/>
      <c r="S457" s="84"/>
      <c r="T457" s="85"/>
      <c r="U457" s="38"/>
      <c r="V457" s="38"/>
      <c r="W457" s="38"/>
      <c r="X457" s="38"/>
      <c r="Y457" s="38"/>
      <c r="Z457" s="38"/>
      <c r="AA457" s="38"/>
      <c r="AB457" s="38"/>
      <c r="AC457" s="38"/>
      <c r="AD457" s="38"/>
      <c r="AE457" s="38"/>
      <c r="AT457" s="17" t="s">
        <v>139</v>
      </c>
      <c r="AU457" s="17" t="s">
        <v>81</v>
      </c>
    </row>
    <row r="458" s="12" customFormat="1" ht="22.8" customHeight="1">
      <c r="A458" s="12"/>
      <c r="B458" s="188"/>
      <c r="C458" s="189"/>
      <c r="D458" s="190" t="s">
        <v>70</v>
      </c>
      <c r="E458" s="202" t="s">
        <v>566</v>
      </c>
      <c r="F458" s="202" t="s">
        <v>567</v>
      </c>
      <c r="G458" s="189"/>
      <c r="H458" s="189"/>
      <c r="I458" s="192"/>
      <c r="J458" s="203">
        <f>BK458</f>
        <v>0</v>
      </c>
      <c r="K458" s="189"/>
      <c r="L458" s="194"/>
      <c r="M458" s="195"/>
      <c r="N458" s="196"/>
      <c r="O458" s="196"/>
      <c r="P458" s="197">
        <f>SUM(P459:P461)</f>
        <v>0</v>
      </c>
      <c r="Q458" s="196"/>
      <c r="R458" s="197">
        <f>SUM(R459:R461)</f>
        <v>0</v>
      </c>
      <c r="S458" s="196"/>
      <c r="T458" s="198">
        <f>SUM(T459:T461)</f>
        <v>0</v>
      </c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R458" s="199" t="s">
        <v>79</v>
      </c>
      <c r="AT458" s="200" t="s">
        <v>70</v>
      </c>
      <c r="AU458" s="200" t="s">
        <v>79</v>
      </c>
      <c r="AY458" s="199" t="s">
        <v>130</v>
      </c>
      <c r="BK458" s="201">
        <f>SUM(BK459:BK461)</f>
        <v>0</v>
      </c>
    </row>
    <row r="459" s="2" customFormat="1" ht="21.75" customHeight="1">
      <c r="A459" s="38"/>
      <c r="B459" s="39"/>
      <c r="C459" s="204" t="s">
        <v>568</v>
      </c>
      <c r="D459" s="204" t="s">
        <v>132</v>
      </c>
      <c r="E459" s="205" t="s">
        <v>569</v>
      </c>
      <c r="F459" s="206" t="s">
        <v>570</v>
      </c>
      <c r="G459" s="207" t="s">
        <v>210</v>
      </c>
      <c r="H459" s="208">
        <v>914.85299999999995</v>
      </c>
      <c r="I459" s="209"/>
      <c r="J459" s="210">
        <f>ROUND(I459*H459,2)</f>
        <v>0</v>
      </c>
      <c r="K459" s="206" t="s">
        <v>136</v>
      </c>
      <c r="L459" s="44"/>
      <c r="M459" s="211" t="s">
        <v>19</v>
      </c>
      <c r="N459" s="212" t="s">
        <v>42</v>
      </c>
      <c r="O459" s="84"/>
      <c r="P459" s="213">
        <f>O459*H459</f>
        <v>0</v>
      </c>
      <c r="Q459" s="213">
        <v>0</v>
      </c>
      <c r="R459" s="213">
        <f>Q459*H459</f>
        <v>0</v>
      </c>
      <c r="S459" s="213">
        <v>0</v>
      </c>
      <c r="T459" s="214">
        <f>S459*H459</f>
        <v>0</v>
      </c>
      <c r="U459" s="38"/>
      <c r="V459" s="38"/>
      <c r="W459" s="38"/>
      <c r="X459" s="38"/>
      <c r="Y459" s="38"/>
      <c r="Z459" s="38"/>
      <c r="AA459" s="38"/>
      <c r="AB459" s="38"/>
      <c r="AC459" s="38"/>
      <c r="AD459" s="38"/>
      <c r="AE459" s="38"/>
      <c r="AR459" s="215" t="s">
        <v>137</v>
      </c>
      <c r="AT459" s="215" t="s">
        <v>132</v>
      </c>
      <c r="AU459" s="215" t="s">
        <v>81</v>
      </c>
      <c r="AY459" s="17" t="s">
        <v>130</v>
      </c>
      <c r="BE459" s="216">
        <f>IF(N459="základní",J459,0)</f>
        <v>0</v>
      </c>
      <c r="BF459" s="216">
        <f>IF(N459="snížená",J459,0)</f>
        <v>0</v>
      </c>
      <c r="BG459" s="216">
        <f>IF(N459="zákl. přenesená",J459,0)</f>
        <v>0</v>
      </c>
      <c r="BH459" s="216">
        <f>IF(N459="sníž. přenesená",J459,0)</f>
        <v>0</v>
      </c>
      <c r="BI459" s="216">
        <f>IF(N459="nulová",J459,0)</f>
        <v>0</v>
      </c>
      <c r="BJ459" s="17" t="s">
        <v>79</v>
      </c>
      <c r="BK459" s="216">
        <f>ROUND(I459*H459,2)</f>
        <v>0</v>
      </c>
      <c r="BL459" s="17" t="s">
        <v>137</v>
      </c>
      <c r="BM459" s="215" t="s">
        <v>571</v>
      </c>
    </row>
    <row r="460" s="2" customFormat="1">
      <c r="A460" s="38"/>
      <c r="B460" s="39"/>
      <c r="C460" s="40"/>
      <c r="D460" s="217" t="s">
        <v>138</v>
      </c>
      <c r="E460" s="40"/>
      <c r="F460" s="218" t="s">
        <v>570</v>
      </c>
      <c r="G460" s="40"/>
      <c r="H460" s="40"/>
      <c r="I460" s="219"/>
      <c r="J460" s="40"/>
      <c r="K460" s="40"/>
      <c r="L460" s="44"/>
      <c r="M460" s="220"/>
      <c r="N460" s="221"/>
      <c r="O460" s="84"/>
      <c r="P460" s="84"/>
      <c r="Q460" s="84"/>
      <c r="R460" s="84"/>
      <c r="S460" s="84"/>
      <c r="T460" s="85"/>
      <c r="U460" s="38"/>
      <c r="V460" s="38"/>
      <c r="W460" s="38"/>
      <c r="X460" s="38"/>
      <c r="Y460" s="38"/>
      <c r="Z460" s="38"/>
      <c r="AA460" s="38"/>
      <c r="AB460" s="38"/>
      <c r="AC460" s="38"/>
      <c r="AD460" s="38"/>
      <c r="AE460" s="38"/>
      <c r="AT460" s="17" t="s">
        <v>138</v>
      </c>
      <c r="AU460" s="17" t="s">
        <v>81</v>
      </c>
    </row>
    <row r="461" s="2" customFormat="1">
      <c r="A461" s="38"/>
      <c r="B461" s="39"/>
      <c r="C461" s="40"/>
      <c r="D461" s="222" t="s">
        <v>139</v>
      </c>
      <c r="E461" s="40"/>
      <c r="F461" s="223" t="s">
        <v>572</v>
      </c>
      <c r="G461" s="40"/>
      <c r="H461" s="40"/>
      <c r="I461" s="219"/>
      <c r="J461" s="40"/>
      <c r="K461" s="40"/>
      <c r="L461" s="44"/>
      <c r="M461" s="220"/>
      <c r="N461" s="221"/>
      <c r="O461" s="84"/>
      <c r="P461" s="84"/>
      <c r="Q461" s="84"/>
      <c r="R461" s="84"/>
      <c r="S461" s="84"/>
      <c r="T461" s="85"/>
      <c r="U461" s="38"/>
      <c r="V461" s="38"/>
      <c r="W461" s="38"/>
      <c r="X461" s="38"/>
      <c r="Y461" s="38"/>
      <c r="Z461" s="38"/>
      <c r="AA461" s="38"/>
      <c r="AB461" s="38"/>
      <c r="AC461" s="38"/>
      <c r="AD461" s="38"/>
      <c r="AE461" s="38"/>
      <c r="AT461" s="17" t="s">
        <v>139</v>
      </c>
      <c r="AU461" s="17" t="s">
        <v>81</v>
      </c>
    </row>
    <row r="462" s="12" customFormat="1" ht="25.92" customHeight="1">
      <c r="A462" s="12"/>
      <c r="B462" s="188"/>
      <c r="C462" s="189"/>
      <c r="D462" s="190" t="s">
        <v>70</v>
      </c>
      <c r="E462" s="191" t="s">
        <v>573</v>
      </c>
      <c r="F462" s="191" t="s">
        <v>574</v>
      </c>
      <c r="G462" s="189"/>
      <c r="H462" s="189"/>
      <c r="I462" s="192"/>
      <c r="J462" s="193">
        <f>BK462</f>
        <v>0</v>
      </c>
      <c r="K462" s="189"/>
      <c r="L462" s="194"/>
      <c r="M462" s="195"/>
      <c r="N462" s="196"/>
      <c r="O462" s="196"/>
      <c r="P462" s="197">
        <f>P463+P479</f>
        <v>0</v>
      </c>
      <c r="Q462" s="196"/>
      <c r="R462" s="197">
        <f>R463+R479</f>
        <v>0</v>
      </c>
      <c r="S462" s="196"/>
      <c r="T462" s="198">
        <f>T463+T479</f>
        <v>0</v>
      </c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R462" s="199" t="s">
        <v>81</v>
      </c>
      <c r="AT462" s="200" t="s">
        <v>70</v>
      </c>
      <c r="AU462" s="200" t="s">
        <v>71</v>
      </c>
      <c r="AY462" s="199" t="s">
        <v>130</v>
      </c>
      <c r="BK462" s="201">
        <f>BK463+BK479</f>
        <v>0</v>
      </c>
    </row>
    <row r="463" s="12" customFormat="1" ht="22.8" customHeight="1">
      <c r="A463" s="12"/>
      <c r="B463" s="188"/>
      <c r="C463" s="189"/>
      <c r="D463" s="190" t="s">
        <v>70</v>
      </c>
      <c r="E463" s="202" t="s">
        <v>575</v>
      </c>
      <c r="F463" s="202" t="s">
        <v>576</v>
      </c>
      <c r="G463" s="189"/>
      <c r="H463" s="189"/>
      <c r="I463" s="192"/>
      <c r="J463" s="203">
        <f>BK463</f>
        <v>0</v>
      </c>
      <c r="K463" s="189"/>
      <c r="L463" s="194"/>
      <c r="M463" s="195"/>
      <c r="N463" s="196"/>
      <c r="O463" s="196"/>
      <c r="P463" s="197">
        <f>SUM(P464:P478)</f>
        <v>0</v>
      </c>
      <c r="Q463" s="196"/>
      <c r="R463" s="197">
        <f>SUM(R464:R478)</f>
        <v>0</v>
      </c>
      <c r="S463" s="196"/>
      <c r="T463" s="198">
        <f>SUM(T464:T478)</f>
        <v>0</v>
      </c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R463" s="199" t="s">
        <v>81</v>
      </c>
      <c r="AT463" s="200" t="s">
        <v>70</v>
      </c>
      <c r="AU463" s="200" t="s">
        <v>79</v>
      </c>
      <c r="AY463" s="199" t="s">
        <v>130</v>
      </c>
      <c r="BK463" s="201">
        <f>SUM(BK464:BK478)</f>
        <v>0</v>
      </c>
    </row>
    <row r="464" s="2" customFormat="1" ht="16.5" customHeight="1">
      <c r="A464" s="38"/>
      <c r="B464" s="39"/>
      <c r="C464" s="204" t="s">
        <v>383</v>
      </c>
      <c r="D464" s="204" t="s">
        <v>132</v>
      </c>
      <c r="E464" s="205" t="s">
        <v>577</v>
      </c>
      <c r="F464" s="206" t="s">
        <v>578</v>
      </c>
      <c r="G464" s="207" t="s">
        <v>135</v>
      </c>
      <c r="H464" s="208">
        <v>1857</v>
      </c>
      <c r="I464" s="209"/>
      <c r="J464" s="210">
        <f>ROUND(I464*H464,2)</f>
        <v>0</v>
      </c>
      <c r="K464" s="206" t="s">
        <v>136</v>
      </c>
      <c r="L464" s="44"/>
      <c r="M464" s="211" t="s">
        <v>19</v>
      </c>
      <c r="N464" s="212" t="s">
        <v>42</v>
      </c>
      <c r="O464" s="84"/>
      <c r="P464" s="213">
        <f>O464*H464</f>
        <v>0</v>
      </c>
      <c r="Q464" s="213">
        <v>0</v>
      </c>
      <c r="R464" s="213">
        <f>Q464*H464</f>
        <v>0</v>
      </c>
      <c r="S464" s="213">
        <v>0</v>
      </c>
      <c r="T464" s="214">
        <f>S464*H464</f>
        <v>0</v>
      </c>
      <c r="U464" s="38"/>
      <c r="V464" s="38"/>
      <c r="W464" s="38"/>
      <c r="X464" s="38"/>
      <c r="Y464" s="38"/>
      <c r="Z464" s="38"/>
      <c r="AA464" s="38"/>
      <c r="AB464" s="38"/>
      <c r="AC464" s="38"/>
      <c r="AD464" s="38"/>
      <c r="AE464" s="38"/>
      <c r="AR464" s="215" t="s">
        <v>177</v>
      </c>
      <c r="AT464" s="215" t="s">
        <v>132</v>
      </c>
      <c r="AU464" s="215" t="s">
        <v>81</v>
      </c>
      <c r="AY464" s="17" t="s">
        <v>130</v>
      </c>
      <c r="BE464" s="216">
        <f>IF(N464="základní",J464,0)</f>
        <v>0</v>
      </c>
      <c r="BF464" s="216">
        <f>IF(N464="snížená",J464,0)</f>
        <v>0</v>
      </c>
      <c r="BG464" s="216">
        <f>IF(N464="zákl. přenesená",J464,0)</f>
        <v>0</v>
      </c>
      <c r="BH464" s="216">
        <f>IF(N464="sníž. přenesená",J464,0)</f>
        <v>0</v>
      </c>
      <c r="BI464" s="216">
        <f>IF(N464="nulová",J464,0)</f>
        <v>0</v>
      </c>
      <c r="BJ464" s="17" t="s">
        <v>79</v>
      </c>
      <c r="BK464" s="216">
        <f>ROUND(I464*H464,2)</f>
        <v>0</v>
      </c>
      <c r="BL464" s="17" t="s">
        <v>177</v>
      </c>
      <c r="BM464" s="215" t="s">
        <v>579</v>
      </c>
    </row>
    <row r="465" s="2" customFormat="1">
      <c r="A465" s="38"/>
      <c r="B465" s="39"/>
      <c r="C465" s="40"/>
      <c r="D465" s="217" t="s">
        <v>138</v>
      </c>
      <c r="E465" s="40"/>
      <c r="F465" s="218" t="s">
        <v>578</v>
      </c>
      <c r="G465" s="40"/>
      <c r="H465" s="40"/>
      <c r="I465" s="219"/>
      <c r="J465" s="40"/>
      <c r="K465" s="40"/>
      <c r="L465" s="44"/>
      <c r="M465" s="220"/>
      <c r="N465" s="221"/>
      <c r="O465" s="84"/>
      <c r="P465" s="84"/>
      <c r="Q465" s="84"/>
      <c r="R465" s="84"/>
      <c r="S465" s="84"/>
      <c r="T465" s="85"/>
      <c r="U465" s="38"/>
      <c r="V465" s="38"/>
      <c r="W465" s="38"/>
      <c r="X465" s="38"/>
      <c r="Y465" s="38"/>
      <c r="Z465" s="38"/>
      <c r="AA465" s="38"/>
      <c r="AB465" s="38"/>
      <c r="AC465" s="38"/>
      <c r="AD465" s="38"/>
      <c r="AE465" s="38"/>
      <c r="AT465" s="17" t="s">
        <v>138</v>
      </c>
      <c r="AU465" s="17" t="s">
        <v>81</v>
      </c>
    </row>
    <row r="466" s="2" customFormat="1">
      <c r="A466" s="38"/>
      <c r="B466" s="39"/>
      <c r="C466" s="40"/>
      <c r="D466" s="222" t="s">
        <v>139</v>
      </c>
      <c r="E466" s="40"/>
      <c r="F466" s="223" t="s">
        <v>580</v>
      </c>
      <c r="G466" s="40"/>
      <c r="H466" s="40"/>
      <c r="I466" s="219"/>
      <c r="J466" s="40"/>
      <c r="K466" s="40"/>
      <c r="L466" s="44"/>
      <c r="M466" s="220"/>
      <c r="N466" s="221"/>
      <c r="O466" s="84"/>
      <c r="P466" s="84"/>
      <c r="Q466" s="84"/>
      <c r="R466" s="84"/>
      <c r="S466" s="84"/>
      <c r="T466" s="85"/>
      <c r="U466" s="38"/>
      <c r="V466" s="38"/>
      <c r="W466" s="38"/>
      <c r="X466" s="38"/>
      <c r="Y466" s="38"/>
      <c r="Z466" s="38"/>
      <c r="AA466" s="38"/>
      <c r="AB466" s="38"/>
      <c r="AC466" s="38"/>
      <c r="AD466" s="38"/>
      <c r="AE466" s="38"/>
      <c r="AT466" s="17" t="s">
        <v>139</v>
      </c>
      <c r="AU466" s="17" t="s">
        <v>81</v>
      </c>
    </row>
    <row r="467" s="13" customFormat="1">
      <c r="A467" s="13"/>
      <c r="B467" s="224"/>
      <c r="C467" s="225"/>
      <c r="D467" s="217" t="s">
        <v>149</v>
      </c>
      <c r="E467" s="226" t="s">
        <v>19</v>
      </c>
      <c r="F467" s="227" t="s">
        <v>281</v>
      </c>
      <c r="G467" s="225"/>
      <c r="H467" s="228">
        <v>1350</v>
      </c>
      <c r="I467" s="229"/>
      <c r="J467" s="225"/>
      <c r="K467" s="225"/>
      <c r="L467" s="230"/>
      <c r="M467" s="231"/>
      <c r="N467" s="232"/>
      <c r="O467" s="232"/>
      <c r="P467" s="232"/>
      <c r="Q467" s="232"/>
      <c r="R467" s="232"/>
      <c r="S467" s="232"/>
      <c r="T467" s="23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34" t="s">
        <v>149</v>
      </c>
      <c r="AU467" s="234" t="s">
        <v>81</v>
      </c>
      <c r="AV467" s="13" t="s">
        <v>81</v>
      </c>
      <c r="AW467" s="13" t="s">
        <v>33</v>
      </c>
      <c r="AX467" s="13" t="s">
        <v>71</v>
      </c>
      <c r="AY467" s="234" t="s">
        <v>130</v>
      </c>
    </row>
    <row r="468" s="13" customFormat="1">
      <c r="A468" s="13"/>
      <c r="B468" s="224"/>
      <c r="C468" s="225"/>
      <c r="D468" s="217" t="s">
        <v>149</v>
      </c>
      <c r="E468" s="226" t="s">
        <v>19</v>
      </c>
      <c r="F468" s="227" t="s">
        <v>282</v>
      </c>
      <c r="G468" s="225"/>
      <c r="H468" s="228">
        <v>235</v>
      </c>
      <c r="I468" s="229"/>
      <c r="J468" s="225"/>
      <c r="K468" s="225"/>
      <c r="L468" s="230"/>
      <c r="M468" s="231"/>
      <c r="N468" s="232"/>
      <c r="O468" s="232"/>
      <c r="P468" s="232"/>
      <c r="Q468" s="232"/>
      <c r="R468" s="232"/>
      <c r="S468" s="232"/>
      <c r="T468" s="23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34" t="s">
        <v>149</v>
      </c>
      <c r="AU468" s="234" t="s">
        <v>81</v>
      </c>
      <c r="AV468" s="13" t="s">
        <v>81</v>
      </c>
      <c r="AW468" s="13" t="s">
        <v>33</v>
      </c>
      <c r="AX468" s="13" t="s">
        <v>71</v>
      </c>
      <c r="AY468" s="234" t="s">
        <v>130</v>
      </c>
    </row>
    <row r="469" s="13" customFormat="1">
      <c r="A469" s="13"/>
      <c r="B469" s="224"/>
      <c r="C469" s="225"/>
      <c r="D469" s="217" t="s">
        <v>149</v>
      </c>
      <c r="E469" s="226" t="s">
        <v>19</v>
      </c>
      <c r="F469" s="227" t="s">
        <v>283</v>
      </c>
      <c r="G469" s="225"/>
      <c r="H469" s="228">
        <v>236</v>
      </c>
      <c r="I469" s="229"/>
      <c r="J469" s="225"/>
      <c r="K469" s="225"/>
      <c r="L469" s="230"/>
      <c r="M469" s="231"/>
      <c r="N469" s="232"/>
      <c r="O469" s="232"/>
      <c r="P469" s="232"/>
      <c r="Q469" s="232"/>
      <c r="R469" s="232"/>
      <c r="S469" s="232"/>
      <c r="T469" s="23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34" t="s">
        <v>149</v>
      </c>
      <c r="AU469" s="234" t="s">
        <v>81</v>
      </c>
      <c r="AV469" s="13" t="s">
        <v>81</v>
      </c>
      <c r="AW469" s="13" t="s">
        <v>33</v>
      </c>
      <c r="AX469" s="13" t="s">
        <v>71</v>
      </c>
      <c r="AY469" s="234" t="s">
        <v>130</v>
      </c>
    </row>
    <row r="470" s="13" customFormat="1">
      <c r="A470" s="13"/>
      <c r="B470" s="224"/>
      <c r="C470" s="225"/>
      <c r="D470" s="217" t="s">
        <v>149</v>
      </c>
      <c r="E470" s="226" t="s">
        <v>19</v>
      </c>
      <c r="F470" s="227" t="s">
        <v>284</v>
      </c>
      <c r="G470" s="225"/>
      <c r="H470" s="228">
        <v>36</v>
      </c>
      <c r="I470" s="229"/>
      <c r="J470" s="225"/>
      <c r="K470" s="225"/>
      <c r="L470" s="230"/>
      <c r="M470" s="231"/>
      <c r="N470" s="232"/>
      <c r="O470" s="232"/>
      <c r="P470" s="232"/>
      <c r="Q470" s="232"/>
      <c r="R470" s="232"/>
      <c r="S470" s="232"/>
      <c r="T470" s="23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34" t="s">
        <v>149</v>
      </c>
      <c r="AU470" s="234" t="s">
        <v>81</v>
      </c>
      <c r="AV470" s="13" t="s">
        <v>81</v>
      </c>
      <c r="AW470" s="13" t="s">
        <v>33</v>
      </c>
      <c r="AX470" s="13" t="s">
        <v>71</v>
      </c>
      <c r="AY470" s="234" t="s">
        <v>130</v>
      </c>
    </row>
    <row r="471" s="14" customFormat="1">
      <c r="A471" s="14"/>
      <c r="B471" s="235"/>
      <c r="C471" s="236"/>
      <c r="D471" s="217" t="s">
        <v>149</v>
      </c>
      <c r="E471" s="237" t="s">
        <v>19</v>
      </c>
      <c r="F471" s="238" t="s">
        <v>151</v>
      </c>
      <c r="G471" s="236"/>
      <c r="H471" s="239">
        <v>1857</v>
      </c>
      <c r="I471" s="240"/>
      <c r="J471" s="236"/>
      <c r="K471" s="236"/>
      <c r="L471" s="241"/>
      <c r="M471" s="242"/>
      <c r="N471" s="243"/>
      <c r="O471" s="243"/>
      <c r="P471" s="243"/>
      <c r="Q471" s="243"/>
      <c r="R471" s="243"/>
      <c r="S471" s="243"/>
      <c r="T471" s="24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T471" s="245" t="s">
        <v>149</v>
      </c>
      <c r="AU471" s="245" t="s">
        <v>81</v>
      </c>
      <c r="AV471" s="14" t="s">
        <v>137</v>
      </c>
      <c r="AW471" s="14" t="s">
        <v>33</v>
      </c>
      <c r="AX471" s="14" t="s">
        <v>79</v>
      </c>
      <c r="AY471" s="245" t="s">
        <v>130</v>
      </c>
    </row>
    <row r="472" s="2" customFormat="1" ht="16.5" customHeight="1">
      <c r="A472" s="38"/>
      <c r="B472" s="39"/>
      <c r="C472" s="246" t="s">
        <v>581</v>
      </c>
      <c r="D472" s="246" t="s">
        <v>220</v>
      </c>
      <c r="E472" s="247" t="s">
        <v>582</v>
      </c>
      <c r="F472" s="248" t="s">
        <v>583</v>
      </c>
      <c r="G472" s="249" t="s">
        <v>135</v>
      </c>
      <c r="H472" s="250">
        <v>2135.5500000000002</v>
      </c>
      <c r="I472" s="251"/>
      <c r="J472" s="252">
        <f>ROUND(I472*H472,2)</f>
        <v>0</v>
      </c>
      <c r="K472" s="248" t="s">
        <v>136</v>
      </c>
      <c r="L472" s="253"/>
      <c r="M472" s="254" t="s">
        <v>19</v>
      </c>
      <c r="N472" s="255" t="s">
        <v>42</v>
      </c>
      <c r="O472" s="84"/>
      <c r="P472" s="213">
        <f>O472*H472</f>
        <v>0</v>
      </c>
      <c r="Q472" s="213">
        <v>0</v>
      </c>
      <c r="R472" s="213">
        <f>Q472*H472</f>
        <v>0</v>
      </c>
      <c r="S472" s="213">
        <v>0</v>
      </c>
      <c r="T472" s="214">
        <f>S472*H472</f>
        <v>0</v>
      </c>
      <c r="U472" s="38"/>
      <c r="V472" s="38"/>
      <c r="W472" s="38"/>
      <c r="X472" s="38"/>
      <c r="Y472" s="38"/>
      <c r="Z472" s="38"/>
      <c r="AA472" s="38"/>
      <c r="AB472" s="38"/>
      <c r="AC472" s="38"/>
      <c r="AD472" s="38"/>
      <c r="AE472" s="38"/>
      <c r="AR472" s="215" t="s">
        <v>232</v>
      </c>
      <c r="AT472" s="215" t="s">
        <v>220</v>
      </c>
      <c r="AU472" s="215" t="s">
        <v>81</v>
      </c>
      <c r="AY472" s="17" t="s">
        <v>130</v>
      </c>
      <c r="BE472" s="216">
        <f>IF(N472="základní",J472,0)</f>
        <v>0</v>
      </c>
      <c r="BF472" s="216">
        <f>IF(N472="snížená",J472,0)</f>
        <v>0</v>
      </c>
      <c r="BG472" s="216">
        <f>IF(N472="zákl. přenesená",J472,0)</f>
        <v>0</v>
      </c>
      <c r="BH472" s="216">
        <f>IF(N472="sníž. přenesená",J472,0)</f>
        <v>0</v>
      </c>
      <c r="BI472" s="216">
        <f>IF(N472="nulová",J472,0)</f>
        <v>0</v>
      </c>
      <c r="BJ472" s="17" t="s">
        <v>79</v>
      </c>
      <c r="BK472" s="216">
        <f>ROUND(I472*H472,2)</f>
        <v>0</v>
      </c>
      <c r="BL472" s="17" t="s">
        <v>177</v>
      </c>
      <c r="BM472" s="215" t="s">
        <v>584</v>
      </c>
    </row>
    <row r="473" s="2" customFormat="1">
      <c r="A473" s="38"/>
      <c r="B473" s="39"/>
      <c r="C473" s="40"/>
      <c r="D473" s="217" t="s">
        <v>138</v>
      </c>
      <c r="E473" s="40"/>
      <c r="F473" s="218" t="s">
        <v>583</v>
      </c>
      <c r="G473" s="40"/>
      <c r="H473" s="40"/>
      <c r="I473" s="219"/>
      <c r="J473" s="40"/>
      <c r="K473" s="40"/>
      <c r="L473" s="44"/>
      <c r="M473" s="220"/>
      <c r="N473" s="221"/>
      <c r="O473" s="84"/>
      <c r="P473" s="84"/>
      <c r="Q473" s="84"/>
      <c r="R473" s="84"/>
      <c r="S473" s="84"/>
      <c r="T473" s="85"/>
      <c r="U473" s="38"/>
      <c r="V473" s="38"/>
      <c r="W473" s="38"/>
      <c r="X473" s="38"/>
      <c r="Y473" s="38"/>
      <c r="Z473" s="38"/>
      <c r="AA473" s="38"/>
      <c r="AB473" s="38"/>
      <c r="AC473" s="38"/>
      <c r="AD473" s="38"/>
      <c r="AE473" s="38"/>
      <c r="AT473" s="17" t="s">
        <v>138</v>
      </c>
      <c r="AU473" s="17" t="s">
        <v>81</v>
      </c>
    </row>
    <row r="474" s="13" customFormat="1">
      <c r="A474" s="13"/>
      <c r="B474" s="224"/>
      <c r="C474" s="225"/>
      <c r="D474" s="217" t="s">
        <v>149</v>
      </c>
      <c r="E474" s="226" t="s">
        <v>19</v>
      </c>
      <c r="F474" s="227" t="s">
        <v>585</v>
      </c>
      <c r="G474" s="225"/>
      <c r="H474" s="228">
        <v>2135.5500000000002</v>
      </c>
      <c r="I474" s="229"/>
      <c r="J474" s="225"/>
      <c r="K474" s="225"/>
      <c r="L474" s="230"/>
      <c r="M474" s="231"/>
      <c r="N474" s="232"/>
      <c r="O474" s="232"/>
      <c r="P474" s="232"/>
      <c r="Q474" s="232"/>
      <c r="R474" s="232"/>
      <c r="S474" s="232"/>
      <c r="T474" s="23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34" t="s">
        <v>149</v>
      </c>
      <c r="AU474" s="234" t="s">
        <v>81</v>
      </c>
      <c r="AV474" s="13" t="s">
        <v>81</v>
      </c>
      <c r="AW474" s="13" t="s">
        <v>33</v>
      </c>
      <c r="AX474" s="13" t="s">
        <v>71</v>
      </c>
      <c r="AY474" s="234" t="s">
        <v>130</v>
      </c>
    </row>
    <row r="475" s="14" customFormat="1">
      <c r="A475" s="14"/>
      <c r="B475" s="235"/>
      <c r="C475" s="236"/>
      <c r="D475" s="217" t="s">
        <v>149</v>
      </c>
      <c r="E475" s="237" t="s">
        <v>19</v>
      </c>
      <c r="F475" s="238" t="s">
        <v>151</v>
      </c>
      <c r="G475" s="236"/>
      <c r="H475" s="239">
        <v>2135.5500000000002</v>
      </c>
      <c r="I475" s="240"/>
      <c r="J475" s="236"/>
      <c r="K475" s="236"/>
      <c r="L475" s="241"/>
      <c r="M475" s="242"/>
      <c r="N475" s="243"/>
      <c r="O475" s="243"/>
      <c r="P475" s="243"/>
      <c r="Q475" s="243"/>
      <c r="R475" s="243"/>
      <c r="S475" s="243"/>
      <c r="T475" s="24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T475" s="245" t="s">
        <v>149</v>
      </c>
      <c r="AU475" s="245" t="s">
        <v>81</v>
      </c>
      <c r="AV475" s="14" t="s">
        <v>137</v>
      </c>
      <c r="AW475" s="14" t="s">
        <v>33</v>
      </c>
      <c r="AX475" s="14" t="s">
        <v>79</v>
      </c>
      <c r="AY475" s="245" t="s">
        <v>130</v>
      </c>
    </row>
    <row r="476" s="2" customFormat="1" ht="16.5" customHeight="1">
      <c r="A476" s="38"/>
      <c r="B476" s="39"/>
      <c r="C476" s="204" t="s">
        <v>388</v>
      </c>
      <c r="D476" s="204" t="s">
        <v>132</v>
      </c>
      <c r="E476" s="205" t="s">
        <v>586</v>
      </c>
      <c r="F476" s="206" t="s">
        <v>587</v>
      </c>
      <c r="G476" s="207" t="s">
        <v>588</v>
      </c>
      <c r="H476" s="256"/>
      <c r="I476" s="209"/>
      <c r="J476" s="210">
        <f>ROUND(I476*H476,2)</f>
        <v>0</v>
      </c>
      <c r="K476" s="206" t="s">
        <v>136</v>
      </c>
      <c r="L476" s="44"/>
      <c r="M476" s="211" t="s">
        <v>19</v>
      </c>
      <c r="N476" s="212" t="s">
        <v>42</v>
      </c>
      <c r="O476" s="84"/>
      <c r="P476" s="213">
        <f>O476*H476</f>
        <v>0</v>
      </c>
      <c r="Q476" s="213">
        <v>0</v>
      </c>
      <c r="R476" s="213">
        <f>Q476*H476</f>
        <v>0</v>
      </c>
      <c r="S476" s="213">
        <v>0</v>
      </c>
      <c r="T476" s="214">
        <f>S476*H476</f>
        <v>0</v>
      </c>
      <c r="U476" s="38"/>
      <c r="V476" s="38"/>
      <c r="W476" s="38"/>
      <c r="X476" s="38"/>
      <c r="Y476" s="38"/>
      <c r="Z476" s="38"/>
      <c r="AA476" s="38"/>
      <c r="AB476" s="38"/>
      <c r="AC476" s="38"/>
      <c r="AD476" s="38"/>
      <c r="AE476" s="38"/>
      <c r="AR476" s="215" t="s">
        <v>177</v>
      </c>
      <c r="AT476" s="215" t="s">
        <v>132</v>
      </c>
      <c r="AU476" s="215" t="s">
        <v>81</v>
      </c>
      <c r="AY476" s="17" t="s">
        <v>130</v>
      </c>
      <c r="BE476" s="216">
        <f>IF(N476="základní",J476,0)</f>
        <v>0</v>
      </c>
      <c r="BF476" s="216">
        <f>IF(N476="snížená",J476,0)</f>
        <v>0</v>
      </c>
      <c r="BG476" s="216">
        <f>IF(N476="zákl. přenesená",J476,0)</f>
        <v>0</v>
      </c>
      <c r="BH476" s="216">
        <f>IF(N476="sníž. přenesená",J476,0)</f>
        <v>0</v>
      </c>
      <c r="BI476" s="216">
        <f>IF(N476="nulová",J476,0)</f>
        <v>0</v>
      </c>
      <c r="BJ476" s="17" t="s">
        <v>79</v>
      </c>
      <c r="BK476" s="216">
        <f>ROUND(I476*H476,2)</f>
        <v>0</v>
      </c>
      <c r="BL476" s="17" t="s">
        <v>177</v>
      </c>
      <c r="BM476" s="215" t="s">
        <v>589</v>
      </c>
    </row>
    <row r="477" s="2" customFormat="1">
      <c r="A477" s="38"/>
      <c r="B477" s="39"/>
      <c r="C477" s="40"/>
      <c r="D477" s="217" t="s">
        <v>138</v>
      </c>
      <c r="E477" s="40"/>
      <c r="F477" s="218" t="s">
        <v>587</v>
      </c>
      <c r="G477" s="40"/>
      <c r="H477" s="40"/>
      <c r="I477" s="219"/>
      <c r="J477" s="40"/>
      <c r="K477" s="40"/>
      <c r="L477" s="44"/>
      <c r="M477" s="220"/>
      <c r="N477" s="221"/>
      <c r="O477" s="84"/>
      <c r="P477" s="84"/>
      <c r="Q477" s="84"/>
      <c r="R477" s="84"/>
      <c r="S477" s="84"/>
      <c r="T477" s="85"/>
      <c r="U477" s="38"/>
      <c r="V477" s="38"/>
      <c r="W477" s="38"/>
      <c r="X477" s="38"/>
      <c r="Y477" s="38"/>
      <c r="Z477" s="38"/>
      <c r="AA477" s="38"/>
      <c r="AB477" s="38"/>
      <c r="AC477" s="38"/>
      <c r="AD477" s="38"/>
      <c r="AE477" s="38"/>
      <c r="AT477" s="17" t="s">
        <v>138</v>
      </c>
      <c r="AU477" s="17" t="s">
        <v>81</v>
      </c>
    </row>
    <row r="478" s="2" customFormat="1">
      <c r="A478" s="38"/>
      <c r="B478" s="39"/>
      <c r="C478" s="40"/>
      <c r="D478" s="222" t="s">
        <v>139</v>
      </c>
      <c r="E478" s="40"/>
      <c r="F478" s="223" t="s">
        <v>590</v>
      </c>
      <c r="G478" s="40"/>
      <c r="H478" s="40"/>
      <c r="I478" s="219"/>
      <c r="J478" s="40"/>
      <c r="K478" s="40"/>
      <c r="L478" s="44"/>
      <c r="M478" s="220"/>
      <c r="N478" s="221"/>
      <c r="O478" s="84"/>
      <c r="P478" s="84"/>
      <c r="Q478" s="84"/>
      <c r="R478" s="84"/>
      <c r="S478" s="84"/>
      <c r="T478" s="85"/>
      <c r="U478" s="38"/>
      <c r="V478" s="38"/>
      <c r="W478" s="38"/>
      <c r="X478" s="38"/>
      <c r="Y478" s="38"/>
      <c r="Z478" s="38"/>
      <c r="AA478" s="38"/>
      <c r="AB478" s="38"/>
      <c r="AC478" s="38"/>
      <c r="AD478" s="38"/>
      <c r="AE478" s="38"/>
      <c r="AT478" s="17" t="s">
        <v>139</v>
      </c>
      <c r="AU478" s="17" t="s">
        <v>81</v>
      </c>
    </row>
    <row r="479" s="12" customFormat="1" ht="22.8" customHeight="1">
      <c r="A479" s="12"/>
      <c r="B479" s="188"/>
      <c r="C479" s="189"/>
      <c r="D479" s="190" t="s">
        <v>70</v>
      </c>
      <c r="E479" s="202" t="s">
        <v>591</v>
      </c>
      <c r="F479" s="202" t="s">
        <v>592</v>
      </c>
      <c r="G479" s="189"/>
      <c r="H479" s="189"/>
      <c r="I479" s="192"/>
      <c r="J479" s="203">
        <f>BK479</f>
        <v>0</v>
      </c>
      <c r="K479" s="189"/>
      <c r="L479" s="194"/>
      <c r="M479" s="195"/>
      <c r="N479" s="196"/>
      <c r="O479" s="196"/>
      <c r="P479" s="197">
        <f>SUM(P480:P481)</f>
        <v>0</v>
      </c>
      <c r="Q479" s="196"/>
      <c r="R479" s="197">
        <f>SUM(R480:R481)</f>
        <v>0</v>
      </c>
      <c r="S479" s="196"/>
      <c r="T479" s="198">
        <f>SUM(T480:T481)</f>
        <v>0</v>
      </c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R479" s="199" t="s">
        <v>81</v>
      </c>
      <c r="AT479" s="200" t="s">
        <v>70</v>
      </c>
      <c r="AU479" s="200" t="s">
        <v>79</v>
      </c>
      <c r="AY479" s="199" t="s">
        <v>130</v>
      </c>
      <c r="BK479" s="201">
        <f>SUM(BK480:BK481)</f>
        <v>0</v>
      </c>
    </row>
    <row r="480" s="2" customFormat="1" ht="16.5" customHeight="1">
      <c r="A480" s="38"/>
      <c r="B480" s="39"/>
      <c r="C480" s="204" t="s">
        <v>593</v>
      </c>
      <c r="D480" s="204" t="s">
        <v>132</v>
      </c>
      <c r="E480" s="205" t="s">
        <v>594</v>
      </c>
      <c r="F480" s="206" t="s">
        <v>595</v>
      </c>
      <c r="G480" s="207" t="s">
        <v>407</v>
      </c>
      <c r="H480" s="208">
        <v>1</v>
      </c>
      <c r="I480" s="209"/>
      <c r="J480" s="210">
        <f>ROUND(I480*H480,2)</f>
        <v>0</v>
      </c>
      <c r="K480" s="206" t="s">
        <v>19</v>
      </c>
      <c r="L480" s="44"/>
      <c r="M480" s="211" t="s">
        <v>19</v>
      </c>
      <c r="N480" s="212" t="s">
        <v>42</v>
      </c>
      <c r="O480" s="84"/>
      <c r="P480" s="213">
        <f>O480*H480</f>
        <v>0</v>
      </c>
      <c r="Q480" s="213">
        <v>0</v>
      </c>
      <c r="R480" s="213">
        <f>Q480*H480</f>
        <v>0</v>
      </c>
      <c r="S480" s="213">
        <v>0</v>
      </c>
      <c r="T480" s="214">
        <f>S480*H480</f>
        <v>0</v>
      </c>
      <c r="U480" s="38"/>
      <c r="V480" s="38"/>
      <c r="W480" s="38"/>
      <c r="X480" s="38"/>
      <c r="Y480" s="38"/>
      <c r="Z480" s="38"/>
      <c r="AA480" s="38"/>
      <c r="AB480" s="38"/>
      <c r="AC480" s="38"/>
      <c r="AD480" s="38"/>
      <c r="AE480" s="38"/>
      <c r="AR480" s="215" t="s">
        <v>177</v>
      </c>
      <c r="AT480" s="215" t="s">
        <v>132</v>
      </c>
      <c r="AU480" s="215" t="s">
        <v>81</v>
      </c>
      <c r="AY480" s="17" t="s">
        <v>130</v>
      </c>
      <c r="BE480" s="216">
        <f>IF(N480="základní",J480,0)</f>
        <v>0</v>
      </c>
      <c r="BF480" s="216">
        <f>IF(N480="snížená",J480,0)</f>
        <v>0</v>
      </c>
      <c r="BG480" s="216">
        <f>IF(N480="zákl. přenesená",J480,0)</f>
        <v>0</v>
      </c>
      <c r="BH480" s="216">
        <f>IF(N480="sníž. přenesená",J480,0)</f>
        <v>0</v>
      </c>
      <c r="BI480" s="216">
        <f>IF(N480="nulová",J480,0)</f>
        <v>0</v>
      </c>
      <c r="BJ480" s="17" t="s">
        <v>79</v>
      </c>
      <c r="BK480" s="216">
        <f>ROUND(I480*H480,2)</f>
        <v>0</v>
      </c>
      <c r="BL480" s="17" t="s">
        <v>177</v>
      </c>
      <c r="BM480" s="215" t="s">
        <v>596</v>
      </c>
    </row>
    <row r="481" s="2" customFormat="1">
      <c r="A481" s="38"/>
      <c r="B481" s="39"/>
      <c r="C481" s="40"/>
      <c r="D481" s="217" t="s">
        <v>138</v>
      </c>
      <c r="E481" s="40"/>
      <c r="F481" s="218" t="s">
        <v>595</v>
      </c>
      <c r="G481" s="40"/>
      <c r="H481" s="40"/>
      <c r="I481" s="219"/>
      <c r="J481" s="40"/>
      <c r="K481" s="40"/>
      <c r="L481" s="44"/>
      <c r="M481" s="220"/>
      <c r="N481" s="221"/>
      <c r="O481" s="84"/>
      <c r="P481" s="84"/>
      <c r="Q481" s="84"/>
      <c r="R481" s="84"/>
      <c r="S481" s="84"/>
      <c r="T481" s="85"/>
      <c r="U481" s="38"/>
      <c r="V481" s="38"/>
      <c r="W481" s="38"/>
      <c r="X481" s="38"/>
      <c r="Y481" s="38"/>
      <c r="Z481" s="38"/>
      <c r="AA481" s="38"/>
      <c r="AB481" s="38"/>
      <c r="AC481" s="38"/>
      <c r="AD481" s="38"/>
      <c r="AE481" s="38"/>
      <c r="AT481" s="17" t="s">
        <v>138</v>
      </c>
      <c r="AU481" s="17" t="s">
        <v>81</v>
      </c>
    </row>
    <row r="482" s="12" customFormat="1" ht="25.92" customHeight="1">
      <c r="A482" s="12"/>
      <c r="B482" s="188"/>
      <c r="C482" s="189"/>
      <c r="D482" s="190" t="s">
        <v>70</v>
      </c>
      <c r="E482" s="191" t="s">
        <v>597</v>
      </c>
      <c r="F482" s="191" t="s">
        <v>598</v>
      </c>
      <c r="G482" s="189"/>
      <c r="H482" s="189"/>
      <c r="I482" s="192"/>
      <c r="J482" s="193">
        <f>BK482</f>
        <v>0</v>
      </c>
      <c r="K482" s="189"/>
      <c r="L482" s="194"/>
      <c r="M482" s="195"/>
      <c r="N482" s="196"/>
      <c r="O482" s="196"/>
      <c r="P482" s="197">
        <f>SUM(P483:P488)</f>
        <v>0</v>
      </c>
      <c r="Q482" s="196"/>
      <c r="R482" s="197">
        <f>SUM(R483:R488)</f>
        <v>0</v>
      </c>
      <c r="S482" s="196"/>
      <c r="T482" s="198">
        <f>SUM(T483:T488)</f>
        <v>0</v>
      </c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R482" s="199" t="s">
        <v>137</v>
      </c>
      <c r="AT482" s="200" t="s">
        <v>70</v>
      </c>
      <c r="AU482" s="200" t="s">
        <v>71</v>
      </c>
      <c r="AY482" s="199" t="s">
        <v>130</v>
      </c>
      <c r="BK482" s="201">
        <f>SUM(BK483:BK488)</f>
        <v>0</v>
      </c>
    </row>
    <row r="483" s="2" customFormat="1" ht="16.5" customHeight="1">
      <c r="A483" s="38"/>
      <c r="B483" s="39"/>
      <c r="C483" s="204" t="s">
        <v>393</v>
      </c>
      <c r="D483" s="204" t="s">
        <v>132</v>
      </c>
      <c r="E483" s="205" t="s">
        <v>599</v>
      </c>
      <c r="F483" s="206" t="s">
        <v>600</v>
      </c>
      <c r="G483" s="207" t="s">
        <v>601</v>
      </c>
      <c r="H483" s="208">
        <v>1</v>
      </c>
      <c r="I483" s="209"/>
      <c r="J483" s="210">
        <f>ROUND(I483*H483,2)</f>
        <v>0</v>
      </c>
      <c r="K483" s="206" t="s">
        <v>19</v>
      </c>
      <c r="L483" s="44"/>
      <c r="M483" s="211" t="s">
        <v>19</v>
      </c>
      <c r="N483" s="212" t="s">
        <v>42</v>
      </c>
      <c r="O483" s="84"/>
      <c r="P483" s="213">
        <f>O483*H483</f>
        <v>0</v>
      </c>
      <c r="Q483" s="213">
        <v>0</v>
      </c>
      <c r="R483" s="213">
        <f>Q483*H483</f>
        <v>0</v>
      </c>
      <c r="S483" s="213">
        <v>0</v>
      </c>
      <c r="T483" s="214">
        <f>S483*H483</f>
        <v>0</v>
      </c>
      <c r="U483" s="38"/>
      <c r="V483" s="38"/>
      <c r="W483" s="38"/>
      <c r="X483" s="38"/>
      <c r="Y483" s="38"/>
      <c r="Z483" s="38"/>
      <c r="AA483" s="38"/>
      <c r="AB483" s="38"/>
      <c r="AC483" s="38"/>
      <c r="AD483" s="38"/>
      <c r="AE483" s="38"/>
      <c r="AR483" s="215" t="s">
        <v>602</v>
      </c>
      <c r="AT483" s="215" t="s">
        <v>132</v>
      </c>
      <c r="AU483" s="215" t="s">
        <v>79</v>
      </c>
      <c r="AY483" s="17" t="s">
        <v>130</v>
      </c>
      <c r="BE483" s="216">
        <f>IF(N483="základní",J483,0)</f>
        <v>0</v>
      </c>
      <c r="BF483" s="216">
        <f>IF(N483="snížená",J483,0)</f>
        <v>0</v>
      </c>
      <c r="BG483" s="216">
        <f>IF(N483="zákl. přenesená",J483,0)</f>
        <v>0</v>
      </c>
      <c r="BH483" s="216">
        <f>IF(N483="sníž. přenesená",J483,0)</f>
        <v>0</v>
      </c>
      <c r="BI483" s="216">
        <f>IF(N483="nulová",J483,0)</f>
        <v>0</v>
      </c>
      <c r="BJ483" s="17" t="s">
        <v>79</v>
      </c>
      <c r="BK483" s="216">
        <f>ROUND(I483*H483,2)</f>
        <v>0</v>
      </c>
      <c r="BL483" s="17" t="s">
        <v>602</v>
      </c>
      <c r="BM483" s="215" t="s">
        <v>603</v>
      </c>
    </row>
    <row r="484" s="2" customFormat="1">
      <c r="A484" s="38"/>
      <c r="B484" s="39"/>
      <c r="C484" s="40"/>
      <c r="D484" s="217" t="s">
        <v>138</v>
      </c>
      <c r="E484" s="40"/>
      <c r="F484" s="218" t="s">
        <v>600</v>
      </c>
      <c r="G484" s="40"/>
      <c r="H484" s="40"/>
      <c r="I484" s="219"/>
      <c r="J484" s="40"/>
      <c r="K484" s="40"/>
      <c r="L484" s="44"/>
      <c r="M484" s="220"/>
      <c r="N484" s="221"/>
      <c r="O484" s="84"/>
      <c r="P484" s="84"/>
      <c r="Q484" s="84"/>
      <c r="R484" s="84"/>
      <c r="S484" s="84"/>
      <c r="T484" s="85"/>
      <c r="U484" s="38"/>
      <c r="V484" s="38"/>
      <c r="W484" s="38"/>
      <c r="X484" s="38"/>
      <c r="Y484" s="38"/>
      <c r="Z484" s="38"/>
      <c r="AA484" s="38"/>
      <c r="AB484" s="38"/>
      <c r="AC484" s="38"/>
      <c r="AD484" s="38"/>
      <c r="AE484" s="38"/>
      <c r="AT484" s="17" t="s">
        <v>138</v>
      </c>
      <c r="AU484" s="17" t="s">
        <v>79</v>
      </c>
    </row>
    <row r="485" s="2" customFormat="1" ht="16.5" customHeight="1">
      <c r="A485" s="38"/>
      <c r="B485" s="39"/>
      <c r="C485" s="204" t="s">
        <v>604</v>
      </c>
      <c r="D485" s="204" t="s">
        <v>132</v>
      </c>
      <c r="E485" s="205" t="s">
        <v>605</v>
      </c>
      <c r="F485" s="206" t="s">
        <v>606</v>
      </c>
      <c r="G485" s="207" t="s">
        <v>407</v>
      </c>
      <c r="H485" s="208">
        <v>1</v>
      </c>
      <c r="I485" s="209"/>
      <c r="J485" s="210">
        <f>ROUND(I485*H485,2)</f>
        <v>0</v>
      </c>
      <c r="K485" s="206" t="s">
        <v>19</v>
      </c>
      <c r="L485" s="44"/>
      <c r="M485" s="211" t="s">
        <v>19</v>
      </c>
      <c r="N485" s="212" t="s">
        <v>42</v>
      </c>
      <c r="O485" s="84"/>
      <c r="P485" s="213">
        <f>O485*H485</f>
        <v>0</v>
      </c>
      <c r="Q485" s="213">
        <v>0</v>
      </c>
      <c r="R485" s="213">
        <f>Q485*H485</f>
        <v>0</v>
      </c>
      <c r="S485" s="213">
        <v>0</v>
      </c>
      <c r="T485" s="214">
        <f>S485*H485</f>
        <v>0</v>
      </c>
      <c r="U485" s="38"/>
      <c r="V485" s="38"/>
      <c r="W485" s="38"/>
      <c r="X485" s="38"/>
      <c r="Y485" s="38"/>
      <c r="Z485" s="38"/>
      <c r="AA485" s="38"/>
      <c r="AB485" s="38"/>
      <c r="AC485" s="38"/>
      <c r="AD485" s="38"/>
      <c r="AE485" s="38"/>
      <c r="AR485" s="215" t="s">
        <v>602</v>
      </c>
      <c r="AT485" s="215" t="s">
        <v>132</v>
      </c>
      <c r="AU485" s="215" t="s">
        <v>79</v>
      </c>
      <c r="AY485" s="17" t="s">
        <v>130</v>
      </c>
      <c r="BE485" s="216">
        <f>IF(N485="základní",J485,0)</f>
        <v>0</v>
      </c>
      <c r="BF485" s="216">
        <f>IF(N485="snížená",J485,0)</f>
        <v>0</v>
      </c>
      <c r="BG485" s="216">
        <f>IF(N485="zákl. přenesená",J485,0)</f>
        <v>0</v>
      </c>
      <c r="BH485" s="216">
        <f>IF(N485="sníž. přenesená",J485,0)</f>
        <v>0</v>
      </c>
      <c r="BI485" s="216">
        <f>IF(N485="nulová",J485,0)</f>
        <v>0</v>
      </c>
      <c r="BJ485" s="17" t="s">
        <v>79</v>
      </c>
      <c r="BK485" s="216">
        <f>ROUND(I485*H485,2)</f>
        <v>0</v>
      </c>
      <c r="BL485" s="17" t="s">
        <v>602</v>
      </c>
      <c r="BM485" s="215" t="s">
        <v>607</v>
      </c>
    </row>
    <row r="486" s="2" customFormat="1">
      <c r="A486" s="38"/>
      <c r="B486" s="39"/>
      <c r="C486" s="40"/>
      <c r="D486" s="217" t="s">
        <v>138</v>
      </c>
      <c r="E486" s="40"/>
      <c r="F486" s="218" t="s">
        <v>606</v>
      </c>
      <c r="G486" s="40"/>
      <c r="H486" s="40"/>
      <c r="I486" s="219"/>
      <c r="J486" s="40"/>
      <c r="K486" s="40"/>
      <c r="L486" s="44"/>
      <c r="M486" s="220"/>
      <c r="N486" s="221"/>
      <c r="O486" s="84"/>
      <c r="P486" s="84"/>
      <c r="Q486" s="84"/>
      <c r="R486" s="84"/>
      <c r="S486" s="84"/>
      <c r="T486" s="85"/>
      <c r="U486" s="38"/>
      <c r="V486" s="38"/>
      <c r="W486" s="38"/>
      <c r="X486" s="38"/>
      <c r="Y486" s="38"/>
      <c r="Z486" s="38"/>
      <c r="AA486" s="38"/>
      <c r="AB486" s="38"/>
      <c r="AC486" s="38"/>
      <c r="AD486" s="38"/>
      <c r="AE486" s="38"/>
      <c r="AT486" s="17" t="s">
        <v>138</v>
      </c>
      <c r="AU486" s="17" t="s">
        <v>79</v>
      </c>
    </row>
    <row r="487" s="2" customFormat="1" ht="16.5" customHeight="1">
      <c r="A487" s="38"/>
      <c r="B487" s="39"/>
      <c r="C487" s="204" t="s">
        <v>397</v>
      </c>
      <c r="D487" s="204" t="s">
        <v>132</v>
      </c>
      <c r="E487" s="205" t="s">
        <v>608</v>
      </c>
      <c r="F487" s="206" t="s">
        <v>609</v>
      </c>
      <c r="G487" s="207" t="s">
        <v>601</v>
      </c>
      <c r="H487" s="208">
        <v>1</v>
      </c>
      <c r="I487" s="209"/>
      <c r="J487" s="210">
        <f>ROUND(I487*H487,2)</f>
        <v>0</v>
      </c>
      <c r="K487" s="206" t="s">
        <v>19</v>
      </c>
      <c r="L487" s="44"/>
      <c r="M487" s="211" t="s">
        <v>19</v>
      </c>
      <c r="N487" s="212" t="s">
        <v>42</v>
      </c>
      <c r="O487" s="84"/>
      <c r="P487" s="213">
        <f>O487*H487</f>
        <v>0</v>
      </c>
      <c r="Q487" s="213">
        <v>0</v>
      </c>
      <c r="R487" s="213">
        <f>Q487*H487</f>
        <v>0</v>
      </c>
      <c r="S487" s="213">
        <v>0</v>
      </c>
      <c r="T487" s="214">
        <f>S487*H487</f>
        <v>0</v>
      </c>
      <c r="U487" s="38"/>
      <c r="V487" s="38"/>
      <c r="W487" s="38"/>
      <c r="X487" s="38"/>
      <c r="Y487" s="38"/>
      <c r="Z487" s="38"/>
      <c r="AA487" s="38"/>
      <c r="AB487" s="38"/>
      <c r="AC487" s="38"/>
      <c r="AD487" s="38"/>
      <c r="AE487" s="38"/>
      <c r="AR487" s="215" t="s">
        <v>602</v>
      </c>
      <c r="AT487" s="215" t="s">
        <v>132</v>
      </c>
      <c r="AU487" s="215" t="s">
        <v>79</v>
      </c>
      <c r="AY487" s="17" t="s">
        <v>130</v>
      </c>
      <c r="BE487" s="216">
        <f>IF(N487="základní",J487,0)</f>
        <v>0</v>
      </c>
      <c r="BF487" s="216">
        <f>IF(N487="snížená",J487,0)</f>
        <v>0</v>
      </c>
      <c r="BG487" s="216">
        <f>IF(N487="zákl. přenesená",J487,0)</f>
        <v>0</v>
      </c>
      <c r="BH487" s="216">
        <f>IF(N487="sníž. přenesená",J487,0)</f>
        <v>0</v>
      </c>
      <c r="BI487" s="216">
        <f>IF(N487="nulová",J487,0)</f>
        <v>0</v>
      </c>
      <c r="BJ487" s="17" t="s">
        <v>79</v>
      </c>
      <c r="BK487" s="216">
        <f>ROUND(I487*H487,2)</f>
        <v>0</v>
      </c>
      <c r="BL487" s="17" t="s">
        <v>602</v>
      </c>
      <c r="BM487" s="215" t="s">
        <v>610</v>
      </c>
    </row>
    <row r="488" s="2" customFormat="1">
      <c r="A488" s="38"/>
      <c r="B488" s="39"/>
      <c r="C488" s="40"/>
      <c r="D488" s="217" t="s">
        <v>138</v>
      </c>
      <c r="E488" s="40"/>
      <c r="F488" s="218" t="s">
        <v>609</v>
      </c>
      <c r="G488" s="40"/>
      <c r="H488" s="40"/>
      <c r="I488" s="219"/>
      <c r="J488" s="40"/>
      <c r="K488" s="40"/>
      <c r="L488" s="44"/>
      <c r="M488" s="257"/>
      <c r="N488" s="258"/>
      <c r="O488" s="259"/>
      <c r="P488" s="259"/>
      <c r="Q488" s="259"/>
      <c r="R488" s="259"/>
      <c r="S488" s="259"/>
      <c r="T488" s="260"/>
      <c r="U488" s="38"/>
      <c r="V488" s="38"/>
      <c r="W488" s="38"/>
      <c r="X488" s="38"/>
      <c r="Y488" s="38"/>
      <c r="Z488" s="38"/>
      <c r="AA488" s="38"/>
      <c r="AB488" s="38"/>
      <c r="AC488" s="38"/>
      <c r="AD488" s="38"/>
      <c r="AE488" s="38"/>
      <c r="AT488" s="17" t="s">
        <v>138</v>
      </c>
      <c r="AU488" s="17" t="s">
        <v>79</v>
      </c>
    </row>
    <row r="489" s="2" customFormat="1" ht="6.96" customHeight="1">
      <c r="A489" s="38"/>
      <c r="B489" s="59"/>
      <c r="C489" s="60"/>
      <c r="D489" s="60"/>
      <c r="E489" s="60"/>
      <c r="F489" s="60"/>
      <c r="G489" s="60"/>
      <c r="H489" s="60"/>
      <c r="I489" s="60"/>
      <c r="J489" s="60"/>
      <c r="K489" s="60"/>
      <c r="L489" s="44"/>
      <c r="M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  <c r="AA489" s="38"/>
      <c r="AB489" s="38"/>
      <c r="AC489" s="38"/>
      <c r="AD489" s="38"/>
      <c r="AE489" s="38"/>
    </row>
  </sheetData>
  <sheetProtection sheet="1" autoFilter="0" formatColumns="0" formatRows="0" objects="1" scenarios="1" spinCount="100000" saltValue="Ylb517aXmoXYLkENkcYvqXZ9zJGL/F+q1YSH7UM8pEphMG7XK1xHCudPt7gxqpFL3NQ66zqgx4oW3NDr2RhelQ==" hashValue="wrRzsgr4EDi3zTCtFyFvyyQ1fUEnXKdEjAs6mUdnqvRkbEymGc1kmlxxZ1rZdHRU9do2H2g5atSkYiciOqDMBQ==" algorithmName="SHA-512" password="CC35"/>
  <autoFilter ref="C90:K488"/>
  <mergeCells count="9">
    <mergeCell ref="E7:H7"/>
    <mergeCell ref="E9:H9"/>
    <mergeCell ref="E18:H18"/>
    <mergeCell ref="E27:H27"/>
    <mergeCell ref="E48:H48"/>
    <mergeCell ref="E50:H50"/>
    <mergeCell ref="E81:H81"/>
    <mergeCell ref="E83:H83"/>
    <mergeCell ref="L2:V2"/>
  </mergeCells>
  <hyperlinks>
    <hyperlink ref="F96" r:id="rId1" display="https://podminky.urs.cz/item/CS_URS_2022_02/113106187"/>
    <hyperlink ref="F99" r:id="rId2" display="https://podminky.urs.cz/item/CS_URS_2022_02/113107161"/>
    <hyperlink ref="F102" r:id="rId3" display="https://podminky.urs.cz/item/CS_URS_2022_02/113107342"/>
    <hyperlink ref="F107" r:id="rId4" display="https://podminky.urs.cz/item/CS_URS_2022_02/113154113"/>
    <hyperlink ref="F112" r:id="rId5" display="https://podminky.urs.cz/item/CS_URS_2022_02/113154224"/>
    <hyperlink ref="F115" r:id="rId6" display="https://podminky.urs.cz/item/CS_URS_2022_02/113201112"/>
    <hyperlink ref="F121" r:id="rId7" display="https://podminky.urs.cz/item/CS_URS_2022_02/121151113"/>
    <hyperlink ref="F124" r:id="rId8" display="https://podminky.urs.cz/item/CS_URS_2022_02/122251105"/>
    <hyperlink ref="F141" r:id="rId9" display="https://podminky.urs.cz/item/CS_URS_2022_02/132251101"/>
    <hyperlink ref="F146" r:id="rId10" display="https://podminky.urs.cz/item/CS_URS_2022_02/162751117"/>
    <hyperlink ref="F151" r:id="rId11" display="https://podminky.urs.cz/item/CS_URS_2022_02/171201201"/>
    <hyperlink ref="F154" r:id="rId12" display="https://podminky.urs.cz/item/CS_URS_2022_02/171201231"/>
    <hyperlink ref="F159" r:id="rId13" display="https://podminky.urs.cz/item/CS_URS_2022_02/181311103"/>
    <hyperlink ref="F168" r:id="rId14" display="https://podminky.urs.cz/item/CS_URS_2022_02/181411131"/>
    <hyperlink ref="F177" r:id="rId15" display="https://podminky.urs.cz/item/CS_URS_2022_02/181951111"/>
    <hyperlink ref="F182" r:id="rId16" display="https://podminky.urs.cz/item/CS_URS_2022_02/181951112"/>
    <hyperlink ref="F195" r:id="rId17" display="https://podminky.urs.cz/item/CS_URS_2022_02/211561111"/>
    <hyperlink ref="F200" r:id="rId18" display="https://podminky.urs.cz/item/CS_URS_2022_02/211971110"/>
    <hyperlink ref="F207" r:id="rId19" display="https://podminky.urs.cz/item/CS_URS_2022_02/212572121"/>
    <hyperlink ref="F212" r:id="rId20" display="https://podminky.urs.cz/item/CS_URS_2022_02/212755214"/>
    <hyperlink ref="F216" r:id="rId21" display="https://podminky.urs.cz/item/CS_URS_2021_02/564211111"/>
    <hyperlink ref="F224" r:id="rId22" display="https://podminky.urs.cz/item/CS_URS_2021_02/564760111"/>
    <hyperlink ref="F232" r:id="rId23" display="https://podminky.urs.cz/item/CS_URS_2022_02/564861011"/>
    <hyperlink ref="F239" r:id="rId24" display="https://podminky.urs.cz/item/CS_URS_2022_02/564861111"/>
    <hyperlink ref="F247" r:id="rId25" display="https://podminky.urs.cz/item/CS_URS_2022_02/564861113"/>
    <hyperlink ref="F252" r:id="rId26" display="https://podminky.urs.cz/item/CS_URS_2022_02/564861114"/>
    <hyperlink ref="F257" r:id="rId27" display="https://podminky.urs.cz/item/CS_URS_2022_02/564871116"/>
    <hyperlink ref="F262" r:id="rId28" display="https://podminky.urs.cz/item/CS_URS_2022_02/565165101"/>
    <hyperlink ref="F267" r:id="rId29" display="https://podminky.urs.cz/item/CS_URS_2022_02/567122114"/>
    <hyperlink ref="F272" r:id="rId30" display="https://podminky.urs.cz/item/CS_URS_2022_02/567132115"/>
    <hyperlink ref="F277" r:id="rId31" display="https://podminky.urs.cz/item/CS_URS_2022_02/573111113"/>
    <hyperlink ref="F282" r:id="rId32" display="https://podminky.urs.cz/item/CS_URS_2022_02/573211112"/>
    <hyperlink ref="F288" r:id="rId33" display="https://podminky.urs.cz/item/CS_URS_2022_02/577134111"/>
    <hyperlink ref="F293" r:id="rId34" display="https://podminky.urs.cz/item/CS_URS_2022_02/577144111"/>
    <hyperlink ref="F298" r:id="rId35" display="https://podminky.urs.cz/item/CS_URS_2022_02/596211110"/>
    <hyperlink ref="F307" r:id="rId36" display="https://podminky.urs.cz/item/CS_URS_2022_02/596211111"/>
    <hyperlink ref="F322" r:id="rId37" display="https://podminky.urs.cz/item/CS_URS_2022_02/596212231"/>
    <hyperlink ref="F336" r:id="rId38" display="https://podminky.urs.cz/item/CS_URS_2022_02/596212232"/>
    <hyperlink ref="F346" r:id="rId39" display="https://podminky.urs.cz/item/CS_URS_2022_02/895941302"/>
    <hyperlink ref="F351" r:id="rId40" display="https://podminky.urs.cz/item/CS_URS_2022_02/895941314"/>
    <hyperlink ref="F358" r:id="rId41" display="https://podminky.urs.cz/item/CS_URS_2022_02/895941322"/>
    <hyperlink ref="F363" r:id="rId42" display="https://podminky.urs.cz/item/CS_URS_2022_02/895941331"/>
    <hyperlink ref="F368" r:id="rId43" display="https://podminky.urs.cz/item/CS_URS_2022_02/899203112"/>
    <hyperlink ref="F375" r:id="rId44" display="https://podminky.urs.cz/item/CS_URS_2022_02/899431111"/>
    <hyperlink ref="F385" r:id="rId45" display="https://podminky.urs.cz/item/CS_URS_2022_02/914111111"/>
    <hyperlink ref="F392" r:id="rId46" display="https://podminky.urs.cz/item/CS_URS_2022_02/914511112"/>
    <hyperlink ref="F405" r:id="rId47" display="https://podminky.urs.cz/item/CS_URS_2022_02/915221121"/>
    <hyperlink ref="F410" r:id="rId48" display="https://podminky.urs.cz/item/CS_URS_2022_02/915611111"/>
    <hyperlink ref="F415" r:id="rId49" display="https://podminky.urs.cz/item/CS_URS_2022_02/916131213"/>
    <hyperlink ref="F432" r:id="rId50" display="https://podminky.urs.cz/item/CS_URS_2022_02/916331112"/>
    <hyperlink ref="F439" r:id="rId51" display="https://podminky.urs.cz/item/CS_URS_2022_02/919121111"/>
    <hyperlink ref="F442" r:id="rId52" display="https://podminky.urs.cz/item/CS_URS_2022_02/919735112"/>
    <hyperlink ref="F446" r:id="rId53" display="https://podminky.urs.cz/item/CS_URS_2022_02/997221551"/>
    <hyperlink ref="F449" r:id="rId54" display="https://podminky.urs.cz/item/CS_URS_2022_02/997221559"/>
    <hyperlink ref="F454" r:id="rId55" display="https://podminky.urs.cz/item/CS_URS_2022_02/997221861"/>
    <hyperlink ref="F457" r:id="rId56" display="https://podminky.urs.cz/item/CS_URS_2022_02/997221875"/>
    <hyperlink ref="F461" r:id="rId57" display="https://podminky.urs.cz/item/CS_URS_2022_02/998225111"/>
    <hyperlink ref="F466" r:id="rId58" display="https://podminky.urs.cz/item/CS_URS_2022_02/711131101"/>
    <hyperlink ref="F478" r:id="rId59" display="https://podminky.urs.cz/item/CS_URS_2022_02/9987112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84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81</v>
      </c>
    </row>
    <row r="4" s="1" customFormat="1" ht="24.96" customHeight="1">
      <c r="B4" s="20"/>
      <c r="D4" s="130" t="s">
        <v>94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Úprava křižovatky k nové obytné zóně - Včelnice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95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611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25. 5. 2023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tr">
        <f>IF('Rekapitulace stavby'!AN10="","",'Rekapitulace stavby'!AN10)</f>
        <v/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tr">
        <f>IF('Rekapitulace stavby'!E11="","",'Rekapitulace stavby'!E11)</f>
        <v>Městys Chodová Planá</v>
      </c>
      <c r="F15" s="38"/>
      <c r="G15" s="38"/>
      <c r="H15" s="38"/>
      <c r="I15" s="132" t="s">
        <v>28</v>
      </c>
      <c r="J15" s="136" t="str">
        <f>IF('Rekapitulace stavby'!AN11="","",'Rekapitulace stavby'!AN11)</f>
        <v/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612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34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612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35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37</v>
      </c>
      <c r="E30" s="38"/>
      <c r="F30" s="38"/>
      <c r="G30" s="38"/>
      <c r="H30" s="38"/>
      <c r="I30" s="38"/>
      <c r="J30" s="144">
        <f>ROUND(J93,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39</v>
      </c>
      <c r="G32" s="38"/>
      <c r="H32" s="38"/>
      <c r="I32" s="145" t="s">
        <v>38</v>
      </c>
      <c r="J32" s="145" t="s">
        <v>40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41</v>
      </c>
      <c r="E33" s="132" t="s">
        <v>42</v>
      </c>
      <c r="F33" s="147">
        <f>ROUND((SUM(BE93:BE287)),  2)</f>
        <v>0</v>
      </c>
      <c r="G33" s="38"/>
      <c r="H33" s="38"/>
      <c r="I33" s="148">
        <v>0.20999999999999999</v>
      </c>
      <c r="J33" s="147">
        <f>ROUND(((SUM(BE93:BE287))*I33),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43</v>
      </c>
      <c r="F34" s="147">
        <f>ROUND((SUM(BF93:BF287)),  2)</f>
        <v>0</v>
      </c>
      <c r="G34" s="38"/>
      <c r="H34" s="38"/>
      <c r="I34" s="148">
        <v>0.14999999999999999</v>
      </c>
      <c r="J34" s="147">
        <f>ROUND(((SUM(BF93:BF287))*I34),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44</v>
      </c>
      <c r="F35" s="147">
        <f>ROUND((SUM(BG93:BG287)),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45</v>
      </c>
      <c r="F36" s="147">
        <f>ROUND((SUM(BH93:BH287)),  2)</f>
        <v>0</v>
      </c>
      <c r="G36" s="38"/>
      <c r="H36" s="38"/>
      <c r="I36" s="148">
        <v>0.14999999999999999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46</v>
      </c>
      <c r="F37" s="147">
        <f>ROUND((SUM(BI93:BI287)),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47</v>
      </c>
      <c r="E39" s="151"/>
      <c r="F39" s="151"/>
      <c r="G39" s="152" t="s">
        <v>48</v>
      </c>
      <c r="H39" s="153" t="s">
        <v>49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99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Úprava křižovatky k nové obytné zóně - Včelnice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95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D.2 - vodovod, kanalizace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Chodová Planá</v>
      </c>
      <c r="G52" s="40"/>
      <c r="H52" s="40"/>
      <c r="I52" s="32" t="s">
        <v>23</v>
      </c>
      <c r="J52" s="72" t="str">
        <f>IF(J12="","",J12)</f>
        <v>25. 5. 2023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5.15" customHeight="1">
      <c r="A54" s="38"/>
      <c r="B54" s="39"/>
      <c r="C54" s="32" t="s">
        <v>25</v>
      </c>
      <c r="D54" s="40"/>
      <c r="E54" s="40"/>
      <c r="F54" s="27" t="str">
        <f>E15</f>
        <v>Městys Chodová Planá</v>
      </c>
      <c r="G54" s="40"/>
      <c r="H54" s="40"/>
      <c r="I54" s="32" t="s">
        <v>31</v>
      </c>
      <c r="J54" s="36" t="str">
        <f>E21</f>
        <v>Jaroslav Zabloudil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15.1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34</v>
      </c>
      <c r="J55" s="36" t="str">
        <f>E24</f>
        <v>Jaroslav Zabloudil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100</v>
      </c>
      <c r="D57" s="162"/>
      <c r="E57" s="162"/>
      <c r="F57" s="162"/>
      <c r="G57" s="162"/>
      <c r="H57" s="162"/>
      <c r="I57" s="162"/>
      <c r="J57" s="163" t="s">
        <v>101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69</v>
      </c>
      <c r="D59" s="40"/>
      <c r="E59" s="40"/>
      <c r="F59" s="40"/>
      <c r="G59" s="40"/>
      <c r="H59" s="40"/>
      <c r="I59" s="40"/>
      <c r="J59" s="102">
        <f>J93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102</v>
      </c>
    </row>
    <row r="60" s="9" customFormat="1" ht="24.96" customHeight="1">
      <c r="A60" s="9"/>
      <c r="B60" s="165"/>
      <c r="C60" s="166"/>
      <c r="D60" s="167" t="s">
        <v>613</v>
      </c>
      <c r="E60" s="168"/>
      <c r="F60" s="168"/>
      <c r="G60" s="168"/>
      <c r="H60" s="168"/>
      <c r="I60" s="168"/>
      <c r="J60" s="169">
        <f>J94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5"/>
      <c r="C61" s="166"/>
      <c r="D61" s="167" t="s">
        <v>614</v>
      </c>
      <c r="E61" s="168"/>
      <c r="F61" s="168"/>
      <c r="G61" s="168"/>
      <c r="H61" s="168"/>
      <c r="I61" s="168"/>
      <c r="J61" s="169">
        <f>J105</f>
        <v>0</v>
      </c>
      <c r="K61" s="166"/>
      <c r="L61" s="170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5"/>
      <c r="C62" s="166"/>
      <c r="D62" s="167" t="s">
        <v>615</v>
      </c>
      <c r="E62" s="168"/>
      <c r="F62" s="168"/>
      <c r="G62" s="168"/>
      <c r="H62" s="168"/>
      <c r="I62" s="168"/>
      <c r="J62" s="169">
        <f>J112</f>
        <v>0</v>
      </c>
      <c r="K62" s="166"/>
      <c r="L62" s="170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5"/>
      <c r="C63" s="166"/>
      <c r="D63" s="167" t="s">
        <v>616</v>
      </c>
      <c r="E63" s="168"/>
      <c r="F63" s="168"/>
      <c r="G63" s="168"/>
      <c r="H63" s="168"/>
      <c r="I63" s="168"/>
      <c r="J63" s="169">
        <f>J119</f>
        <v>0</v>
      </c>
      <c r="K63" s="166"/>
      <c r="L63" s="170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5"/>
      <c r="C64" s="166"/>
      <c r="D64" s="167" t="s">
        <v>617</v>
      </c>
      <c r="E64" s="168"/>
      <c r="F64" s="168"/>
      <c r="G64" s="168"/>
      <c r="H64" s="168"/>
      <c r="I64" s="168"/>
      <c r="J64" s="169">
        <f>J128</f>
        <v>0</v>
      </c>
      <c r="K64" s="166"/>
      <c r="L64" s="17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5"/>
      <c r="C65" s="166"/>
      <c r="D65" s="167" t="s">
        <v>618</v>
      </c>
      <c r="E65" s="168"/>
      <c r="F65" s="168"/>
      <c r="G65" s="168"/>
      <c r="H65" s="168"/>
      <c r="I65" s="168"/>
      <c r="J65" s="169">
        <f>J133</f>
        <v>0</v>
      </c>
      <c r="K65" s="166"/>
      <c r="L65" s="17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5"/>
      <c r="C66" s="166"/>
      <c r="D66" s="167" t="s">
        <v>619</v>
      </c>
      <c r="E66" s="168"/>
      <c r="F66" s="168"/>
      <c r="G66" s="168"/>
      <c r="H66" s="168"/>
      <c r="I66" s="168"/>
      <c r="J66" s="169">
        <f>J142</f>
        <v>0</v>
      </c>
      <c r="K66" s="166"/>
      <c r="L66" s="17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65"/>
      <c r="C67" s="166"/>
      <c r="D67" s="167" t="s">
        <v>620</v>
      </c>
      <c r="E67" s="168"/>
      <c r="F67" s="168"/>
      <c r="G67" s="168"/>
      <c r="H67" s="168"/>
      <c r="I67" s="168"/>
      <c r="J67" s="169">
        <f>J147</f>
        <v>0</v>
      </c>
      <c r="K67" s="166"/>
      <c r="L67" s="17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65"/>
      <c r="C68" s="166"/>
      <c r="D68" s="167" t="s">
        <v>621</v>
      </c>
      <c r="E68" s="168"/>
      <c r="F68" s="168"/>
      <c r="G68" s="168"/>
      <c r="H68" s="168"/>
      <c r="I68" s="168"/>
      <c r="J68" s="169">
        <f>J160</f>
        <v>0</v>
      </c>
      <c r="K68" s="166"/>
      <c r="L68" s="17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65"/>
      <c r="C69" s="166"/>
      <c r="D69" s="167" t="s">
        <v>622</v>
      </c>
      <c r="E69" s="168"/>
      <c r="F69" s="168"/>
      <c r="G69" s="168"/>
      <c r="H69" s="168"/>
      <c r="I69" s="168"/>
      <c r="J69" s="169">
        <f>J165</f>
        <v>0</v>
      </c>
      <c r="K69" s="166"/>
      <c r="L69" s="170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65"/>
      <c r="C70" s="166"/>
      <c r="D70" s="167" t="s">
        <v>623</v>
      </c>
      <c r="E70" s="168"/>
      <c r="F70" s="168"/>
      <c r="G70" s="168"/>
      <c r="H70" s="168"/>
      <c r="I70" s="168"/>
      <c r="J70" s="169">
        <f>J170</f>
        <v>0</v>
      </c>
      <c r="K70" s="166"/>
      <c r="L70" s="170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65"/>
      <c r="C71" s="166"/>
      <c r="D71" s="167" t="s">
        <v>624</v>
      </c>
      <c r="E71" s="168"/>
      <c r="F71" s="168"/>
      <c r="G71" s="168"/>
      <c r="H71" s="168"/>
      <c r="I71" s="168"/>
      <c r="J71" s="169">
        <f>J175</f>
        <v>0</v>
      </c>
      <c r="K71" s="166"/>
      <c r="L71" s="170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9" customFormat="1" ht="24.96" customHeight="1">
      <c r="A72" s="9"/>
      <c r="B72" s="165"/>
      <c r="C72" s="166"/>
      <c r="D72" s="167" t="s">
        <v>625</v>
      </c>
      <c r="E72" s="168"/>
      <c r="F72" s="168"/>
      <c r="G72" s="168"/>
      <c r="H72" s="168"/>
      <c r="I72" s="168"/>
      <c r="J72" s="169">
        <f>J214</f>
        <v>0</v>
      </c>
      <c r="K72" s="166"/>
      <c r="L72" s="170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9" customFormat="1" ht="24.96" customHeight="1">
      <c r="A73" s="9"/>
      <c r="B73" s="165"/>
      <c r="C73" s="166"/>
      <c r="D73" s="167" t="s">
        <v>626</v>
      </c>
      <c r="E73" s="168"/>
      <c r="F73" s="168"/>
      <c r="G73" s="168"/>
      <c r="H73" s="168"/>
      <c r="I73" s="168"/>
      <c r="J73" s="169">
        <f>J233</f>
        <v>0</v>
      </c>
      <c r="K73" s="166"/>
      <c r="L73" s="170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2" customFormat="1" ht="21.84" customHeight="1">
      <c r="A74" s="38"/>
      <c r="B74" s="39"/>
      <c r="C74" s="40"/>
      <c r="D74" s="40"/>
      <c r="E74" s="40"/>
      <c r="F74" s="40"/>
      <c r="G74" s="40"/>
      <c r="H74" s="40"/>
      <c r="I74" s="40"/>
      <c r="J74" s="40"/>
      <c r="K74" s="40"/>
      <c r="L74" s="134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6.96" customHeight="1">
      <c r="A75" s="38"/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134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9" s="2" customFormat="1" ht="6.96" customHeight="1">
      <c r="A79" s="38"/>
      <c r="B79" s="61"/>
      <c r="C79" s="62"/>
      <c r="D79" s="62"/>
      <c r="E79" s="62"/>
      <c r="F79" s="62"/>
      <c r="G79" s="62"/>
      <c r="H79" s="62"/>
      <c r="I79" s="62"/>
      <c r="J79" s="62"/>
      <c r="K79" s="62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24.96" customHeight="1">
      <c r="A80" s="38"/>
      <c r="B80" s="39"/>
      <c r="C80" s="23" t="s">
        <v>115</v>
      </c>
      <c r="D80" s="40"/>
      <c r="E80" s="40"/>
      <c r="F80" s="40"/>
      <c r="G80" s="40"/>
      <c r="H80" s="40"/>
      <c r="I80" s="40"/>
      <c r="J80" s="40"/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6.96" customHeight="1">
      <c r="A81" s="38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2" customHeight="1">
      <c r="A82" s="38"/>
      <c r="B82" s="39"/>
      <c r="C82" s="32" t="s">
        <v>16</v>
      </c>
      <c r="D82" s="40"/>
      <c r="E82" s="40"/>
      <c r="F82" s="40"/>
      <c r="G82" s="40"/>
      <c r="H82" s="40"/>
      <c r="I82" s="40"/>
      <c r="J82" s="40"/>
      <c r="K82" s="40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6.5" customHeight="1">
      <c r="A83" s="38"/>
      <c r="B83" s="39"/>
      <c r="C83" s="40"/>
      <c r="D83" s="40"/>
      <c r="E83" s="160" t="str">
        <f>E7</f>
        <v>Úprava křižovatky k nové obytné zóně - Včelnice</v>
      </c>
      <c r="F83" s="32"/>
      <c r="G83" s="32"/>
      <c r="H83" s="32"/>
      <c r="I83" s="40"/>
      <c r="J83" s="40"/>
      <c r="K83" s="40"/>
      <c r="L83" s="134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95</v>
      </c>
      <c r="D84" s="40"/>
      <c r="E84" s="40"/>
      <c r="F84" s="40"/>
      <c r="G84" s="40"/>
      <c r="H84" s="40"/>
      <c r="I84" s="40"/>
      <c r="J84" s="40"/>
      <c r="K84" s="40"/>
      <c r="L84" s="13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69" t="str">
        <f>E9</f>
        <v>D.2 - vodovod, kanalizace</v>
      </c>
      <c r="F85" s="40"/>
      <c r="G85" s="40"/>
      <c r="H85" s="40"/>
      <c r="I85" s="40"/>
      <c r="J85" s="40"/>
      <c r="K85" s="40"/>
      <c r="L85" s="13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134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2" customHeight="1">
      <c r="A87" s="38"/>
      <c r="B87" s="39"/>
      <c r="C87" s="32" t="s">
        <v>21</v>
      </c>
      <c r="D87" s="40"/>
      <c r="E87" s="40"/>
      <c r="F87" s="27" t="str">
        <f>F12</f>
        <v>Chodová Planá</v>
      </c>
      <c r="G87" s="40"/>
      <c r="H87" s="40"/>
      <c r="I87" s="32" t="s">
        <v>23</v>
      </c>
      <c r="J87" s="72" t="str">
        <f>IF(J12="","",J12)</f>
        <v>25. 5. 2023</v>
      </c>
      <c r="K87" s="40"/>
      <c r="L87" s="134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134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5.15" customHeight="1">
      <c r="A89" s="38"/>
      <c r="B89" s="39"/>
      <c r="C89" s="32" t="s">
        <v>25</v>
      </c>
      <c r="D89" s="40"/>
      <c r="E89" s="40"/>
      <c r="F89" s="27" t="str">
        <f>E15</f>
        <v>Městys Chodová Planá</v>
      </c>
      <c r="G89" s="40"/>
      <c r="H89" s="40"/>
      <c r="I89" s="32" t="s">
        <v>31</v>
      </c>
      <c r="J89" s="36" t="str">
        <f>E21</f>
        <v>Jaroslav Zabloudil</v>
      </c>
      <c r="K89" s="40"/>
      <c r="L89" s="134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5.15" customHeight="1">
      <c r="A90" s="38"/>
      <c r="B90" s="39"/>
      <c r="C90" s="32" t="s">
        <v>29</v>
      </c>
      <c r="D90" s="40"/>
      <c r="E90" s="40"/>
      <c r="F90" s="27" t="str">
        <f>IF(E18="","",E18)</f>
        <v>Vyplň údaj</v>
      </c>
      <c r="G90" s="40"/>
      <c r="H90" s="40"/>
      <c r="I90" s="32" t="s">
        <v>34</v>
      </c>
      <c r="J90" s="36" t="str">
        <f>E24</f>
        <v>Jaroslav Zabloudil</v>
      </c>
      <c r="K90" s="40"/>
      <c r="L90" s="134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0.32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134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11" customFormat="1" ht="29.28" customHeight="1">
      <c r="A92" s="177"/>
      <c r="B92" s="178"/>
      <c r="C92" s="179" t="s">
        <v>116</v>
      </c>
      <c r="D92" s="180" t="s">
        <v>56</v>
      </c>
      <c r="E92" s="180" t="s">
        <v>52</v>
      </c>
      <c r="F92" s="180" t="s">
        <v>53</v>
      </c>
      <c r="G92" s="180" t="s">
        <v>117</v>
      </c>
      <c r="H92" s="180" t="s">
        <v>118</v>
      </c>
      <c r="I92" s="180" t="s">
        <v>119</v>
      </c>
      <c r="J92" s="180" t="s">
        <v>101</v>
      </c>
      <c r="K92" s="181" t="s">
        <v>120</v>
      </c>
      <c r="L92" s="182"/>
      <c r="M92" s="92" t="s">
        <v>19</v>
      </c>
      <c r="N92" s="93" t="s">
        <v>41</v>
      </c>
      <c r="O92" s="93" t="s">
        <v>121</v>
      </c>
      <c r="P92" s="93" t="s">
        <v>122</v>
      </c>
      <c r="Q92" s="93" t="s">
        <v>123</v>
      </c>
      <c r="R92" s="93" t="s">
        <v>124</v>
      </c>
      <c r="S92" s="93" t="s">
        <v>125</v>
      </c>
      <c r="T92" s="94" t="s">
        <v>126</v>
      </c>
      <c r="U92" s="177"/>
      <c r="V92" s="177"/>
      <c r="W92" s="177"/>
      <c r="X92" s="177"/>
      <c r="Y92" s="177"/>
      <c r="Z92" s="177"/>
      <c r="AA92" s="177"/>
      <c r="AB92" s="177"/>
      <c r="AC92" s="177"/>
      <c r="AD92" s="177"/>
      <c r="AE92" s="177"/>
    </row>
    <row r="93" s="2" customFormat="1" ht="22.8" customHeight="1">
      <c r="A93" s="38"/>
      <c r="B93" s="39"/>
      <c r="C93" s="99" t="s">
        <v>127</v>
      </c>
      <c r="D93" s="40"/>
      <c r="E93" s="40"/>
      <c r="F93" s="40"/>
      <c r="G93" s="40"/>
      <c r="H93" s="40"/>
      <c r="I93" s="40"/>
      <c r="J93" s="183">
        <f>BK93</f>
        <v>0</v>
      </c>
      <c r="K93" s="40"/>
      <c r="L93" s="44"/>
      <c r="M93" s="95"/>
      <c r="N93" s="184"/>
      <c r="O93" s="96"/>
      <c r="P93" s="185">
        <f>P94+P105+P112+P119+P128+P133+P142+P147+P160+P165+P170+P175+P214+P233</f>
        <v>0</v>
      </c>
      <c r="Q93" s="96"/>
      <c r="R93" s="185">
        <f>R94+R105+R112+R119+R128+R133+R142+R147+R160+R165+R170+R175+R214+R233</f>
        <v>228.18674070000003</v>
      </c>
      <c r="S93" s="96"/>
      <c r="T93" s="186">
        <f>T94+T105+T112+T119+T128+T133+T142+T147+T160+T165+T170+T175+T214+T233</f>
        <v>0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T93" s="17" t="s">
        <v>70</v>
      </c>
      <c r="AU93" s="17" t="s">
        <v>102</v>
      </c>
      <c r="BK93" s="187">
        <f>BK94+BK105+BK112+BK119+BK128+BK133+BK142+BK147+BK160+BK165+BK170+BK175+BK214+BK233</f>
        <v>0</v>
      </c>
    </row>
    <row r="94" s="12" customFormat="1" ht="25.92" customHeight="1">
      <c r="A94" s="12"/>
      <c r="B94" s="188"/>
      <c r="C94" s="189"/>
      <c r="D94" s="190" t="s">
        <v>70</v>
      </c>
      <c r="E94" s="191" t="s">
        <v>71</v>
      </c>
      <c r="F94" s="191" t="s">
        <v>627</v>
      </c>
      <c r="G94" s="189"/>
      <c r="H94" s="189"/>
      <c r="I94" s="192"/>
      <c r="J94" s="193">
        <f>BK94</f>
        <v>0</v>
      </c>
      <c r="K94" s="189"/>
      <c r="L94" s="194"/>
      <c r="M94" s="195"/>
      <c r="N94" s="196"/>
      <c r="O94" s="196"/>
      <c r="P94" s="197">
        <f>SUM(P95:P104)</f>
        <v>0</v>
      </c>
      <c r="Q94" s="196"/>
      <c r="R94" s="197">
        <f>SUM(R95:R104)</f>
        <v>0</v>
      </c>
      <c r="S94" s="196"/>
      <c r="T94" s="198">
        <f>SUM(T95:T104)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199" t="s">
        <v>79</v>
      </c>
      <c r="AT94" s="200" t="s">
        <v>70</v>
      </c>
      <c r="AU94" s="200" t="s">
        <v>71</v>
      </c>
      <c r="AY94" s="199" t="s">
        <v>130</v>
      </c>
      <c r="BK94" s="201">
        <f>SUM(BK95:BK104)</f>
        <v>0</v>
      </c>
    </row>
    <row r="95" s="2" customFormat="1" ht="16.5" customHeight="1">
      <c r="A95" s="38"/>
      <c r="B95" s="39"/>
      <c r="C95" s="204" t="s">
        <v>79</v>
      </c>
      <c r="D95" s="204" t="s">
        <v>132</v>
      </c>
      <c r="E95" s="205" t="s">
        <v>628</v>
      </c>
      <c r="F95" s="206" t="s">
        <v>629</v>
      </c>
      <c r="G95" s="207" t="s">
        <v>630</v>
      </c>
      <c r="H95" s="208">
        <v>1</v>
      </c>
      <c r="I95" s="209"/>
      <c r="J95" s="210">
        <f>ROUND(I95*H95,2)</f>
        <v>0</v>
      </c>
      <c r="K95" s="206" t="s">
        <v>19</v>
      </c>
      <c r="L95" s="44"/>
      <c r="M95" s="211" t="s">
        <v>19</v>
      </c>
      <c r="N95" s="212" t="s">
        <v>42</v>
      </c>
      <c r="O95" s="84"/>
      <c r="P95" s="213">
        <f>O95*H95</f>
        <v>0</v>
      </c>
      <c r="Q95" s="213">
        <v>0</v>
      </c>
      <c r="R95" s="213">
        <f>Q95*H95</f>
        <v>0</v>
      </c>
      <c r="S95" s="213">
        <v>0</v>
      </c>
      <c r="T95" s="214">
        <f>S95*H95</f>
        <v>0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215" t="s">
        <v>137</v>
      </c>
      <c r="AT95" s="215" t="s">
        <v>132</v>
      </c>
      <c r="AU95" s="215" t="s">
        <v>79</v>
      </c>
      <c r="AY95" s="17" t="s">
        <v>130</v>
      </c>
      <c r="BE95" s="216">
        <f>IF(N95="základní",J95,0)</f>
        <v>0</v>
      </c>
      <c r="BF95" s="216">
        <f>IF(N95="snížená",J95,0)</f>
        <v>0</v>
      </c>
      <c r="BG95" s="216">
        <f>IF(N95="zákl. přenesená",J95,0)</f>
        <v>0</v>
      </c>
      <c r="BH95" s="216">
        <f>IF(N95="sníž. přenesená",J95,0)</f>
        <v>0</v>
      </c>
      <c r="BI95" s="216">
        <f>IF(N95="nulová",J95,0)</f>
        <v>0</v>
      </c>
      <c r="BJ95" s="17" t="s">
        <v>79</v>
      </c>
      <c r="BK95" s="216">
        <f>ROUND(I95*H95,2)</f>
        <v>0</v>
      </c>
      <c r="BL95" s="17" t="s">
        <v>137</v>
      </c>
      <c r="BM95" s="215" t="s">
        <v>81</v>
      </c>
    </row>
    <row r="96" s="2" customFormat="1">
      <c r="A96" s="38"/>
      <c r="B96" s="39"/>
      <c r="C96" s="40"/>
      <c r="D96" s="217" t="s">
        <v>138</v>
      </c>
      <c r="E96" s="40"/>
      <c r="F96" s="218" t="s">
        <v>629</v>
      </c>
      <c r="G96" s="40"/>
      <c r="H96" s="40"/>
      <c r="I96" s="219"/>
      <c r="J96" s="40"/>
      <c r="K96" s="40"/>
      <c r="L96" s="44"/>
      <c r="M96" s="220"/>
      <c r="N96" s="221"/>
      <c r="O96" s="84"/>
      <c r="P96" s="84"/>
      <c r="Q96" s="84"/>
      <c r="R96" s="84"/>
      <c r="S96" s="84"/>
      <c r="T96" s="85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T96" s="17" t="s">
        <v>138</v>
      </c>
      <c r="AU96" s="17" t="s">
        <v>79</v>
      </c>
    </row>
    <row r="97" s="2" customFormat="1" ht="16.5" customHeight="1">
      <c r="A97" s="38"/>
      <c r="B97" s="39"/>
      <c r="C97" s="204" t="s">
        <v>81</v>
      </c>
      <c r="D97" s="204" t="s">
        <v>132</v>
      </c>
      <c r="E97" s="205" t="s">
        <v>631</v>
      </c>
      <c r="F97" s="206" t="s">
        <v>632</v>
      </c>
      <c r="G97" s="207" t="s">
        <v>630</v>
      </c>
      <c r="H97" s="208">
        <v>2</v>
      </c>
      <c r="I97" s="209"/>
      <c r="J97" s="210">
        <f>ROUND(I97*H97,2)</f>
        <v>0</v>
      </c>
      <c r="K97" s="206" t="s">
        <v>19</v>
      </c>
      <c r="L97" s="44"/>
      <c r="M97" s="211" t="s">
        <v>19</v>
      </c>
      <c r="N97" s="212" t="s">
        <v>42</v>
      </c>
      <c r="O97" s="84"/>
      <c r="P97" s="213">
        <f>O97*H97</f>
        <v>0</v>
      </c>
      <c r="Q97" s="213">
        <v>0</v>
      </c>
      <c r="R97" s="213">
        <f>Q97*H97</f>
        <v>0</v>
      </c>
      <c r="S97" s="213">
        <v>0</v>
      </c>
      <c r="T97" s="214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15" t="s">
        <v>137</v>
      </c>
      <c r="AT97" s="215" t="s">
        <v>132</v>
      </c>
      <c r="AU97" s="215" t="s">
        <v>79</v>
      </c>
      <c r="AY97" s="17" t="s">
        <v>130</v>
      </c>
      <c r="BE97" s="216">
        <f>IF(N97="základní",J97,0)</f>
        <v>0</v>
      </c>
      <c r="BF97" s="216">
        <f>IF(N97="snížená",J97,0)</f>
        <v>0</v>
      </c>
      <c r="BG97" s="216">
        <f>IF(N97="zákl. přenesená",J97,0)</f>
        <v>0</v>
      </c>
      <c r="BH97" s="216">
        <f>IF(N97="sníž. přenesená",J97,0)</f>
        <v>0</v>
      </c>
      <c r="BI97" s="216">
        <f>IF(N97="nulová",J97,0)</f>
        <v>0</v>
      </c>
      <c r="BJ97" s="17" t="s">
        <v>79</v>
      </c>
      <c r="BK97" s="216">
        <f>ROUND(I97*H97,2)</f>
        <v>0</v>
      </c>
      <c r="BL97" s="17" t="s">
        <v>137</v>
      </c>
      <c r="BM97" s="215" t="s">
        <v>137</v>
      </c>
    </row>
    <row r="98" s="2" customFormat="1">
      <c r="A98" s="38"/>
      <c r="B98" s="39"/>
      <c r="C98" s="40"/>
      <c r="D98" s="217" t="s">
        <v>138</v>
      </c>
      <c r="E98" s="40"/>
      <c r="F98" s="218" t="s">
        <v>632</v>
      </c>
      <c r="G98" s="40"/>
      <c r="H98" s="40"/>
      <c r="I98" s="219"/>
      <c r="J98" s="40"/>
      <c r="K98" s="40"/>
      <c r="L98" s="44"/>
      <c r="M98" s="220"/>
      <c r="N98" s="221"/>
      <c r="O98" s="84"/>
      <c r="P98" s="84"/>
      <c r="Q98" s="84"/>
      <c r="R98" s="84"/>
      <c r="S98" s="84"/>
      <c r="T98" s="85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T98" s="17" t="s">
        <v>138</v>
      </c>
      <c r="AU98" s="17" t="s">
        <v>79</v>
      </c>
    </row>
    <row r="99" s="2" customFormat="1" ht="16.5" customHeight="1">
      <c r="A99" s="38"/>
      <c r="B99" s="39"/>
      <c r="C99" s="204" t="s">
        <v>144</v>
      </c>
      <c r="D99" s="204" t="s">
        <v>132</v>
      </c>
      <c r="E99" s="205" t="s">
        <v>633</v>
      </c>
      <c r="F99" s="206" t="s">
        <v>634</v>
      </c>
      <c r="G99" s="207" t="s">
        <v>630</v>
      </c>
      <c r="H99" s="208">
        <v>1</v>
      </c>
      <c r="I99" s="209"/>
      <c r="J99" s="210">
        <f>ROUND(I99*H99,2)</f>
        <v>0</v>
      </c>
      <c r="K99" s="206" t="s">
        <v>19</v>
      </c>
      <c r="L99" s="44"/>
      <c r="M99" s="211" t="s">
        <v>19</v>
      </c>
      <c r="N99" s="212" t="s">
        <v>42</v>
      </c>
      <c r="O99" s="84"/>
      <c r="P99" s="213">
        <f>O99*H99</f>
        <v>0</v>
      </c>
      <c r="Q99" s="213">
        <v>0</v>
      </c>
      <c r="R99" s="213">
        <f>Q99*H99</f>
        <v>0</v>
      </c>
      <c r="S99" s="213">
        <v>0</v>
      </c>
      <c r="T99" s="214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15" t="s">
        <v>137</v>
      </c>
      <c r="AT99" s="215" t="s">
        <v>132</v>
      </c>
      <c r="AU99" s="215" t="s">
        <v>79</v>
      </c>
      <c r="AY99" s="17" t="s">
        <v>130</v>
      </c>
      <c r="BE99" s="216">
        <f>IF(N99="základní",J99,0)</f>
        <v>0</v>
      </c>
      <c r="BF99" s="216">
        <f>IF(N99="snížená",J99,0)</f>
        <v>0</v>
      </c>
      <c r="BG99" s="216">
        <f>IF(N99="zákl. přenesená",J99,0)</f>
        <v>0</v>
      </c>
      <c r="BH99" s="216">
        <f>IF(N99="sníž. přenesená",J99,0)</f>
        <v>0</v>
      </c>
      <c r="BI99" s="216">
        <f>IF(N99="nulová",J99,0)</f>
        <v>0</v>
      </c>
      <c r="BJ99" s="17" t="s">
        <v>79</v>
      </c>
      <c r="BK99" s="216">
        <f>ROUND(I99*H99,2)</f>
        <v>0</v>
      </c>
      <c r="BL99" s="17" t="s">
        <v>137</v>
      </c>
      <c r="BM99" s="215" t="s">
        <v>147</v>
      </c>
    </row>
    <row r="100" s="2" customFormat="1">
      <c r="A100" s="38"/>
      <c r="B100" s="39"/>
      <c r="C100" s="40"/>
      <c r="D100" s="217" t="s">
        <v>138</v>
      </c>
      <c r="E100" s="40"/>
      <c r="F100" s="218" t="s">
        <v>634</v>
      </c>
      <c r="G100" s="40"/>
      <c r="H100" s="40"/>
      <c r="I100" s="219"/>
      <c r="J100" s="40"/>
      <c r="K100" s="40"/>
      <c r="L100" s="44"/>
      <c r="M100" s="220"/>
      <c r="N100" s="221"/>
      <c r="O100" s="84"/>
      <c r="P100" s="84"/>
      <c r="Q100" s="84"/>
      <c r="R100" s="84"/>
      <c r="S100" s="84"/>
      <c r="T100" s="85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T100" s="17" t="s">
        <v>138</v>
      </c>
      <c r="AU100" s="17" t="s">
        <v>79</v>
      </c>
    </row>
    <row r="101" s="2" customFormat="1" ht="16.5" customHeight="1">
      <c r="A101" s="38"/>
      <c r="B101" s="39"/>
      <c r="C101" s="204" t="s">
        <v>137</v>
      </c>
      <c r="D101" s="204" t="s">
        <v>132</v>
      </c>
      <c r="E101" s="205" t="s">
        <v>635</v>
      </c>
      <c r="F101" s="206" t="s">
        <v>636</v>
      </c>
      <c r="G101" s="207" t="s">
        <v>637</v>
      </c>
      <c r="H101" s="208">
        <v>6</v>
      </c>
      <c r="I101" s="209"/>
      <c r="J101" s="210">
        <f>ROUND(I101*H101,2)</f>
        <v>0</v>
      </c>
      <c r="K101" s="206" t="s">
        <v>19</v>
      </c>
      <c r="L101" s="44"/>
      <c r="M101" s="211" t="s">
        <v>19</v>
      </c>
      <c r="N101" s="212" t="s">
        <v>42</v>
      </c>
      <c r="O101" s="84"/>
      <c r="P101" s="213">
        <f>O101*H101</f>
        <v>0</v>
      </c>
      <c r="Q101" s="213">
        <v>0</v>
      </c>
      <c r="R101" s="213">
        <f>Q101*H101</f>
        <v>0</v>
      </c>
      <c r="S101" s="213">
        <v>0</v>
      </c>
      <c r="T101" s="214">
        <f>S101*H101</f>
        <v>0</v>
      </c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R101" s="215" t="s">
        <v>137</v>
      </c>
      <c r="AT101" s="215" t="s">
        <v>132</v>
      </c>
      <c r="AU101" s="215" t="s">
        <v>79</v>
      </c>
      <c r="AY101" s="17" t="s">
        <v>130</v>
      </c>
      <c r="BE101" s="216">
        <f>IF(N101="základní",J101,0)</f>
        <v>0</v>
      </c>
      <c r="BF101" s="216">
        <f>IF(N101="snížená",J101,0)</f>
        <v>0</v>
      </c>
      <c r="BG101" s="216">
        <f>IF(N101="zákl. přenesená",J101,0)</f>
        <v>0</v>
      </c>
      <c r="BH101" s="216">
        <f>IF(N101="sníž. přenesená",J101,0)</f>
        <v>0</v>
      </c>
      <c r="BI101" s="216">
        <f>IF(N101="nulová",J101,0)</f>
        <v>0</v>
      </c>
      <c r="BJ101" s="17" t="s">
        <v>79</v>
      </c>
      <c r="BK101" s="216">
        <f>ROUND(I101*H101,2)</f>
        <v>0</v>
      </c>
      <c r="BL101" s="17" t="s">
        <v>137</v>
      </c>
      <c r="BM101" s="215" t="s">
        <v>154</v>
      </c>
    </row>
    <row r="102" s="2" customFormat="1">
      <c r="A102" s="38"/>
      <c r="B102" s="39"/>
      <c r="C102" s="40"/>
      <c r="D102" s="217" t="s">
        <v>138</v>
      </c>
      <c r="E102" s="40"/>
      <c r="F102" s="218" t="s">
        <v>636</v>
      </c>
      <c r="G102" s="40"/>
      <c r="H102" s="40"/>
      <c r="I102" s="219"/>
      <c r="J102" s="40"/>
      <c r="K102" s="40"/>
      <c r="L102" s="44"/>
      <c r="M102" s="220"/>
      <c r="N102" s="221"/>
      <c r="O102" s="84"/>
      <c r="P102" s="84"/>
      <c r="Q102" s="84"/>
      <c r="R102" s="84"/>
      <c r="S102" s="84"/>
      <c r="T102" s="85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T102" s="17" t="s">
        <v>138</v>
      </c>
      <c r="AU102" s="17" t="s">
        <v>79</v>
      </c>
    </row>
    <row r="103" s="2" customFormat="1" ht="16.5" customHeight="1">
      <c r="A103" s="38"/>
      <c r="B103" s="39"/>
      <c r="C103" s="204" t="s">
        <v>157</v>
      </c>
      <c r="D103" s="204" t="s">
        <v>132</v>
      </c>
      <c r="E103" s="205" t="s">
        <v>638</v>
      </c>
      <c r="F103" s="206" t="s">
        <v>639</v>
      </c>
      <c r="G103" s="207" t="s">
        <v>19</v>
      </c>
      <c r="H103" s="208">
        <v>1</v>
      </c>
      <c r="I103" s="209"/>
      <c r="J103" s="210">
        <f>ROUND(I103*H103,2)</f>
        <v>0</v>
      </c>
      <c r="K103" s="206" t="s">
        <v>19</v>
      </c>
      <c r="L103" s="44"/>
      <c r="M103" s="211" t="s">
        <v>19</v>
      </c>
      <c r="N103" s="212" t="s">
        <v>42</v>
      </c>
      <c r="O103" s="84"/>
      <c r="P103" s="213">
        <f>O103*H103</f>
        <v>0</v>
      </c>
      <c r="Q103" s="213">
        <v>0</v>
      </c>
      <c r="R103" s="213">
        <f>Q103*H103</f>
        <v>0</v>
      </c>
      <c r="S103" s="213">
        <v>0</v>
      </c>
      <c r="T103" s="214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15" t="s">
        <v>137</v>
      </c>
      <c r="AT103" s="215" t="s">
        <v>132</v>
      </c>
      <c r="AU103" s="215" t="s">
        <v>79</v>
      </c>
      <c r="AY103" s="17" t="s">
        <v>130</v>
      </c>
      <c r="BE103" s="216">
        <f>IF(N103="základní",J103,0)</f>
        <v>0</v>
      </c>
      <c r="BF103" s="216">
        <f>IF(N103="snížená",J103,0)</f>
        <v>0</v>
      </c>
      <c r="BG103" s="216">
        <f>IF(N103="zákl. přenesená",J103,0)</f>
        <v>0</v>
      </c>
      <c r="BH103" s="216">
        <f>IF(N103="sníž. přenesená",J103,0)</f>
        <v>0</v>
      </c>
      <c r="BI103" s="216">
        <f>IF(N103="nulová",J103,0)</f>
        <v>0</v>
      </c>
      <c r="BJ103" s="17" t="s">
        <v>79</v>
      </c>
      <c r="BK103" s="216">
        <f>ROUND(I103*H103,2)</f>
        <v>0</v>
      </c>
      <c r="BL103" s="17" t="s">
        <v>137</v>
      </c>
      <c r="BM103" s="215" t="s">
        <v>160</v>
      </c>
    </row>
    <row r="104" s="2" customFormat="1">
      <c r="A104" s="38"/>
      <c r="B104" s="39"/>
      <c r="C104" s="40"/>
      <c r="D104" s="217" t="s">
        <v>138</v>
      </c>
      <c r="E104" s="40"/>
      <c r="F104" s="218" t="s">
        <v>639</v>
      </c>
      <c r="G104" s="40"/>
      <c r="H104" s="40"/>
      <c r="I104" s="219"/>
      <c r="J104" s="40"/>
      <c r="K104" s="40"/>
      <c r="L104" s="44"/>
      <c r="M104" s="220"/>
      <c r="N104" s="221"/>
      <c r="O104" s="84"/>
      <c r="P104" s="84"/>
      <c r="Q104" s="84"/>
      <c r="R104" s="84"/>
      <c r="S104" s="84"/>
      <c r="T104" s="85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T104" s="17" t="s">
        <v>138</v>
      </c>
      <c r="AU104" s="17" t="s">
        <v>79</v>
      </c>
    </row>
    <row r="105" s="12" customFormat="1" ht="25.92" customHeight="1">
      <c r="A105" s="12"/>
      <c r="B105" s="188"/>
      <c r="C105" s="189"/>
      <c r="D105" s="190" t="s">
        <v>70</v>
      </c>
      <c r="E105" s="191" t="s">
        <v>203</v>
      </c>
      <c r="F105" s="191" t="s">
        <v>640</v>
      </c>
      <c r="G105" s="189"/>
      <c r="H105" s="189"/>
      <c r="I105" s="192"/>
      <c r="J105" s="193">
        <f>BK105</f>
        <v>0</v>
      </c>
      <c r="K105" s="189"/>
      <c r="L105" s="194"/>
      <c r="M105" s="195"/>
      <c r="N105" s="196"/>
      <c r="O105" s="196"/>
      <c r="P105" s="197">
        <f>SUM(P106:P111)</f>
        <v>0</v>
      </c>
      <c r="Q105" s="196"/>
      <c r="R105" s="197">
        <f>SUM(R106:R111)</f>
        <v>15.960320279999998</v>
      </c>
      <c r="S105" s="196"/>
      <c r="T105" s="198">
        <f>SUM(T106:T111)</f>
        <v>0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199" t="s">
        <v>79</v>
      </c>
      <c r="AT105" s="200" t="s">
        <v>70</v>
      </c>
      <c r="AU105" s="200" t="s">
        <v>71</v>
      </c>
      <c r="AY105" s="199" t="s">
        <v>130</v>
      </c>
      <c r="BK105" s="201">
        <f>SUM(BK106:BK111)</f>
        <v>0</v>
      </c>
    </row>
    <row r="106" s="2" customFormat="1" ht="16.5" customHeight="1">
      <c r="A106" s="38"/>
      <c r="B106" s="39"/>
      <c r="C106" s="204" t="s">
        <v>147</v>
      </c>
      <c r="D106" s="204" t="s">
        <v>132</v>
      </c>
      <c r="E106" s="205" t="s">
        <v>641</v>
      </c>
      <c r="F106" s="206" t="s">
        <v>642</v>
      </c>
      <c r="G106" s="207" t="s">
        <v>164</v>
      </c>
      <c r="H106" s="208">
        <v>1.26</v>
      </c>
      <c r="I106" s="209"/>
      <c r="J106" s="210">
        <f>ROUND(I106*H106,2)</f>
        <v>0</v>
      </c>
      <c r="K106" s="206" t="s">
        <v>643</v>
      </c>
      <c r="L106" s="44"/>
      <c r="M106" s="211" t="s">
        <v>19</v>
      </c>
      <c r="N106" s="212" t="s">
        <v>42</v>
      </c>
      <c r="O106" s="84"/>
      <c r="P106" s="213">
        <f>O106*H106</f>
        <v>0</v>
      </c>
      <c r="Q106" s="213">
        <v>0.00046000000000000001</v>
      </c>
      <c r="R106" s="213">
        <f>Q106*H106</f>
        <v>0.00057959999999999999</v>
      </c>
      <c r="S106" s="213">
        <v>0</v>
      </c>
      <c r="T106" s="214">
        <f>S106*H106</f>
        <v>0</v>
      </c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R106" s="215" t="s">
        <v>137</v>
      </c>
      <c r="AT106" s="215" t="s">
        <v>132</v>
      </c>
      <c r="AU106" s="215" t="s">
        <v>79</v>
      </c>
      <c r="AY106" s="17" t="s">
        <v>130</v>
      </c>
      <c r="BE106" s="216">
        <f>IF(N106="základní",J106,0)</f>
        <v>0</v>
      </c>
      <c r="BF106" s="216">
        <f>IF(N106="snížená",J106,0)</f>
        <v>0</v>
      </c>
      <c r="BG106" s="216">
        <f>IF(N106="zákl. přenesená",J106,0)</f>
        <v>0</v>
      </c>
      <c r="BH106" s="216">
        <f>IF(N106="sníž. přenesená",J106,0)</f>
        <v>0</v>
      </c>
      <c r="BI106" s="216">
        <f>IF(N106="nulová",J106,0)</f>
        <v>0</v>
      </c>
      <c r="BJ106" s="17" t="s">
        <v>79</v>
      </c>
      <c r="BK106" s="216">
        <f>ROUND(I106*H106,2)</f>
        <v>0</v>
      </c>
      <c r="BL106" s="17" t="s">
        <v>137</v>
      </c>
      <c r="BM106" s="215" t="s">
        <v>165</v>
      </c>
    </row>
    <row r="107" s="2" customFormat="1">
      <c r="A107" s="38"/>
      <c r="B107" s="39"/>
      <c r="C107" s="40"/>
      <c r="D107" s="217" t="s">
        <v>138</v>
      </c>
      <c r="E107" s="40"/>
      <c r="F107" s="218" t="s">
        <v>642</v>
      </c>
      <c r="G107" s="40"/>
      <c r="H107" s="40"/>
      <c r="I107" s="219"/>
      <c r="J107" s="40"/>
      <c r="K107" s="40"/>
      <c r="L107" s="44"/>
      <c r="M107" s="220"/>
      <c r="N107" s="221"/>
      <c r="O107" s="84"/>
      <c r="P107" s="84"/>
      <c r="Q107" s="84"/>
      <c r="R107" s="84"/>
      <c r="S107" s="84"/>
      <c r="T107" s="85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T107" s="17" t="s">
        <v>138</v>
      </c>
      <c r="AU107" s="17" t="s">
        <v>79</v>
      </c>
    </row>
    <row r="108" s="2" customFormat="1" ht="16.5" customHeight="1">
      <c r="A108" s="38"/>
      <c r="B108" s="39"/>
      <c r="C108" s="204" t="s">
        <v>169</v>
      </c>
      <c r="D108" s="204" t="s">
        <v>132</v>
      </c>
      <c r="E108" s="205" t="s">
        <v>644</v>
      </c>
      <c r="F108" s="206" t="s">
        <v>645</v>
      </c>
      <c r="G108" s="207" t="s">
        <v>176</v>
      </c>
      <c r="H108" s="208">
        <v>6.702</v>
      </c>
      <c r="I108" s="209"/>
      <c r="J108" s="210">
        <f>ROUND(I108*H108,2)</f>
        <v>0</v>
      </c>
      <c r="K108" s="206" t="s">
        <v>643</v>
      </c>
      <c r="L108" s="44"/>
      <c r="M108" s="211" t="s">
        <v>19</v>
      </c>
      <c r="N108" s="212" t="s">
        <v>42</v>
      </c>
      <c r="O108" s="84"/>
      <c r="P108" s="213">
        <f>O108*H108</f>
        <v>0</v>
      </c>
      <c r="Q108" s="213">
        <v>2.3813399999999998</v>
      </c>
      <c r="R108" s="213">
        <f>Q108*H108</f>
        <v>15.959740679999998</v>
      </c>
      <c r="S108" s="213">
        <v>0</v>
      </c>
      <c r="T108" s="214">
        <f>S108*H108</f>
        <v>0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R108" s="215" t="s">
        <v>137</v>
      </c>
      <c r="AT108" s="215" t="s">
        <v>132</v>
      </c>
      <c r="AU108" s="215" t="s">
        <v>79</v>
      </c>
      <c r="AY108" s="17" t="s">
        <v>130</v>
      </c>
      <c r="BE108" s="216">
        <f>IF(N108="základní",J108,0)</f>
        <v>0</v>
      </c>
      <c r="BF108" s="216">
        <f>IF(N108="snížená",J108,0)</f>
        <v>0</v>
      </c>
      <c r="BG108" s="216">
        <f>IF(N108="zákl. přenesená",J108,0)</f>
        <v>0</v>
      </c>
      <c r="BH108" s="216">
        <f>IF(N108="sníž. přenesená",J108,0)</f>
        <v>0</v>
      </c>
      <c r="BI108" s="216">
        <f>IF(N108="nulová",J108,0)</f>
        <v>0</v>
      </c>
      <c r="BJ108" s="17" t="s">
        <v>79</v>
      </c>
      <c r="BK108" s="216">
        <f>ROUND(I108*H108,2)</f>
        <v>0</v>
      </c>
      <c r="BL108" s="17" t="s">
        <v>137</v>
      </c>
      <c r="BM108" s="215" t="s">
        <v>172</v>
      </c>
    </row>
    <row r="109" s="2" customFormat="1">
      <c r="A109" s="38"/>
      <c r="B109" s="39"/>
      <c r="C109" s="40"/>
      <c r="D109" s="217" t="s">
        <v>138</v>
      </c>
      <c r="E109" s="40"/>
      <c r="F109" s="218" t="s">
        <v>645</v>
      </c>
      <c r="G109" s="40"/>
      <c r="H109" s="40"/>
      <c r="I109" s="219"/>
      <c r="J109" s="40"/>
      <c r="K109" s="40"/>
      <c r="L109" s="44"/>
      <c r="M109" s="220"/>
      <c r="N109" s="221"/>
      <c r="O109" s="84"/>
      <c r="P109" s="84"/>
      <c r="Q109" s="84"/>
      <c r="R109" s="84"/>
      <c r="S109" s="84"/>
      <c r="T109" s="85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T109" s="17" t="s">
        <v>138</v>
      </c>
      <c r="AU109" s="17" t="s">
        <v>79</v>
      </c>
    </row>
    <row r="110" s="2" customFormat="1" ht="16.5" customHeight="1">
      <c r="A110" s="38"/>
      <c r="B110" s="39"/>
      <c r="C110" s="204" t="s">
        <v>154</v>
      </c>
      <c r="D110" s="204" t="s">
        <v>132</v>
      </c>
      <c r="E110" s="205" t="s">
        <v>646</v>
      </c>
      <c r="F110" s="206" t="s">
        <v>647</v>
      </c>
      <c r="G110" s="207" t="s">
        <v>135</v>
      </c>
      <c r="H110" s="208">
        <v>35</v>
      </c>
      <c r="I110" s="209"/>
      <c r="J110" s="210">
        <f>ROUND(I110*H110,2)</f>
        <v>0</v>
      </c>
      <c r="K110" s="206" t="s">
        <v>643</v>
      </c>
      <c r="L110" s="44"/>
      <c r="M110" s="211" t="s">
        <v>19</v>
      </c>
      <c r="N110" s="212" t="s">
        <v>42</v>
      </c>
      <c r="O110" s="84"/>
      <c r="P110" s="213">
        <f>O110*H110</f>
        <v>0</v>
      </c>
      <c r="Q110" s="213">
        <v>0</v>
      </c>
      <c r="R110" s="213">
        <f>Q110*H110</f>
        <v>0</v>
      </c>
      <c r="S110" s="213">
        <v>0</v>
      </c>
      <c r="T110" s="214">
        <f>S110*H110</f>
        <v>0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R110" s="215" t="s">
        <v>137</v>
      </c>
      <c r="AT110" s="215" t="s">
        <v>132</v>
      </c>
      <c r="AU110" s="215" t="s">
        <v>79</v>
      </c>
      <c r="AY110" s="17" t="s">
        <v>130</v>
      </c>
      <c r="BE110" s="216">
        <f>IF(N110="základní",J110,0)</f>
        <v>0</v>
      </c>
      <c r="BF110" s="216">
        <f>IF(N110="snížená",J110,0)</f>
        <v>0</v>
      </c>
      <c r="BG110" s="216">
        <f>IF(N110="zákl. přenesená",J110,0)</f>
        <v>0</v>
      </c>
      <c r="BH110" s="216">
        <f>IF(N110="sníž. přenesená",J110,0)</f>
        <v>0</v>
      </c>
      <c r="BI110" s="216">
        <f>IF(N110="nulová",J110,0)</f>
        <v>0</v>
      </c>
      <c r="BJ110" s="17" t="s">
        <v>79</v>
      </c>
      <c r="BK110" s="216">
        <f>ROUND(I110*H110,2)</f>
        <v>0</v>
      </c>
      <c r="BL110" s="17" t="s">
        <v>137</v>
      </c>
      <c r="BM110" s="215" t="s">
        <v>177</v>
      </c>
    </row>
    <row r="111" s="2" customFormat="1">
      <c r="A111" s="38"/>
      <c r="B111" s="39"/>
      <c r="C111" s="40"/>
      <c r="D111" s="217" t="s">
        <v>138</v>
      </c>
      <c r="E111" s="40"/>
      <c r="F111" s="218" t="s">
        <v>647</v>
      </c>
      <c r="G111" s="40"/>
      <c r="H111" s="40"/>
      <c r="I111" s="219"/>
      <c r="J111" s="40"/>
      <c r="K111" s="40"/>
      <c r="L111" s="44"/>
      <c r="M111" s="220"/>
      <c r="N111" s="221"/>
      <c r="O111" s="84"/>
      <c r="P111" s="84"/>
      <c r="Q111" s="84"/>
      <c r="R111" s="84"/>
      <c r="S111" s="84"/>
      <c r="T111" s="85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T111" s="17" t="s">
        <v>138</v>
      </c>
      <c r="AU111" s="17" t="s">
        <v>79</v>
      </c>
    </row>
    <row r="112" s="12" customFormat="1" ht="25.92" customHeight="1">
      <c r="A112" s="12"/>
      <c r="B112" s="188"/>
      <c r="C112" s="189"/>
      <c r="D112" s="190" t="s">
        <v>70</v>
      </c>
      <c r="E112" s="191" t="s">
        <v>165</v>
      </c>
      <c r="F112" s="191" t="s">
        <v>648</v>
      </c>
      <c r="G112" s="189"/>
      <c r="H112" s="189"/>
      <c r="I112" s="192"/>
      <c r="J112" s="193">
        <f>BK112</f>
        <v>0</v>
      </c>
      <c r="K112" s="189"/>
      <c r="L112" s="194"/>
      <c r="M112" s="195"/>
      <c r="N112" s="196"/>
      <c r="O112" s="196"/>
      <c r="P112" s="197">
        <f>SUM(P113:P118)</f>
        <v>0</v>
      </c>
      <c r="Q112" s="196"/>
      <c r="R112" s="197">
        <f>SUM(R113:R118)</f>
        <v>0</v>
      </c>
      <c r="S112" s="196"/>
      <c r="T112" s="198">
        <f>SUM(T113:T118)</f>
        <v>0</v>
      </c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R112" s="199" t="s">
        <v>79</v>
      </c>
      <c r="AT112" s="200" t="s">
        <v>70</v>
      </c>
      <c r="AU112" s="200" t="s">
        <v>71</v>
      </c>
      <c r="AY112" s="199" t="s">
        <v>130</v>
      </c>
      <c r="BK112" s="201">
        <f>SUM(BK113:BK118)</f>
        <v>0</v>
      </c>
    </row>
    <row r="113" s="2" customFormat="1" ht="16.5" customHeight="1">
      <c r="A113" s="38"/>
      <c r="B113" s="39"/>
      <c r="C113" s="204" t="s">
        <v>192</v>
      </c>
      <c r="D113" s="204" t="s">
        <v>132</v>
      </c>
      <c r="E113" s="205" t="s">
        <v>649</v>
      </c>
      <c r="F113" s="206" t="s">
        <v>650</v>
      </c>
      <c r="G113" s="207" t="s">
        <v>176</v>
      </c>
      <c r="H113" s="208">
        <v>44.813000000000002</v>
      </c>
      <c r="I113" s="209"/>
      <c r="J113" s="210">
        <f>ROUND(I113*H113,2)</f>
        <v>0</v>
      </c>
      <c r="K113" s="206" t="s">
        <v>643</v>
      </c>
      <c r="L113" s="44"/>
      <c r="M113" s="211" t="s">
        <v>19</v>
      </c>
      <c r="N113" s="212" t="s">
        <v>42</v>
      </c>
      <c r="O113" s="84"/>
      <c r="P113" s="213">
        <f>O113*H113</f>
        <v>0</v>
      </c>
      <c r="Q113" s="213">
        <v>0</v>
      </c>
      <c r="R113" s="213">
        <f>Q113*H113</f>
        <v>0</v>
      </c>
      <c r="S113" s="213">
        <v>0</v>
      </c>
      <c r="T113" s="214">
        <f>S113*H113</f>
        <v>0</v>
      </c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R113" s="215" t="s">
        <v>137</v>
      </c>
      <c r="AT113" s="215" t="s">
        <v>132</v>
      </c>
      <c r="AU113" s="215" t="s">
        <v>79</v>
      </c>
      <c r="AY113" s="17" t="s">
        <v>130</v>
      </c>
      <c r="BE113" s="216">
        <f>IF(N113="základní",J113,0)</f>
        <v>0</v>
      </c>
      <c r="BF113" s="216">
        <f>IF(N113="snížená",J113,0)</f>
        <v>0</v>
      </c>
      <c r="BG113" s="216">
        <f>IF(N113="zákl. přenesená",J113,0)</f>
        <v>0</v>
      </c>
      <c r="BH113" s="216">
        <f>IF(N113="sníž. přenesená",J113,0)</f>
        <v>0</v>
      </c>
      <c r="BI113" s="216">
        <f>IF(N113="nulová",J113,0)</f>
        <v>0</v>
      </c>
      <c r="BJ113" s="17" t="s">
        <v>79</v>
      </c>
      <c r="BK113" s="216">
        <f>ROUND(I113*H113,2)</f>
        <v>0</v>
      </c>
      <c r="BL113" s="17" t="s">
        <v>137</v>
      </c>
      <c r="BM113" s="215" t="s">
        <v>195</v>
      </c>
    </row>
    <row r="114" s="2" customFormat="1">
      <c r="A114" s="38"/>
      <c r="B114" s="39"/>
      <c r="C114" s="40"/>
      <c r="D114" s="217" t="s">
        <v>138</v>
      </c>
      <c r="E114" s="40"/>
      <c r="F114" s="218" t="s">
        <v>650</v>
      </c>
      <c r="G114" s="40"/>
      <c r="H114" s="40"/>
      <c r="I114" s="219"/>
      <c r="J114" s="40"/>
      <c r="K114" s="40"/>
      <c r="L114" s="44"/>
      <c r="M114" s="220"/>
      <c r="N114" s="221"/>
      <c r="O114" s="84"/>
      <c r="P114" s="84"/>
      <c r="Q114" s="84"/>
      <c r="R114" s="84"/>
      <c r="S114" s="84"/>
      <c r="T114" s="85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T114" s="17" t="s">
        <v>138</v>
      </c>
      <c r="AU114" s="17" t="s">
        <v>79</v>
      </c>
    </row>
    <row r="115" s="2" customFormat="1" ht="16.5" customHeight="1">
      <c r="A115" s="38"/>
      <c r="B115" s="39"/>
      <c r="C115" s="204" t="s">
        <v>160</v>
      </c>
      <c r="D115" s="204" t="s">
        <v>132</v>
      </c>
      <c r="E115" s="205" t="s">
        <v>651</v>
      </c>
      <c r="F115" s="206" t="s">
        <v>652</v>
      </c>
      <c r="G115" s="207" t="s">
        <v>176</v>
      </c>
      <c r="H115" s="208">
        <v>6</v>
      </c>
      <c r="I115" s="209"/>
      <c r="J115" s="210">
        <f>ROUND(I115*H115,2)</f>
        <v>0</v>
      </c>
      <c r="K115" s="206" t="s">
        <v>643</v>
      </c>
      <c r="L115" s="44"/>
      <c r="M115" s="211" t="s">
        <v>19</v>
      </c>
      <c r="N115" s="212" t="s">
        <v>42</v>
      </c>
      <c r="O115" s="84"/>
      <c r="P115" s="213">
        <f>O115*H115</f>
        <v>0</v>
      </c>
      <c r="Q115" s="213">
        <v>0</v>
      </c>
      <c r="R115" s="213">
        <f>Q115*H115</f>
        <v>0</v>
      </c>
      <c r="S115" s="213">
        <v>0</v>
      </c>
      <c r="T115" s="214">
        <f>S115*H115</f>
        <v>0</v>
      </c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R115" s="215" t="s">
        <v>137</v>
      </c>
      <c r="AT115" s="215" t="s">
        <v>132</v>
      </c>
      <c r="AU115" s="215" t="s">
        <v>79</v>
      </c>
      <c r="AY115" s="17" t="s">
        <v>130</v>
      </c>
      <c r="BE115" s="216">
        <f>IF(N115="základní",J115,0)</f>
        <v>0</v>
      </c>
      <c r="BF115" s="216">
        <f>IF(N115="snížená",J115,0)</f>
        <v>0</v>
      </c>
      <c r="BG115" s="216">
        <f>IF(N115="zákl. přenesená",J115,0)</f>
        <v>0</v>
      </c>
      <c r="BH115" s="216">
        <f>IF(N115="sníž. přenesená",J115,0)</f>
        <v>0</v>
      </c>
      <c r="BI115" s="216">
        <f>IF(N115="nulová",J115,0)</f>
        <v>0</v>
      </c>
      <c r="BJ115" s="17" t="s">
        <v>79</v>
      </c>
      <c r="BK115" s="216">
        <f>ROUND(I115*H115,2)</f>
        <v>0</v>
      </c>
      <c r="BL115" s="17" t="s">
        <v>137</v>
      </c>
      <c r="BM115" s="215" t="s">
        <v>200</v>
      </c>
    </row>
    <row r="116" s="2" customFormat="1">
      <c r="A116" s="38"/>
      <c r="B116" s="39"/>
      <c r="C116" s="40"/>
      <c r="D116" s="217" t="s">
        <v>138</v>
      </c>
      <c r="E116" s="40"/>
      <c r="F116" s="218" t="s">
        <v>652</v>
      </c>
      <c r="G116" s="40"/>
      <c r="H116" s="40"/>
      <c r="I116" s="219"/>
      <c r="J116" s="40"/>
      <c r="K116" s="40"/>
      <c r="L116" s="44"/>
      <c r="M116" s="220"/>
      <c r="N116" s="221"/>
      <c r="O116" s="84"/>
      <c r="P116" s="84"/>
      <c r="Q116" s="84"/>
      <c r="R116" s="84"/>
      <c r="S116" s="84"/>
      <c r="T116" s="85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T116" s="17" t="s">
        <v>138</v>
      </c>
      <c r="AU116" s="17" t="s">
        <v>79</v>
      </c>
    </row>
    <row r="117" s="2" customFormat="1" ht="16.5" customHeight="1">
      <c r="A117" s="38"/>
      <c r="B117" s="39"/>
      <c r="C117" s="204" t="s">
        <v>203</v>
      </c>
      <c r="D117" s="204" t="s">
        <v>132</v>
      </c>
      <c r="E117" s="205" t="s">
        <v>653</v>
      </c>
      <c r="F117" s="206" t="s">
        <v>654</v>
      </c>
      <c r="G117" s="207" t="s">
        <v>176</v>
      </c>
      <c r="H117" s="208">
        <v>2</v>
      </c>
      <c r="I117" s="209"/>
      <c r="J117" s="210">
        <f>ROUND(I117*H117,2)</f>
        <v>0</v>
      </c>
      <c r="K117" s="206" t="s">
        <v>643</v>
      </c>
      <c r="L117" s="44"/>
      <c r="M117" s="211" t="s">
        <v>19</v>
      </c>
      <c r="N117" s="212" t="s">
        <v>42</v>
      </c>
      <c r="O117" s="84"/>
      <c r="P117" s="213">
        <f>O117*H117</f>
        <v>0</v>
      </c>
      <c r="Q117" s="213">
        <v>0</v>
      </c>
      <c r="R117" s="213">
        <f>Q117*H117</f>
        <v>0</v>
      </c>
      <c r="S117" s="213">
        <v>0</v>
      </c>
      <c r="T117" s="214">
        <f>S117*H117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R117" s="215" t="s">
        <v>137</v>
      </c>
      <c r="AT117" s="215" t="s">
        <v>132</v>
      </c>
      <c r="AU117" s="215" t="s">
        <v>79</v>
      </c>
      <c r="AY117" s="17" t="s">
        <v>130</v>
      </c>
      <c r="BE117" s="216">
        <f>IF(N117="základní",J117,0)</f>
        <v>0</v>
      </c>
      <c r="BF117" s="216">
        <f>IF(N117="snížená",J117,0)</f>
        <v>0</v>
      </c>
      <c r="BG117" s="216">
        <f>IF(N117="zákl. přenesená",J117,0)</f>
        <v>0</v>
      </c>
      <c r="BH117" s="216">
        <f>IF(N117="sníž. přenesená",J117,0)</f>
        <v>0</v>
      </c>
      <c r="BI117" s="216">
        <f>IF(N117="nulová",J117,0)</f>
        <v>0</v>
      </c>
      <c r="BJ117" s="17" t="s">
        <v>79</v>
      </c>
      <c r="BK117" s="216">
        <f>ROUND(I117*H117,2)</f>
        <v>0</v>
      </c>
      <c r="BL117" s="17" t="s">
        <v>137</v>
      </c>
      <c r="BM117" s="215" t="s">
        <v>206</v>
      </c>
    </row>
    <row r="118" s="2" customFormat="1">
      <c r="A118" s="38"/>
      <c r="B118" s="39"/>
      <c r="C118" s="40"/>
      <c r="D118" s="217" t="s">
        <v>138</v>
      </c>
      <c r="E118" s="40"/>
      <c r="F118" s="218" t="s">
        <v>654</v>
      </c>
      <c r="G118" s="40"/>
      <c r="H118" s="40"/>
      <c r="I118" s="219"/>
      <c r="J118" s="40"/>
      <c r="K118" s="40"/>
      <c r="L118" s="44"/>
      <c r="M118" s="220"/>
      <c r="N118" s="221"/>
      <c r="O118" s="84"/>
      <c r="P118" s="84"/>
      <c r="Q118" s="84"/>
      <c r="R118" s="84"/>
      <c r="S118" s="84"/>
      <c r="T118" s="85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T118" s="17" t="s">
        <v>138</v>
      </c>
      <c r="AU118" s="17" t="s">
        <v>79</v>
      </c>
    </row>
    <row r="119" s="12" customFormat="1" ht="25.92" customHeight="1">
      <c r="A119" s="12"/>
      <c r="B119" s="188"/>
      <c r="C119" s="189"/>
      <c r="D119" s="190" t="s">
        <v>70</v>
      </c>
      <c r="E119" s="191" t="s">
        <v>214</v>
      </c>
      <c r="F119" s="191" t="s">
        <v>655</v>
      </c>
      <c r="G119" s="189"/>
      <c r="H119" s="189"/>
      <c r="I119" s="192"/>
      <c r="J119" s="193">
        <f>BK119</f>
        <v>0</v>
      </c>
      <c r="K119" s="189"/>
      <c r="L119" s="194"/>
      <c r="M119" s="195"/>
      <c r="N119" s="196"/>
      <c r="O119" s="196"/>
      <c r="P119" s="197">
        <f>SUM(P120:P127)</f>
        <v>0</v>
      </c>
      <c r="Q119" s="196"/>
      <c r="R119" s="197">
        <f>SUM(R120:R127)</f>
        <v>0</v>
      </c>
      <c r="S119" s="196"/>
      <c r="T119" s="198">
        <f>SUM(T120:T127)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199" t="s">
        <v>79</v>
      </c>
      <c r="AT119" s="200" t="s">
        <v>70</v>
      </c>
      <c r="AU119" s="200" t="s">
        <v>71</v>
      </c>
      <c r="AY119" s="199" t="s">
        <v>130</v>
      </c>
      <c r="BK119" s="201">
        <f>SUM(BK120:BK127)</f>
        <v>0</v>
      </c>
    </row>
    <row r="120" s="2" customFormat="1" ht="16.5" customHeight="1">
      <c r="A120" s="38"/>
      <c r="B120" s="39"/>
      <c r="C120" s="204" t="s">
        <v>165</v>
      </c>
      <c r="D120" s="204" t="s">
        <v>132</v>
      </c>
      <c r="E120" s="205" t="s">
        <v>656</v>
      </c>
      <c r="F120" s="206" t="s">
        <v>657</v>
      </c>
      <c r="G120" s="207" t="s">
        <v>176</v>
      </c>
      <c r="H120" s="208">
        <v>101.65600000000001</v>
      </c>
      <c r="I120" s="209"/>
      <c r="J120" s="210">
        <f>ROUND(I120*H120,2)</f>
        <v>0</v>
      </c>
      <c r="K120" s="206" t="s">
        <v>643</v>
      </c>
      <c r="L120" s="44"/>
      <c r="M120" s="211" t="s">
        <v>19</v>
      </c>
      <c r="N120" s="212" t="s">
        <v>42</v>
      </c>
      <c r="O120" s="84"/>
      <c r="P120" s="213">
        <f>O120*H120</f>
        <v>0</v>
      </c>
      <c r="Q120" s="213">
        <v>0</v>
      </c>
      <c r="R120" s="213">
        <f>Q120*H120</f>
        <v>0</v>
      </c>
      <c r="S120" s="213">
        <v>0</v>
      </c>
      <c r="T120" s="214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15" t="s">
        <v>137</v>
      </c>
      <c r="AT120" s="215" t="s">
        <v>132</v>
      </c>
      <c r="AU120" s="215" t="s">
        <v>79</v>
      </c>
      <c r="AY120" s="17" t="s">
        <v>130</v>
      </c>
      <c r="BE120" s="216">
        <f>IF(N120="základní",J120,0)</f>
        <v>0</v>
      </c>
      <c r="BF120" s="216">
        <f>IF(N120="snížená",J120,0)</f>
        <v>0</v>
      </c>
      <c r="BG120" s="216">
        <f>IF(N120="zákl. přenesená",J120,0)</f>
        <v>0</v>
      </c>
      <c r="BH120" s="216">
        <f>IF(N120="sníž. přenesená",J120,0)</f>
        <v>0</v>
      </c>
      <c r="BI120" s="216">
        <f>IF(N120="nulová",J120,0)</f>
        <v>0</v>
      </c>
      <c r="BJ120" s="17" t="s">
        <v>79</v>
      </c>
      <c r="BK120" s="216">
        <f>ROUND(I120*H120,2)</f>
        <v>0</v>
      </c>
      <c r="BL120" s="17" t="s">
        <v>137</v>
      </c>
      <c r="BM120" s="215" t="s">
        <v>211</v>
      </c>
    </row>
    <row r="121" s="2" customFormat="1">
      <c r="A121" s="38"/>
      <c r="B121" s="39"/>
      <c r="C121" s="40"/>
      <c r="D121" s="217" t="s">
        <v>138</v>
      </c>
      <c r="E121" s="40"/>
      <c r="F121" s="218" t="s">
        <v>657</v>
      </c>
      <c r="G121" s="40"/>
      <c r="H121" s="40"/>
      <c r="I121" s="219"/>
      <c r="J121" s="40"/>
      <c r="K121" s="40"/>
      <c r="L121" s="44"/>
      <c r="M121" s="220"/>
      <c r="N121" s="221"/>
      <c r="O121" s="84"/>
      <c r="P121" s="84"/>
      <c r="Q121" s="84"/>
      <c r="R121" s="84"/>
      <c r="S121" s="84"/>
      <c r="T121" s="85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138</v>
      </c>
      <c r="AU121" s="17" t="s">
        <v>79</v>
      </c>
    </row>
    <row r="122" s="2" customFormat="1" ht="16.5" customHeight="1">
      <c r="A122" s="38"/>
      <c r="B122" s="39"/>
      <c r="C122" s="204" t="s">
        <v>214</v>
      </c>
      <c r="D122" s="204" t="s">
        <v>132</v>
      </c>
      <c r="E122" s="205" t="s">
        <v>658</v>
      </c>
      <c r="F122" s="206" t="s">
        <v>659</v>
      </c>
      <c r="G122" s="207" t="s">
        <v>176</v>
      </c>
      <c r="H122" s="208">
        <v>91.409000000000006</v>
      </c>
      <c r="I122" s="209"/>
      <c r="J122" s="210">
        <f>ROUND(I122*H122,2)</f>
        <v>0</v>
      </c>
      <c r="K122" s="206" t="s">
        <v>643</v>
      </c>
      <c r="L122" s="44"/>
      <c r="M122" s="211" t="s">
        <v>19</v>
      </c>
      <c r="N122" s="212" t="s">
        <v>42</v>
      </c>
      <c r="O122" s="84"/>
      <c r="P122" s="213">
        <f>O122*H122</f>
        <v>0</v>
      </c>
      <c r="Q122" s="213">
        <v>0</v>
      </c>
      <c r="R122" s="213">
        <f>Q122*H122</f>
        <v>0</v>
      </c>
      <c r="S122" s="213">
        <v>0</v>
      </c>
      <c r="T122" s="214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15" t="s">
        <v>137</v>
      </c>
      <c r="AT122" s="215" t="s">
        <v>132</v>
      </c>
      <c r="AU122" s="215" t="s">
        <v>79</v>
      </c>
      <c r="AY122" s="17" t="s">
        <v>130</v>
      </c>
      <c r="BE122" s="216">
        <f>IF(N122="základní",J122,0)</f>
        <v>0</v>
      </c>
      <c r="BF122" s="216">
        <f>IF(N122="snížená",J122,0)</f>
        <v>0</v>
      </c>
      <c r="BG122" s="216">
        <f>IF(N122="zákl. přenesená",J122,0)</f>
        <v>0</v>
      </c>
      <c r="BH122" s="216">
        <f>IF(N122="sníž. přenesená",J122,0)</f>
        <v>0</v>
      </c>
      <c r="BI122" s="216">
        <f>IF(N122="nulová",J122,0)</f>
        <v>0</v>
      </c>
      <c r="BJ122" s="17" t="s">
        <v>79</v>
      </c>
      <c r="BK122" s="216">
        <f>ROUND(I122*H122,2)</f>
        <v>0</v>
      </c>
      <c r="BL122" s="17" t="s">
        <v>137</v>
      </c>
      <c r="BM122" s="215" t="s">
        <v>217</v>
      </c>
    </row>
    <row r="123" s="2" customFormat="1">
      <c r="A123" s="38"/>
      <c r="B123" s="39"/>
      <c r="C123" s="40"/>
      <c r="D123" s="217" t="s">
        <v>138</v>
      </c>
      <c r="E123" s="40"/>
      <c r="F123" s="218" t="s">
        <v>659</v>
      </c>
      <c r="G123" s="40"/>
      <c r="H123" s="40"/>
      <c r="I123" s="219"/>
      <c r="J123" s="40"/>
      <c r="K123" s="40"/>
      <c r="L123" s="44"/>
      <c r="M123" s="220"/>
      <c r="N123" s="221"/>
      <c r="O123" s="84"/>
      <c r="P123" s="84"/>
      <c r="Q123" s="84"/>
      <c r="R123" s="84"/>
      <c r="S123" s="84"/>
      <c r="T123" s="85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7" t="s">
        <v>138</v>
      </c>
      <c r="AU123" s="17" t="s">
        <v>79</v>
      </c>
    </row>
    <row r="124" s="2" customFormat="1" ht="16.5" customHeight="1">
      <c r="A124" s="38"/>
      <c r="B124" s="39"/>
      <c r="C124" s="204" t="s">
        <v>172</v>
      </c>
      <c r="D124" s="204" t="s">
        <v>132</v>
      </c>
      <c r="E124" s="205" t="s">
        <v>660</v>
      </c>
      <c r="F124" s="206" t="s">
        <v>661</v>
      </c>
      <c r="G124" s="207" t="s">
        <v>176</v>
      </c>
      <c r="H124" s="208">
        <v>10.065</v>
      </c>
      <c r="I124" s="209"/>
      <c r="J124" s="210">
        <f>ROUND(I124*H124,2)</f>
        <v>0</v>
      </c>
      <c r="K124" s="206" t="s">
        <v>643</v>
      </c>
      <c r="L124" s="44"/>
      <c r="M124" s="211" t="s">
        <v>19</v>
      </c>
      <c r="N124" s="212" t="s">
        <v>42</v>
      </c>
      <c r="O124" s="84"/>
      <c r="P124" s="213">
        <f>O124*H124</f>
        <v>0</v>
      </c>
      <c r="Q124" s="213">
        <v>0</v>
      </c>
      <c r="R124" s="213">
        <f>Q124*H124</f>
        <v>0</v>
      </c>
      <c r="S124" s="213">
        <v>0</v>
      </c>
      <c r="T124" s="214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15" t="s">
        <v>137</v>
      </c>
      <c r="AT124" s="215" t="s">
        <v>132</v>
      </c>
      <c r="AU124" s="215" t="s">
        <v>79</v>
      </c>
      <c r="AY124" s="17" t="s">
        <v>130</v>
      </c>
      <c r="BE124" s="216">
        <f>IF(N124="základní",J124,0)</f>
        <v>0</v>
      </c>
      <c r="BF124" s="216">
        <f>IF(N124="snížená",J124,0)</f>
        <v>0</v>
      </c>
      <c r="BG124" s="216">
        <f>IF(N124="zákl. přenesená",J124,0)</f>
        <v>0</v>
      </c>
      <c r="BH124" s="216">
        <f>IF(N124="sníž. přenesená",J124,0)</f>
        <v>0</v>
      </c>
      <c r="BI124" s="216">
        <f>IF(N124="nulová",J124,0)</f>
        <v>0</v>
      </c>
      <c r="BJ124" s="17" t="s">
        <v>79</v>
      </c>
      <c r="BK124" s="216">
        <f>ROUND(I124*H124,2)</f>
        <v>0</v>
      </c>
      <c r="BL124" s="17" t="s">
        <v>137</v>
      </c>
      <c r="BM124" s="215" t="s">
        <v>223</v>
      </c>
    </row>
    <row r="125" s="2" customFormat="1">
      <c r="A125" s="38"/>
      <c r="B125" s="39"/>
      <c r="C125" s="40"/>
      <c r="D125" s="217" t="s">
        <v>138</v>
      </c>
      <c r="E125" s="40"/>
      <c r="F125" s="218" t="s">
        <v>661</v>
      </c>
      <c r="G125" s="40"/>
      <c r="H125" s="40"/>
      <c r="I125" s="219"/>
      <c r="J125" s="40"/>
      <c r="K125" s="40"/>
      <c r="L125" s="44"/>
      <c r="M125" s="220"/>
      <c r="N125" s="221"/>
      <c r="O125" s="84"/>
      <c r="P125" s="84"/>
      <c r="Q125" s="84"/>
      <c r="R125" s="84"/>
      <c r="S125" s="84"/>
      <c r="T125" s="85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7" t="s">
        <v>138</v>
      </c>
      <c r="AU125" s="17" t="s">
        <v>79</v>
      </c>
    </row>
    <row r="126" s="2" customFormat="1" ht="16.5" customHeight="1">
      <c r="A126" s="38"/>
      <c r="B126" s="39"/>
      <c r="C126" s="204" t="s">
        <v>8</v>
      </c>
      <c r="D126" s="204" t="s">
        <v>132</v>
      </c>
      <c r="E126" s="205" t="s">
        <v>662</v>
      </c>
      <c r="F126" s="206" t="s">
        <v>663</v>
      </c>
      <c r="G126" s="207" t="s">
        <v>176</v>
      </c>
      <c r="H126" s="208">
        <v>40</v>
      </c>
      <c r="I126" s="209"/>
      <c r="J126" s="210">
        <f>ROUND(I126*H126,2)</f>
        <v>0</v>
      </c>
      <c r="K126" s="206" t="s">
        <v>643</v>
      </c>
      <c r="L126" s="44"/>
      <c r="M126" s="211" t="s">
        <v>19</v>
      </c>
      <c r="N126" s="212" t="s">
        <v>42</v>
      </c>
      <c r="O126" s="84"/>
      <c r="P126" s="213">
        <f>O126*H126</f>
        <v>0</v>
      </c>
      <c r="Q126" s="213">
        <v>0</v>
      </c>
      <c r="R126" s="213">
        <f>Q126*H126</f>
        <v>0</v>
      </c>
      <c r="S126" s="213">
        <v>0</v>
      </c>
      <c r="T126" s="214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15" t="s">
        <v>137</v>
      </c>
      <c r="AT126" s="215" t="s">
        <v>132</v>
      </c>
      <c r="AU126" s="215" t="s">
        <v>79</v>
      </c>
      <c r="AY126" s="17" t="s">
        <v>130</v>
      </c>
      <c r="BE126" s="216">
        <f>IF(N126="základní",J126,0)</f>
        <v>0</v>
      </c>
      <c r="BF126" s="216">
        <f>IF(N126="snížená",J126,0)</f>
        <v>0</v>
      </c>
      <c r="BG126" s="216">
        <f>IF(N126="zákl. přenesená",J126,0)</f>
        <v>0</v>
      </c>
      <c r="BH126" s="216">
        <f>IF(N126="sníž. přenesená",J126,0)</f>
        <v>0</v>
      </c>
      <c r="BI126" s="216">
        <f>IF(N126="nulová",J126,0)</f>
        <v>0</v>
      </c>
      <c r="BJ126" s="17" t="s">
        <v>79</v>
      </c>
      <c r="BK126" s="216">
        <f>ROUND(I126*H126,2)</f>
        <v>0</v>
      </c>
      <c r="BL126" s="17" t="s">
        <v>137</v>
      </c>
      <c r="BM126" s="215" t="s">
        <v>227</v>
      </c>
    </row>
    <row r="127" s="2" customFormat="1">
      <c r="A127" s="38"/>
      <c r="B127" s="39"/>
      <c r="C127" s="40"/>
      <c r="D127" s="217" t="s">
        <v>138</v>
      </c>
      <c r="E127" s="40"/>
      <c r="F127" s="218" t="s">
        <v>663</v>
      </c>
      <c r="G127" s="40"/>
      <c r="H127" s="40"/>
      <c r="I127" s="219"/>
      <c r="J127" s="40"/>
      <c r="K127" s="40"/>
      <c r="L127" s="44"/>
      <c r="M127" s="220"/>
      <c r="N127" s="221"/>
      <c r="O127" s="84"/>
      <c r="P127" s="84"/>
      <c r="Q127" s="84"/>
      <c r="R127" s="84"/>
      <c r="S127" s="84"/>
      <c r="T127" s="85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7" t="s">
        <v>138</v>
      </c>
      <c r="AU127" s="17" t="s">
        <v>79</v>
      </c>
    </row>
    <row r="128" s="12" customFormat="1" ht="25.92" customHeight="1">
      <c r="A128" s="12"/>
      <c r="B128" s="188"/>
      <c r="C128" s="189"/>
      <c r="D128" s="190" t="s">
        <v>70</v>
      </c>
      <c r="E128" s="191" t="s">
        <v>8</v>
      </c>
      <c r="F128" s="191" t="s">
        <v>664</v>
      </c>
      <c r="G128" s="189"/>
      <c r="H128" s="189"/>
      <c r="I128" s="192"/>
      <c r="J128" s="193">
        <f>BK128</f>
        <v>0</v>
      </c>
      <c r="K128" s="189"/>
      <c r="L128" s="194"/>
      <c r="M128" s="195"/>
      <c r="N128" s="196"/>
      <c r="O128" s="196"/>
      <c r="P128" s="197">
        <f>SUM(P129:P132)</f>
        <v>0</v>
      </c>
      <c r="Q128" s="196"/>
      <c r="R128" s="197">
        <f>SUM(R129:R132)</f>
        <v>0.030887999999999999</v>
      </c>
      <c r="S128" s="196"/>
      <c r="T128" s="198">
        <f>SUM(T129:T132)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99" t="s">
        <v>79</v>
      </c>
      <c r="AT128" s="200" t="s">
        <v>70</v>
      </c>
      <c r="AU128" s="200" t="s">
        <v>71</v>
      </c>
      <c r="AY128" s="199" t="s">
        <v>130</v>
      </c>
      <c r="BK128" s="201">
        <f>SUM(BK129:BK132)</f>
        <v>0</v>
      </c>
    </row>
    <row r="129" s="2" customFormat="1" ht="16.5" customHeight="1">
      <c r="A129" s="38"/>
      <c r="B129" s="39"/>
      <c r="C129" s="204" t="s">
        <v>177</v>
      </c>
      <c r="D129" s="204" t="s">
        <v>132</v>
      </c>
      <c r="E129" s="205" t="s">
        <v>665</v>
      </c>
      <c r="F129" s="206" t="s">
        <v>666</v>
      </c>
      <c r="G129" s="207" t="s">
        <v>135</v>
      </c>
      <c r="H129" s="208">
        <v>31.199999999999999</v>
      </c>
      <c r="I129" s="209"/>
      <c r="J129" s="210">
        <f>ROUND(I129*H129,2)</f>
        <v>0</v>
      </c>
      <c r="K129" s="206" t="s">
        <v>643</v>
      </c>
      <c r="L129" s="44"/>
      <c r="M129" s="211" t="s">
        <v>19</v>
      </c>
      <c r="N129" s="212" t="s">
        <v>42</v>
      </c>
      <c r="O129" s="84"/>
      <c r="P129" s="213">
        <f>O129*H129</f>
        <v>0</v>
      </c>
      <c r="Q129" s="213">
        <v>0</v>
      </c>
      <c r="R129" s="213">
        <f>Q129*H129</f>
        <v>0</v>
      </c>
      <c r="S129" s="213">
        <v>0</v>
      </c>
      <c r="T129" s="214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15" t="s">
        <v>137</v>
      </c>
      <c r="AT129" s="215" t="s">
        <v>132</v>
      </c>
      <c r="AU129" s="215" t="s">
        <v>79</v>
      </c>
      <c r="AY129" s="17" t="s">
        <v>130</v>
      </c>
      <c r="BE129" s="216">
        <f>IF(N129="základní",J129,0)</f>
        <v>0</v>
      </c>
      <c r="BF129" s="216">
        <f>IF(N129="snížená",J129,0)</f>
        <v>0</v>
      </c>
      <c r="BG129" s="216">
        <f>IF(N129="zákl. přenesená",J129,0)</f>
        <v>0</v>
      </c>
      <c r="BH129" s="216">
        <f>IF(N129="sníž. přenesená",J129,0)</f>
        <v>0</v>
      </c>
      <c r="BI129" s="216">
        <f>IF(N129="nulová",J129,0)</f>
        <v>0</v>
      </c>
      <c r="BJ129" s="17" t="s">
        <v>79</v>
      </c>
      <c r="BK129" s="216">
        <f>ROUND(I129*H129,2)</f>
        <v>0</v>
      </c>
      <c r="BL129" s="17" t="s">
        <v>137</v>
      </c>
      <c r="BM129" s="215" t="s">
        <v>232</v>
      </c>
    </row>
    <row r="130" s="2" customFormat="1">
      <c r="A130" s="38"/>
      <c r="B130" s="39"/>
      <c r="C130" s="40"/>
      <c r="D130" s="217" t="s">
        <v>138</v>
      </c>
      <c r="E130" s="40"/>
      <c r="F130" s="218" t="s">
        <v>666</v>
      </c>
      <c r="G130" s="40"/>
      <c r="H130" s="40"/>
      <c r="I130" s="219"/>
      <c r="J130" s="40"/>
      <c r="K130" s="40"/>
      <c r="L130" s="44"/>
      <c r="M130" s="220"/>
      <c r="N130" s="221"/>
      <c r="O130" s="84"/>
      <c r="P130" s="84"/>
      <c r="Q130" s="84"/>
      <c r="R130" s="84"/>
      <c r="S130" s="84"/>
      <c r="T130" s="85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7" t="s">
        <v>138</v>
      </c>
      <c r="AU130" s="17" t="s">
        <v>79</v>
      </c>
    </row>
    <row r="131" s="2" customFormat="1" ht="16.5" customHeight="1">
      <c r="A131" s="38"/>
      <c r="B131" s="39"/>
      <c r="C131" s="204" t="s">
        <v>234</v>
      </c>
      <c r="D131" s="204" t="s">
        <v>132</v>
      </c>
      <c r="E131" s="205" t="s">
        <v>667</v>
      </c>
      <c r="F131" s="206" t="s">
        <v>668</v>
      </c>
      <c r="G131" s="207" t="s">
        <v>135</v>
      </c>
      <c r="H131" s="208">
        <v>31.199999999999999</v>
      </c>
      <c r="I131" s="209"/>
      <c r="J131" s="210">
        <f>ROUND(I131*H131,2)</f>
        <v>0</v>
      </c>
      <c r="K131" s="206" t="s">
        <v>643</v>
      </c>
      <c r="L131" s="44"/>
      <c r="M131" s="211" t="s">
        <v>19</v>
      </c>
      <c r="N131" s="212" t="s">
        <v>42</v>
      </c>
      <c r="O131" s="84"/>
      <c r="P131" s="213">
        <f>O131*H131</f>
        <v>0</v>
      </c>
      <c r="Q131" s="213">
        <v>0.00098999999999999999</v>
      </c>
      <c r="R131" s="213">
        <f>Q131*H131</f>
        <v>0.030887999999999999</v>
      </c>
      <c r="S131" s="213">
        <v>0</v>
      </c>
      <c r="T131" s="214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15" t="s">
        <v>137</v>
      </c>
      <c r="AT131" s="215" t="s">
        <v>132</v>
      </c>
      <c r="AU131" s="215" t="s">
        <v>79</v>
      </c>
      <c r="AY131" s="17" t="s">
        <v>130</v>
      </c>
      <c r="BE131" s="216">
        <f>IF(N131="základní",J131,0)</f>
        <v>0</v>
      </c>
      <c r="BF131" s="216">
        <f>IF(N131="snížená",J131,0)</f>
        <v>0</v>
      </c>
      <c r="BG131" s="216">
        <f>IF(N131="zákl. přenesená",J131,0)</f>
        <v>0</v>
      </c>
      <c r="BH131" s="216">
        <f>IF(N131="sníž. přenesená",J131,0)</f>
        <v>0</v>
      </c>
      <c r="BI131" s="216">
        <f>IF(N131="nulová",J131,0)</f>
        <v>0</v>
      </c>
      <c r="BJ131" s="17" t="s">
        <v>79</v>
      </c>
      <c r="BK131" s="216">
        <f>ROUND(I131*H131,2)</f>
        <v>0</v>
      </c>
      <c r="BL131" s="17" t="s">
        <v>137</v>
      </c>
      <c r="BM131" s="215" t="s">
        <v>237</v>
      </c>
    </row>
    <row r="132" s="2" customFormat="1">
      <c r="A132" s="38"/>
      <c r="B132" s="39"/>
      <c r="C132" s="40"/>
      <c r="D132" s="217" t="s">
        <v>138</v>
      </c>
      <c r="E132" s="40"/>
      <c r="F132" s="218" t="s">
        <v>668</v>
      </c>
      <c r="G132" s="40"/>
      <c r="H132" s="40"/>
      <c r="I132" s="219"/>
      <c r="J132" s="40"/>
      <c r="K132" s="40"/>
      <c r="L132" s="44"/>
      <c r="M132" s="220"/>
      <c r="N132" s="221"/>
      <c r="O132" s="84"/>
      <c r="P132" s="84"/>
      <c r="Q132" s="84"/>
      <c r="R132" s="84"/>
      <c r="S132" s="84"/>
      <c r="T132" s="85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T132" s="17" t="s">
        <v>138</v>
      </c>
      <c r="AU132" s="17" t="s">
        <v>79</v>
      </c>
    </row>
    <row r="133" s="12" customFormat="1" ht="25.92" customHeight="1">
      <c r="A133" s="12"/>
      <c r="B133" s="188"/>
      <c r="C133" s="189"/>
      <c r="D133" s="190" t="s">
        <v>70</v>
      </c>
      <c r="E133" s="191" t="s">
        <v>177</v>
      </c>
      <c r="F133" s="191" t="s">
        <v>669</v>
      </c>
      <c r="G133" s="189"/>
      <c r="H133" s="189"/>
      <c r="I133" s="192"/>
      <c r="J133" s="193">
        <f>BK133</f>
        <v>0</v>
      </c>
      <c r="K133" s="189"/>
      <c r="L133" s="194"/>
      <c r="M133" s="195"/>
      <c r="N133" s="196"/>
      <c r="O133" s="196"/>
      <c r="P133" s="197">
        <f>SUM(P134:P141)</f>
        <v>0</v>
      </c>
      <c r="Q133" s="196"/>
      <c r="R133" s="197">
        <f>SUM(R134:R141)</f>
        <v>0</v>
      </c>
      <c r="S133" s="196"/>
      <c r="T133" s="198">
        <f>SUM(T134:T141)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99" t="s">
        <v>79</v>
      </c>
      <c r="AT133" s="200" t="s">
        <v>70</v>
      </c>
      <c r="AU133" s="200" t="s">
        <v>71</v>
      </c>
      <c r="AY133" s="199" t="s">
        <v>130</v>
      </c>
      <c r="BK133" s="201">
        <f>SUM(BK134:BK141)</f>
        <v>0</v>
      </c>
    </row>
    <row r="134" s="2" customFormat="1" ht="16.5" customHeight="1">
      <c r="A134" s="38"/>
      <c r="B134" s="39"/>
      <c r="C134" s="204" t="s">
        <v>195</v>
      </c>
      <c r="D134" s="204" t="s">
        <v>132</v>
      </c>
      <c r="E134" s="205" t="s">
        <v>670</v>
      </c>
      <c r="F134" s="206" t="s">
        <v>671</v>
      </c>
      <c r="G134" s="207" t="s">
        <v>176</v>
      </c>
      <c r="H134" s="208">
        <v>18.562000000000001</v>
      </c>
      <c r="I134" s="209"/>
      <c r="J134" s="210">
        <f>ROUND(I134*H134,2)</f>
        <v>0</v>
      </c>
      <c r="K134" s="206" t="s">
        <v>643</v>
      </c>
      <c r="L134" s="44"/>
      <c r="M134" s="211" t="s">
        <v>19</v>
      </c>
      <c r="N134" s="212" t="s">
        <v>42</v>
      </c>
      <c r="O134" s="84"/>
      <c r="P134" s="213">
        <f>O134*H134</f>
        <v>0</v>
      </c>
      <c r="Q134" s="213">
        <v>0</v>
      </c>
      <c r="R134" s="213">
        <f>Q134*H134</f>
        <v>0</v>
      </c>
      <c r="S134" s="213">
        <v>0</v>
      </c>
      <c r="T134" s="214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15" t="s">
        <v>137</v>
      </c>
      <c r="AT134" s="215" t="s">
        <v>132</v>
      </c>
      <c r="AU134" s="215" t="s">
        <v>79</v>
      </c>
      <c r="AY134" s="17" t="s">
        <v>130</v>
      </c>
      <c r="BE134" s="216">
        <f>IF(N134="základní",J134,0)</f>
        <v>0</v>
      </c>
      <c r="BF134" s="216">
        <f>IF(N134="snížená",J134,0)</f>
        <v>0</v>
      </c>
      <c r="BG134" s="216">
        <f>IF(N134="zákl. přenesená",J134,0)</f>
        <v>0</v>
      </c>
      <c r="BH134" s="216">
        <f>IF(N134="sníž. přenesená",J134,0)</f>
        <v>0</v>
      </c>
      <c r="BI134" s="216">
        <f>IF(N134="nulová",J134,0)</f>
        <v>0</v>
      </c>
      <c r="BJ134" s="17" t="s">
        <v>79</v>
      </c>
      <c r="BK134" s="216">
        <f>ROUND(I134*H134,2)</f>
        <v>0</v>
      </c>
      <c r="BL134" s="17" t="s">
        <v>137</v>
      </c>
      <c r="BM134" s="215" t="s">
        <v>241</v>
      </c>
    </row>
    <row r="135" s="2" customFormat="1">
      <c r="A135" s="38"/>
      <c r="B135" s="39"/>
      <c r="C135" s="40"/>
      <c r="D135" s="217" t="s">
        <v>138</v>
      </c>
      <c r="E135" s="40"/>
      <c r="F135" s="218" t="s">
        <v>671</v>
      </c>
      <c r="G135" s="40"/>
      <c r="H135" s="40"/>
      <c r="I135" s="219"/>
      <c r="J135" s="40"/>
      <c r="K135" s="40"/>
      <c r="L135" s="44"/>
      <c r="M135" s="220"/>
      <c r="N135" s="221"/>
      <c r="O135" s="84"/>
      <c r="P135" s="84"/>
      <c r="Q135" s="84"/>
      <c r="R135" s="84"/>
      <c r="S135" s="84"/>
      <c r="T135" s="85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7" t="s">
        <v>138</v>
      </c>
      <c r="AU135" s="17" t="s">
        <v>79</v>
      </c>
    </row>
    <row r="136" s="2" customFormat="1" ht="16.5" customHeight="1">
      <c r="A136" s="38"/>
      <c r="B136" s="39"/>
      <c r="C136" s="204" t="s">
        <v>251</v>
      </c>
      <c r="D136" s="204" t="s">
        <v>132</v>
      </c>
      <c r="E136" s="205" t="s">
        <v>672</v>
      </c>
      <c r="F136" s="206" t="s">
        <v>673</v>
      </c>
      <c r="G136" s="207" t="s">
        <v>176</v>
      </c>
      <c r="H136" s="208">
        <v>18.562000000000001</v>
      </c>
      <c r="I136" s="209"/>
      <c r="J136" s="210">
        <f>ROUND(I136*H136,2)</f>
        <v>0</v>
      </c>
      <c r="K136" s="206" t="s">
        <v>643</v>
      </c>
      <c r="L136" s="44"/>
      <c r="M136" s="211" t="s">
        <v>19</v>
      </c>
      <c r="N136" s="212" t="s">
        <v>42</v>
      </c>
      <c r="O136" s="84"/>
      <c r="P136" s="213">
        <f>O136*H136</f>
        <v>0</v>
      </c>
      <c r="Q136" s="213">
        <v>0</v>
      </c>
      <c r="R136" s="213">
        <f>Q136*H136</f>
        <v>0</v>
      </c>
      <c r="S136" s="213">
        <v>0</v>
      </c>
      <c r="T136" s="214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15" t="s">
        <v>137</v>
      </c>
      <c r="AT136" s="215" t="s">
        <v>132</v>
      </c>
      <c r="AU136" s="215" t="s">
        <v>79</v>
      </c>
      <c r="AY136" s="17" t="s">
        <v>130</v>
      </c>
      <c r="BE136" s="216">
        <f>IF(N136="základní",J136,0)</f>
        <v>0</v>
      </c>
      <c r="BF136" s="216">
        <f>IF(N136="snížená",J136,0)</f>
        <v>0</v>
      </c>
      <c r="BG136" s="216">
        <f>IF(N136="zákl. přenesená",J136,0)</f>
        <v>0</v>
      </c>
      <c r="BH136" s="216">
        <f>IF(N136="sníž. přenesená",J136,0)</f>
        <v>0</v>
      </c>
      <c r="BI136" s="216">
        <f>IF(N136="nulová",J136,0)</f>
        <v>0</v>
      </c>
      <c r="BJ136" s="17" t="s">
        <v>79</v>
      </c>
      <c r="BK136" s="216">
        <f>ROUND(I136*H136,2)</f>
        <v>0</v>
      </c>
      <c r="BL136" s="17" t="s">
        <v>137</v>
      </c>
      <c r="BM136" s="215" t="s">
        <v>254</v>
      </c>
    </row>
    <row r="137" s="2" customFormat="1">
      <c r="A137" s="38"/>
      <c r="B137" s="39"/>
      <c r="C137" s="40"/>
      <c r="D137" s="217" t="s">
        <v>138</v>
      </c>
      <c r="E137" s="40"/>
      <c r="F137" s="218" t="s">
        <v>673</v>
      </c>
      <c r="G137" s="40"/>
      <c r="H137" s="40"/>
      <c r="I137" s="219"/>
      <c r="J137" s="40"/>
      <c r="K137" s="40"/>
      <c r="L137" s="44"/>
      <c r="M137" s="220"/>
      <c r="N137" s="221"/>
      <c r="O137" s="84"/>
      <c r="P137" s="84"/>
      <c r="Q137" s="84"/>
      <c r="R137" s="84"/>
      <c r="S137" s="84"/>
      <c r="T137" s="85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7" t="s">
        <v>138</v>
      </c>
      <c r="AU137" s="17" t="s">
        <v>79</v>
      </c>
    </row>
    <row r="138" s="2" customFormat="1" ht="16.5" customHeight="1">
      <c r="A138" s="38"/>
      <c r="B138" s="39"/>
      <c r="C138" s="204" t="s">
        <v>200</v>
      </c>
      <c r="D138" s="204" t="s">
        <v>132</v>
      </c>
      <c r="E138" s="205" t="s">
        <v>674</v>
      </c>
      <c r="F138" s="206" t="s">
        <v>675</v>
      </c>
      <c r="G138" s="207" t="s">
        <v>210</v>
      </c>
      <c r="H138" s="208">
        <v>16.754999999999999</v>
      </c>
      <c r="I138" s="209"/>
      <c r="J138" s="210">
        <f>ROUND(I138*H138,2)</f>
        <v>0</v>
      </c>
      <c r="K138" s="206" t="s">
        <v>643</v>
      </c>
      <c r="L138" s="44"/>
      <c r="M138" s="211" t="s">
        <v>19</v>
      </c>
      <c r="N138" s="212" t="s">
        <v>42</v>
      </c>
      <c r="O138" s="84"/>
      <c r="P138" s="213">
        <f>O138*H138</f>
        <v>0</v>
      </c>
      <c r="Q138" s="213">
        <v>0</v>
      </c>
      <c r="R138" s="213">
        <f>Q138*H138</f>
        <v>0</v>
      </c>
      <c r="S138" s="213">
        <v>0</v>
      </c>
      <c r="T138" s="214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15" t="s">
        <v>137</v>
      </c>
      <c r="AT138" s="215" t="s">
        <v>132</v>
      </c>
      <c r="AU138" s="215" t="s">
        <v>79</v>
      </c>
      <c r="AY138" s="17" t="s">
        <v>130</v>
      </c>
      <c r="BE138" s="216">
        <f>IF(N138="základní",J138,0)</f>
        <v>0</v>
      </c>
      <c r="BF138" s="216">
        <f>IF(N138="snížená",J138,0)</f>
        <v>0</v>
      </c>
      <c r="BG138" s="216">
        <f>IF(N138="zákl. přenesená",J138,0)</f>
        <v>0</v>
      </c>
      <c r="BH138" s="216">
        <f>IF(N138="sníž. přenesená",J138,0)</f>
        <v>0</v>
      </c>
      <c r="BI138" s="216">
        <f>IF(N138="nulová",J138,0)</f>
        <v>0</v>
      </c>
      <c r="BJ138" s="17" t="s">
        <v>79</v>
      </c>
      <c r="BK138" s="216">
        <f>ROUND(I138*H138,2)</f>
        <v>0</v>
      </c>
      <c r="BL138" s="17" t="s">
        <v>137</v>
      </c>
      <c r="BM138" s="215" t="s">
        <v>259</v>
      </c>
    </row>
    <row r="139" s="2" customFormat="1">
      <c r="A139" s="38"/>
      <c r="B139" s="39"/>
      <c r="C139" s="40"/>
      <c r="D139" s="217" t="s">
        <v>138</v>
      </c>
      <c r="E139" s="40"/>
      <c r="F139" s="218" t="s">
        <v>675</v>
      </c>
      <c r="G139" s="40"/>
      <c r="H139" s="40"/>
      <c r="I139" s="219"/>
      <c r="J139" s="40"/>
      <c r="K139" s="40"/>
      <c r="L139" s="44"/>
      <c r="M139" s="220"/>
      <c r="N139" s="221"/>
      <c r="O139" s="84"/>
      <c r="P139" s="84"/>
      <c r="Q139" s="84"/>
      <c r="R139" s="84"/>
      <c r="S139" s="84"/>
      <c r="T139" s="85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7" t="s">
        <v>138</v>
      </c>
      <c r="AU139" s="17" t="s">
        <v>79</v>
      </c>
    </row>
    <row r="140" s="2" customFormat="1" ht="16.5" customHeight="1">
      <c r="A140" s="38"/>
      <c r="B140" s="39"/>
      <c r="C140" s="204" t="s">
        <v>7</v>
      </c>
      <c r="D140" s="204" t="s">
        <v>132</v>
      </c>
      <c r="E140" s="205" t="s">
        <v>676</v>
      </c>
      <c r="F140" s="206" t="s">
        <v>677</v>
      </c>
      <c r="G140" s="207" t="s">
        <v>210</v>
      </c>
      <c r="H140" s="208">
        <v>16.754999999999999</v>
      </c>
      <c r="I140" s="209"/>
      <c r="J140" s="210">
        <f>ROUND(I140*H140,2)</f>
        <v>0</v>
      </c>
      <c r="K140" s="206" t="s">
        <v>643</v>
      </c>
      <c r="L140" s="44"/>
      <c r="M140" s="211" t="s">
        <v>19</v>
      </c>
      <c r="N140" s="212" t="s">
        <v>42</v>
      </c>
      <c r="O140" s="84"/>
      <c r="P140" s="213">
        <f>O140*H140</f>
        <v>0</v>
      </c>
      <c r="Q140" s="213">
        <v>0</v>
      </c>
      <c r="R140" s="213">
        <f>Q140*H140</f>
        <v>0</v>
      </c>
      <c r="S140" s="213">
        <v>0</v>
      </c>
      <c r="T140" s="214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15" t="s">
        <v>137</v>
      </c>
      <c r="AT140" s="215" t="s">
        <v>132</v>
      </c>
      <c r="AU140" s="215" t="s">
        <v>79</v>
      </c>
      <c r="AY140" s="17" t="s">
        <v>130</v>
      </c>
      <c r="BE140" s="216">
        <f>IF(N140="základní",J140,0)</f>
        <v>0</v>
      </c>
      <c r="BF140" s="216">
        <f>IF(N140="snížená",J140,0)</f>
        <v>0</v>
      </c>
      <c r="BG140" s="216">
        <f>IF(N140="zákl. přenesená",J140,0)</f>
        <v>0</v>
      </c>
      <c r="BH140" s="216">
        <f>IF(N140="sníž. přenesená",J140,0)</f>
        <v>0</v>
      </c>
      <c r="BI140" s="216">
        <f>IF(N140="nulová",J140,0)</f>
        <v>0</v>
      </c>
      <c r="BJ140" s="17" t="s">
        <v>79</v>
      </c>
      <c r="BK140" s="216">
        <f>ROUND(I140*H140,2)</f>
        <v>0</v>
      </c>
      <c r="BL140" s="17" t="s">
        <v>137</v>
      </c>
      <c r="BM140" s="215" t="s">
        <v>263</v>
      </c>
    </row>
    <row r="141" s="2" customFormat="1">
      <c r="A141" s="38"/>
      <c r="B141" s="39"/>
      <c r="C141" s="40"/>
      <c r="D141" s="217" t="s">
        <v>138</v>
      </c>
      <c r="E141" s="40"/>
      <c r="F141" s="218" t="s">
        <v>677</v>
      </c>
      <c r="G141" s="40"/>
      <c r="H141" s="40"/>
      <c r="I141" s="219"/>
      <c r="J141" s="40"/>
      <c r="K141" s="40"/>
      <c r="L141" s="44"/>
      <c r="M141" s="220"/>
      <c r="N141" s="221"/>
      <c r="O141" s="84"/>
      <c r="P141" s="84"/>
      <c r="Q141" s="84"/>
      <c r="R141" s="84"/>
      <c r="S141" s="84"/>
      <c r="T141" s="85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7" t="s">
        <v>138</v>
      </c>
      <c r="AU141" s="17" t="s">
        <v>79</v>
      </c>
    </row>
    <row r="142" s="12" customFormat="1" ht="25.92" customHeight="1">
      <c r="A142" s="12"/>
      <c r="B142" s="188"/>
      <c r="C142" s="189"/>
      <c r="D142" s="190" t="s">
        <v>70</v>
      </c>
      <c r="E142" s="191" t="s">
        <v>195</v>
      </c>
      <c r="F142" s="191" t="s">
        <v>678</v>
      </c>
      <c r="G142" s="189"/>
      <c r="H142" s="189"/>
      <c r="I142" s="192"/>
      <c r="J142" s="193">
        <f>BK142</f>
        <v>0</v>
      </c>
      <c r="K142" s="189"/>
      <c r="L142" s="194"/>
      <c r="M142" s="195"/>
      <c r="N142" s="196"/>
      <c r="O142" s="196"/>
      <c r="P142" s="197">
        <f>SUM(P143:P146)</f>
        <v>0</v>
      </c>
      <c r="Q142" s="196"/>
      <c r="R142" s="197">
        <f>SUM(R143:R146)</f>
        <v>0.0059800000000000001</v>
      </c>
      <c r="S142" s="196"/>
      <c r="T142" s="198">
        <f>SUM(T143:T146)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99" t="s">
        <v>79</v>
      </c>
      <c r="AT142" s="200" t="s">
        <v>70</v>
      </c>
      <c r="AU142" s="200" t="s">
        <v>71</v>
      </c>
      <c r="AY142" s="199" t="s">
        <v>130</v>
      </c>
      <c r="BK142" s="201">
        <f>SUM(BK143:BK146)</f>
        <v>0</v>
      </c>
    </row>
    <row r="143" s="2" customFormat="1" ht="16.5" customHeight="1">
      <c r="A143" s="38"/>
      <c r="B143" s="39"/>
      <c r="C143" s="204" t="s">
        <v>206</v>
      </c>
      <c r="D143" s="204" t="s">
        <v>132</v>
      </c>
      <c r="E143" s="205" t="s">
        <v>679</v>
      </c>
      <c r="F143" s="206" t="s">
        <v>680</v>
      </c>
      <c r="G143" s="207" t="s">
        <v>135</v>
      </c>
      <c r="H143" s="208">
        <v>299</v>
      </c>
      <c r="I143" s="209"/>
      <c r="J143" s="210">
        <f>ROUND(I143*H143,2)</f>
        <v>0</v>
      </c>
      <c r="K143" s="206" t="s">
        <v>643</v>
      </c>
      <c r="L143" s="44"/>
      <c r="M143" s="211" t="s">
        <v>19</v>
      </c>
      <c r="N143" s="212" t="s">
        <v>42</v>
      </c>
      <c r="O143" s="84"/>
      <c r="P143" s="213">
        <f>O143*H143</f>
        <v>0</v>
      </c>
      <c r="Q143" s="213">
        <v>0</v>
      </c>
      <c r="R143" s="213">
        <f>Q143*H143</f>
        <v>0</v>
      </c>
      <c r="S143" s="213">
        <v>0</v>
      </c>
      <c r="T143" s="214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15" t="s">
        <v>137</v>
      </c>
      <c r="AT143" s="215" t="s">
        <v>132</v>
      </c>
      <c r="AU143" s="215" t="s">
        <v>79</v>
      </c>
      <c r="AY143" s="17" t="s">
        <v>130</v>
      </c>
      <c r="BE143" s="216">
        <f>IF(N143="základní",J143,0)</f>
        <v>0</v>
      </c>
      <c r="BF143" s="216">
        <f>IF(N143="snížená",J143,0)</f>
        <v>0</v>
      </c>
      <c r="BG143" s="216">
        <f>IF(N143="zákl. přenesená",J143,0)</f>
        <v>0</v>
      </c>
      <c r="BH143" s="216">
        <f>IF(N143="sníž. přenesená",J143,0)</f>
        <v>0</v>
      </c>
      <c r="BI143" s="216">
        <f>IF(N143="nulová",J143,0)</f>
        <v>0</v>
      </c>
      <c r="BJ143" s="17" t="s">
        <v>79</v>
      </c>
      <c r="BK143" s="216">
        <f>ROUND(I143*H143,2)</f>
        <v>0</v>
      </c>
      <c r="BL143" s="17" t="s">
        <v>137</v>
      </c>
      <c r="BM143" s="215" t="s">
        <v>267</v>
      </c>
    </row>
    <row r="144" s="2" customFormat="1">
      <c r="A144" s="38"/>
      <c r="B144" s="39"/>
      <c r="C144" s="40"/>
      <c r="D144" s="217" t="s">
        <v>138</v>
      </c>
      <c r="E144" s="40"/>
      <c r="F144" s="218" t="s">
        <v>680</v>
      </c>
      <c r="G144" s="40"/>
      <c r="H144" s="40"/>
      <c r="I144" s="219"/>
      <c r="J144" s="40"/>
      <c r="K144" s="40"/>
      <c r="L144" s="44"/>
      <c r="M144" s="220"/>
      <c r="N144" s="221"/>
      <c r="O144" s="84"/>
      <c r="P144" s="84"/>
      <c r="Q144" s="84"/>
      <c r="R144" s="84"/>
      <c r="S144" s="84"/>
      <c r="T144" s="85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7" t="s">
        <v>138</v>
      </c>
      <c r="AU144" s="17" t="s">
        <v>79</v>
      </c>
    </row>
    <row r="145" s="2" customFormat="1" ht="16.5" customHeight="1">
      <c r="A145" s="38"/>
      <c r="B145" s="39"/>
      <c r="C145" s="204" t="s">
        <v>270</v>
      </c>
      <c r="D145" s="204" t="s">
        <v>132</v>
      </c>
      <c r="E145" s="205" t="s">
        <v>681</v>
      </c>
      <c r="F145" s="206" t="s">
        <v>682</v>
      </c>
      <c r="G145" s="207" t="s">
        <v>135</v>
      </c>
      <c r="H145" s="208">
        <v>299</v>
      </c>
      <c r="I145" s="209"/>
      <c r="J145" s="210">
        <f>ROUND(I145*H145,2)</f>
        <v>0</v>
      </c>
      <c r="K145" s="206" t="s">
        <v>643</v>
      </c>
      <c r="L145" s="44"/>
      <c r="M145" s="211" t="s">
        <v>19</v>
      </c>
      <c r="N145" s="212" t="s">
        <v>42</v>
      </c>
      <c r="O145" s="84"/>
      <c r="P145" s="213">
        <f>O145*H145</f>
        <v>0</v>
      </c>
      <c r="Q145" s="213">
        <v>2.0000000000000002E-05</v>
      </c>
      <c r="R145" s="213">
        <f>Q145*H145</f>
        <v>0.0059800000000000001</v>
      </c>
      <c r="S145" s="213">
        <v>0</v>
      </c>
      <c r="T145" s="214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15" t="s">
        <v>137</v>
      </c>
      <c r="AT145" s="215" t="s">
        <v>132</v>
      </c>
      <c r="AU145" s="215" t="s">
        <v>79</v>
      </c>
      <c r="AY145" s="17" t="s">
        <v>130</v>
      </c>
      <c r="BE145" s="216">
        <f>IF(N145="základní",J145,0)</f>
        <v>0</v>
      </c>
      <c r="BF145" s="216">
        <f>IF(N145="snížená",J145,0)</f>
        <v>0</v>
      </c>
      <c r="BG145" s="216">
        <f>IF(N145="zákl. přenesená",J145,0)</f>
        <v>0</v>
      </c>
      <c r="BH145" s="216">
        <f>IF(N145="sníž. přenesená",J145,0)</f>
        <v>0</v>
      </c>
      <c r="BI145" s="216">
        <f>IF(N145="nulová",J145,0)</f>
        <v>0</v>
      </c>
      <c r="BJ145" s="17" t="s">
        <v>79</v>
      </c>
      <c r="BK145" s="216">
        <f>ROUND(I145*H145,2)</f>
        <v>0</v>
      </c>
      <c r="BL145" s="17" t="s">
        <v>137</v>
      </c>
      <c r="BM145" s="215" t="s">
        <v>273</v>
      </c>
    </row>
    <row r="146" s="2" customFormat="1">
      <c r="A146" s="38"/>
      <c r="B146" s="39"/>
      <c r="C146" s="40"/>
      <c r="D146" s="217" t="s">
        <v>138</v>
      </c>
      <c r="E146" s="40"/>
      <c r="F146" s="218" t="s">
        <v>682</v>
      </c>
      <c r="G146" s="40"/>
      <c r="H146" s="40"/>
      <c r="I146" s="219"/>
      <c r="J146" s="40"/>
      <c r="K146" s="40"/>
      <c r="L146" s="44"/>
      <c r="M146" s="220"/>
      <c r="N146" s="221"/>
      <c r="O146" s="84"/>
      <c r="P146" s="84"/>
      <c r="Q146" s="84"/>
      <c r="R146" s="84"/>
      <c r="S146" s="84"/>
      <c r="T146" s="85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7" t="s">
        <v>138</v>
      </c>
      <c r="AU146" s="17" t="s">
        <v>79</v>
      </c>
    </row>
    <row r="147" s="12" customFormat="1" ht="25.92" customHeight="1">
      <c r="A147" s="12"/>
      <c r="B147" s="188"/>
      <c r="C147" s="189"/>
      <c r="D147" s="190" t="s">
        <v>70</v>
      </c>
      <c r="E147" s="191" t="s">
        <v>273</v>
      </c>
      <c r="F147" s="191" t="s">
        <v>683</v>
      </c>
      <c r="G147" s="189"/>
      <c r="H147" s="189"/>
      <c r="I147" s="192"/>
      <c r="J147" s="193">
        <f>BK147</f>
        <v>0</v>
      </c>
      <c r="K147" s="189"/>
      <c r="L147" s="194"/>
      <c r="M147" s="195"/>
      <c r="N147" s="196"/>
      <c r="O147" s="196"/>
      <c r="P147" s="197">
        <f>SUM(P148:P159)</f>
        <v>0</v>
      </c>
      <c r="Q147" s="196"/>
      <c r="R147" s="197">
        <f>SUM(R148:R159)</f>
        <v>13.560301919999999</v>
      </c>
      <c r="S147" s="196"/>
      <c r="T147" s="198">
        <f>SUM(T148:T159)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99" t="s">
        <v>79</v>
      </c>
      <c r="AT147" s="200" t="s">
        <v>70</v>
      </c>
      <c r="AU147" s="200" t="s">
        <v>71</v>
      </c>
      <c r="AY147" s="199" t="s">
        <v>130</v>
      </c>
      <c r="BK147" s="201">
        <f>SUM(BK148:BK159)</f>
        <v>0</v>
      </c>
    </row>
    <row r="148" s="2" customFormat="1" ht="16.5" customHeight="1">
      <c r="A148" s="38"/>
      <c r="B148" s="39"/>
      <c r="C148" s="204" t="s">
        <v>211</v>
      </c>
      <c r="D148" s="204" t="s">
        <v>132</v>
      </c>
      <c r="E148" s="205" t="s">
        <v>684</v>
      </c>
      <c r="F148" s="206" t="s">
        <v>685</v>
      </c>
      <c r="G148" s="207" t="s">
        <v>176</v>
      </c>
      <c r="H148" s="208">
        <v>3.5489999999999999</v>
      </c>
      <c r="I148" s="209"/>
      <c r="J148" s="210">
        <f>ROUND(I148*H148,2)</f>
        <v>0</v>
      </c>
      <c r="K148" s="206" t="s">
        <v>643</v>
      </c>
      <c r="L148" s="44"/>
      <c r="M148" s="211" t="s">
        <v>19</v>
      </c>
      <c r="N148" s="212" t="s">
        <v>42</v>
      </c>
      <c r="O148" s="84"/>
      <c r="P148" s="213">
        <f>O148*H148</f>
        <v>0</v>
      </c>
      <c r="Q148" s="213">
        <v>1.8480000000000001</v>
      </c>
      <c r="R148" s="213">
        <f>Q148*H148</f>
        <v>6.5585520000000006</v>
      </c>
      <c r="S148" s="213">
        <v>0</v>
      </c>
      <c r="T148" s="214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15" t="s">
        <v>137</v>
      </c>
      <c r="AT148" s="215" t="s">
        <v>132</v>
      </c>
      <c r="AU148" s="215" t="s">
        <v>79</v>
      </c>
      <c r="AY148" s="17" t="s">
        <v>130</v>
      </c>
      <c r="BE148" s="216">
        <f>IF(N148="základní",J148,0)</f>
        <v>0</v>
      </c>
      <c r="BF148" s="216">
        <f>IF(N148="snížená",J148,0)</f>
        <v>0</v>
      </c>
      <c r="BG148" s="216">
        <f>IF(N148="zákl. přenesená",J148,0)</f>
        <v>0</v>
      </c>
      <c r="BH148" s="216">
        <f>IF(N148="sníž. přenesená",J148,0)</f>
        <v>0</v>
      </c>
      <c r="BI148" s="216">
        <f>IF(N148="nulová",J148,0)</f>
        <v>0</v>
      </c>
      <c r="BJ148" s="17" t="s">
        <v>79</v>
      </c>
      <c r="BK148" s="216">
        <f>ROUND(I148*H148,2)</f>
        <v>0</v>
      </c>
      <c r="BL148" s="17" t="s">
        <v>137</v>
      </c>
      <c r="BM148" s="215" t="s">
        <v>279</v>
      </c>
    </row>
    <row r="149" s="2" customFormat="1">
      <c r="A149" s="38"/>
      <c r="B149" s="39"/>
      <c r="C149" s="40"/>
      <c r="D149" s="217" t="s">
        <v>138</v>
      </c>
      <c r="E149" s="40"/>
      <c r="F149" s="218" t="s">
        <v>685</v>
      </c>
      <c r="G149" s="40"/>
      <c r="H149" s="40"/>
      <c r="I149" s="219"/>
      <c r="J149" s="40"/>
      <c r="K149" s="40"/>
      <c r="L149" s="44"/>
      <c r="M149" s="220"/>
      <c r="N149" s="221"/>
      <c r="O149" s="84"/>
      <c r="P149" s="84"/>
      <c r="Q149" s="84"/>
      <c r="R149" s="84"/>
      <c r="S149" s="84"/>
      <c r="T149" s="85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7" t="s">
        <v>138</v>
      </c>
      <c r="AU149" s="17" t="s">
        <v>79</v>
      </c>
    </row>
    <row r="150" s="2" customFormat="1" ht="16.5" customHeight="1">
      <c r="A150" s="38"/>
      <c r="B150" s="39"/>
      <c r="C150" s="204" t="s">
        <v>285</v>
      </c>
      <c r="D150" s="204" t="s">
        <v>132</v>
      </c>
      <c r="E150" s="205" t="s">
        <v>686</v>
      </c>
      <c r="F150" s="206" t="s">
        <v>687</v>
      </c>
      <c r="G150" s="207" t="s">
        <v>407</v>
      </c>
      <c r="H150" s="208">
        <v>24</v>
      </c>
      <c r="I150" s="209"/>
      <c r="J150" s="210">
        <f>ROUND(I150*H150,2)</f>
        <v>0</v>
      </c>
      <c r="K150" s="206" t="s">
        <v>643</v>
      </c>
      <c r="L150" s="44"/>
      <c r="M150" s="211" t="s">
        <v>19</v>
      </c>
      <c r="N150" s="212" t="s">
        <v>42</v>
      </c>
      <c r="O150" s="84"/>
      <c r="P150" s="213">
        <f>O150*H150</f>
        <v>0</v>
      </c>
      <c r="Q150" s="213">
        <v>0.0055799999999999999</v>
      </c>
      <c r="R150" s="213">
        <f>Q150*H150</f>
        <v>0.13391999999999998</v>
      </c>
      <c r="S150" s="213">
        <v>0</v>
      </c>
      <c r="T150" s="214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15" t="s">
        <v>137</v>
      </c>
      <c r="AT150" s="215" t="s">
        <v>132</v>
      </c>
      <c r="AU150" s="215" t="s">
        <v>79</v>
      </c>
      <c r="AY150" s="17" t="s">
        <v>130</v>
      </c>
      <c r="BE150" s="216">
        <f>IF(N150="základní",J150,0)</f>
        <v>0</v>
      </c>
      <c r="BF150" s="216">
        <f>IF(N150="snížená",J150,0)</f>
        <v>0</v>
      </c>
      <c r="BG150" s="216">
        <f>IF(N150="zákl. přenesená",J150,0)</f>
        <v>0</v>
      </c>
      <c r="BH150" s="216">
        <f>IF(N150="sníž. přenesená",J150,0)</f>
        <v>0</v>
      </c>
      <c r="BI150" s="216">
        <f>IF(N150="nulová",J150,0)</f>
        <v>0</v>
      </c>
      <c r="BJ150" s="17" t="s">
        <v>79</v>
      </c>
      <c r="BK150" s="216">
        <f>ROUND(I150*H150,2)</f>
        <v>0</v>
      </c>
      <c r="BL150" s="17" t="s">
        <v>137</v>
      </c>
      <c r="BM150" s="215" t="s">
        <v>288</v>
      </c>
    </row>
    <row r="151" s="2" customFormat="1">
      <c r="A151" s="38"/>
      <c r="B151" s="39"/>
      <c r="C151" s="40"/>
      <c r="D151" s="217" t="s">
        <v>138</v>
      </c>
      <c r="E151" s="40"/>
      <c r="F151" s="218" t="s">
        <v>687</v>
      </c>
      <c r="G151" s="40"/>
      <c r="H151" s="40"/>
      <c r="I151" s="219"/>
      <c r="J151" s="40"/>
      <c r="K151" s="40"/>
      <c r="L151" s="44"/>
      <c r="M151" s="220"/>
      <c r="N151" s="221"/>
      <c r="O151" s="84"/>
      <c r="P151" s="84"/>
      <c r="Q151" s="84"/>
      <c r="R151" s="84"/>
      <c r="S151" s="84"/>
      <c r="T151" s="85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T151" s="17" t="s">
        <v>138</v>
      </c>
      <c r="AU151" s="17" t="s">
        <v>79</v>
      </c>
    </row>
    <row r="152" s="2" customFormat="1" ht="16.5" customHeight="1">
      <c r="A152" s="38"/>
      <c r="B152" s="39"/>
      <c r="C152" s="204" t="s">
        <v>217</v>
      </c>
      <c r="D152" s="204" t="s">
        <v>132</v>
      </c>
      <c r="E152" s="205" t="s">
        <v>688</v>
      </c>
      <c r="F152" s="206" t="s">
        <v>689</v>
      </c>
      <c r="G152" s="207" t="s">
        <v>135</v>
      </c>
      <c r="H152" s="208">
        <v>4.7999999999999998</v>
      </c>
      <c r="I152" s="209"/>
      <c r="J152" s="210">
        <f>ROUND(I152*H152,2)</f>
        <v>0</v>
      </c>
      <c r="K152" s="206" t="s">
        <v>643</v>
      </c>
      <c r="L152" s="44"/>
      <c r="M152" s="211" t="s">
        <v>19</v>
      </c>
      <c r="N152" s="212" t="s">
        <v>42</v>
      </c>
      <c r="O152" s="84"/>
      <c r="P152" s="213">
        <f>O152*H152</f>
        <v>0</v>
      </c>
      <c r="Q152" s="213">
        <v>0.26250000000000001</v>
      </c>
      <c r="R152" s="213">
        <f>Q152*H152</f>
        <v>1.26</v>
      </c>
      <c r="S152" s="213">
        <v>0</v>
      </c>
      <c r="T152" s="214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15" t="s">
        <v>137</v>
      </c>
      <c r="AT152" s="215" t="s">
        <v>132</v>
      </c>
      <c r="AU152" s="215" t="s">
        <v>79</v>
      </c>
      <c r="AY152" s="17" t="s">
        <v>130</v>
      </c>
      <c r="BE152" s="216">
        <f>IF(N152="základní",J152,0)</f>
        <v>0</v>
      </c>
      <c r="BF152" s="216">
        <f>IF(N152="snížená",J152,0)</f>
        <v>0</v>
      </c>
      <c r="BG152" s="216">
        <f>IF(N152="zákl. přenesená",J152,0)</f>
        <v>0</v>
      </c>
      <c r="BH152" s="216">
        <f>IF(N152="sníž. přenesená",J152,0)</f>
        <v>0</v>
      </c>
      <c r="BI152" s="216">
        <f>IF(N152="nulová",J152,0)</f>
        <v>0</v>
      </c>
      <c r="BJ152" s="17" t="s">
        <v>79</v>
      </c>
      <c r="BK152" s="216">
        <f>ROUND(I152*H152,2)</f>
        <v>0</v>
      </c>
      <c r="BL152" s="17" t="s">
        <v>137</v>
      </c>
      <c r="BM152" s="215" t="s">
        <v>296</v>
      </c>
    </row>
    <row r="153" s="2" customFormat="1">
      <c r="A153" s="38"/>
      <c r="B153" s="39"/>
      <c r="C153" s="40"/>
      <c r="D153" s="217" t="s">
        <v>138</v>
      </c>
      <c r="E153" s="40"/>
      <c r="F153" s="218" t="s">
        <v>689</v>
      </c>
      <c r="G153" s="40"/>
      <c r="H153" s="40"/>
      <c r="I153" s="219"/>
      <c r="J153" s="40"/>
      <c r="K153" s="40"/>
      <c r="L153" s="44"/>
      <c r="M153" s="220"/>
      <c r="N153" s="221"/>
      <c r="O153" s="84"/>
      <c r="P153" s="84"/>
      <c r="Q153" s="84"/>
      <c r="R153" s="84"/>
      <c r="S153" s="84"/>
      <c r="T153" s="85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7" t="s">
        <v>138</v>
      </c>
      <c r="AU153" s="17" t="s">
        <v>79</v>
      </c>
    </row>
    <row r="154" s="2" customFormat="1" ht="16.5" customHeight="1">
      <c r="A154" s="38"/>
      <c r="B154" s="39"/>
      <c r="C154" s="204" t="s">
        <v>301</v>
      </c>
      <c r="D154" s="204" t="s">
        <v>132</v>
      </c>
      <c r="E154" s="205" t="s">
        <v>690</v>
      </c>
      <c r="F154" s="206" t="s">
        <v>691</v>
      </c>
      <c r="G154" s="207" t="s">
        <v>135</v>
      </c>
      <c r="H154" s="208">
        <v>18.995999999999999</v>
      </c>
      <c r="I154" s="209"/>
      <c r="J154" s="210">
        <f>ROUND(I154*H154,2)</f>
        <v>0</v>
      </c>
      <c r="K154" s="206" t="s">
        <v>643</v>
      </c>
      <c r="L154" s="44"/>
      <c r="M154" s="211" t="s">
        <v>19</v>
      </c>
      <c r="N154" s="212" t="s">
        <v>42</v>
      </c>
      <c r="O154" s="84"/>
      <c r="P154" s="213">
        <f>O154*H154</f>
        <v>0</v>
      </c>
      <c r="Q154" s="213">
        <v>0.21251999999999999</v>
      </c>
      <c r="R154" s="213">
        <f>Q154*H154</f>
        <v>4.0370299199999993</v>
      </c>
      <c r="S154" s="213">
        <v>0</v>
      </c>
      <c r="T154" s="214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15" t="s">
        <v>137</v>
      </c>
      <c r="AT154" s="215" t="s">
        <v>132</v>
      </c>
      <c r="AU154" s="215" t="s">
        <v>79</v>
      </c>
      <c r="AY154" s="17" t="s">
        <v>130</v>
      </c>
      <c r="BE154" s="216">
        <f>IF(N154="základní",J154,0)</f>
        <v>0</v>
      </c>
      <c r="BF154" s="216">
        <f>IF(N154="snížená",J154,0)</f>
        <v>0</v>
      </c>
      <c r="BG154" s="216">
        <f>IF(N154="zákl. přenesená",J154,0)</f>
        <v>0</v>
      </c>
      <c r="BH154" s="216">
        <f>IF(N154="sníž. přenesená",J154,0)</f>
        <v>0</v>
      </c>
      <c r="BI154" s="216">
        <f>IF(N154="nulová",J154,0)</f>
        <v>0</v>
      </c>
      <c r="BJ154" s="17" t="s">
        <v>79</v>
      </c>
      <c r="BK154" s="216">
        <f>ROUND(I154*H154,2)</f>
        <v>0</v>
      </c>
      <c r="BL154" s="17" t="s">
        <v>137</v>
      </c>
      <c r="BM154" s="215" t="s">
        <v>304</v>
      </c>
    </row>
    <row r="155" s="2" customFormat="1">
      <c r="A155" s="38"/>
      <c r="B155" s="39"/>
      <c r="C155" s="40"/>
      <c r="D155" s="217" t="s">
        <v>138</v>
      </c>
      <c r="E155" s="40"/>
      <c r="F155" s="218" t="s">
        <v>691</v>
      </c>
      <c r="G155" s="40"/>
      <c r="H155" s="40"/>
      <c r="I155" s="219"/>
      <c r="J155" s="40"/>
      <c r="K155" s="40"/>
      <c r="L155" s="44"/>
      <c r="M155" s="220"/>
      <c r="N155" s="221"/>
      <c r="O155" s="84"/>
      <c r="P155" s="84"/>
      <c r="Q155" s="84"/>
      <c r="R155" s="84"/>
      <c r="S155" s="84"/>
      <c r="T155" s="85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7" t="s">
        <v>138</v>
      </c>
      <c r="AU155" s="17" t="s">
        <v>79</v>
      </c>
    </row>
    <row r="156" s="2" customFormat="1" ht="16.5" customHeight="1">
      <c r="A156" s="38"/>
      <c r="B156" s="39"/>
      <c r="C156" s="204" t="s">
        <v>223</v>
      </c>
      <c r="D156" s="204" t="s">
        <v>132</v>
      </c>
      <c r="E156" s="205" t="s">
        <v>692</v>
      </c>
      <c r="F156" s="206" t="s">
        <v>693</v>
      </c>
      <c r="G156" s="207" t="s">
        <v>176</v>
      </c>
      <c r="H156" s="208">
        <v>0.83999999999999997</v>
      </c>
      <c r="I156" s="209"/>
      <c r="J156" s="210">
        <f>ROUND(I156*H156,2)</f>
        <v>0</v>
      </c>
      <c r="K156" s="206" t="s">
        <v>643</v>
      </c>
      <c r="L156" s="44"/>
      <c r="M156" s="211" t="s">
        <v>19</v>
      </c>
      <c r="N156" s="212" t="s">
        <v>42</v>
      </c>
      <c r="O156" s="84"/>
      <c r="P156" s="213">
        <f>O156*H156</f>
        <v>0</v>
      </c>
      <c r="Q156" s="213">
        <v>1.8700000000000001</v>
      </c>
      <c r="R156" s="213">
        <f>Q156*H156</f>
        <v>1.5708</v>
      </c>
      <c r="S156" s="213">
        <v>0</v>
      </c>
      <c r="T156" s="214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15" t="s">
        <v>137</v>
      </c>
      <c r="AT156" s="215" t="s">
        <v>132</v>
      </c>
      <c r="AU156" s="215" t="s">
        <v>79</v>
      </c>
      <c r="AY156" s="17" t="s">
        <v>130</v>
      </c>
      <c r="BE156" s="216">
        <f>IF(N156="základní",J156,0)</f>
        <v>0</v>
      </c>
      <c r="BF156" s="216">
        <f>IF(N156="snížená",J156,0)</f>
        <v>0</v>
      </c>
      <c r="BG156" s="216">
        <f>IF(N156="zákl. přenesená",J156,0)</f>
        <v>0</v>
      </c>
      <c r="BH156" s="216">
        <f>IF(N156="sníž. přenesená",J156,0)</f>
        <v>0</v>
      </c>
      <c r="BI156" s="216">
        <f>IF(N156="nulová",J156,0)</f>
        <v>0</v>
      </c>
      <c r="BJ156" s="17" t="s">
        <v>79</v>
      </c>
      <c r="BK156" s="216">
        <f>ROUND(I156*H156,2)</f>
        <v>0</v>
      </c>
      <c r="BL156" s="17" t="s">
        <v>137</v>
      </c>
      <c r="BM156" s="215" t="s">
        <v>312</v>
      </c>
    </row>
    <row r="157" s="2" customFormat="1">
      <c r="A157" s="38"/>
      <c r="B157" s="39"/>
      <c r="C157" s="40"/>
      <c r="D157" s="217" t="s">
        <v>138</v>
      </c>
      <c r="E157" s="40"/>
      <c r="F157" s="218" t="s">
        <v>693</v>
      </c>
      <c r="G157" s="40"/>
      <c r="H157" s="40"/>
      <c r="I157" s="219"/>
      <c r="J157" s="40"/>
      <c r="K157" s="40"/>
      <c r="L157" s="44"/>
      <c r="M157" s="220"/>
      <c r="N157" s="221"/>
      <c r="O157" s="84"/>
      <c r="P157" s="84"/>
      <c r="Q157" s="84"/>
      <c r="R157" s="84"/>
      <c r="S157" s="84"/>
      <c r="T157" s="85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T157" s="17" t="s">
        <v>138</v>
      </c>
      <c r="AU157" s="17" t="s">
        <v>79</v>
      </c>
    </row>
    <row r="158" s="2" customFormat="1" ht="16.5" customHeight="1">
      <c r="A158" s="38"/>
      <c r="B158" s="39"/>
      <c r="C158" s="204" t="s">
        <v>315</v>
      </c>
      <c r="D158" s="204" t="s">
        <v>132</v>
      </c>
      <c r="E158" s="205" t="s">
        <v>694</v>
      </c>
      <c r="F158" s="206" t="s">
        <v>695</v>
      </c>
      <c r="G158" s="207" t="s">
        <v>135</v>
      </c>
      <c r="H158" s="208">
        <v>2.7999999999999998</v>
      </c>
      <c r="I158" s="209"/>
      <c r="J158" s="210">
        <f>ROUND(I158*H158,2)</f>
        <v>0</v>
      </c>
      <c r="K158" s="206" t="s">
        <v>643</v>
      </c>
      <c r="L158" s="44"/>
      <c r="M158" s="211" t="s">
        <v>19</v>
      </c>
      <c r="N158" s="212" t="s">
        <v>42</v>
      </c>
      <c r="O158" s="84"/>
      <c r="P158" s="213">
        <f>O158*H158</f>
        <v>0</v>
      </c>
      <c r="Q158" s="213">
        <v>0</v>
      </c>
      <c r="R158" s="213">
        <f>Q158*H158</f>
        <v>0</v>
      </c>
      <c r="S158" s="213">
        <v>0</v>
      </c>
      <c r="T158" s="214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15" t="s">
        <v>137</v>
      </c>
      <c r="AT158" s="215" t="s">
        <v>132</v>
      </c>
      <c r="AU158" s="215" t="s">
        <v>79</v>
      </c>
      <c r="AY158" s="17" t="s">
        <v>130</v>
      </c>
      <c r="BE158" s="216">
        <f>IF(N158="základní",J158,0)</f>
        <v>0</v>
      </c>
      <c r="BF158" s="216">
        <f>IF(N158="snížená",J158,0)</f>
        <v>0</v>
      </c>
      <c r="BG158" s="216">
        <f>IF(N158="zákl. přenesená",J158,0)</f>
        <v>0</v>
      </c>
      <c r="BH158" s="216">
        <f>IF(N158="sníž. přenesená",J158,0)</f>
        <v>0</v>
      </c>
      <c r="BI158" s="216">
        <f>IF(N158="nulová",J158,0)</f>
        <v>0</v>
      </c>
      <c r="BJ158" s="17" t="s">
        <v>79</v>
      </c>
      <c r="BK158" s="216">
        <f>ROUND(I158*H158,2)</f>
        <v>0</v>
      </c>
      <c r="BL158" s="17" t="s">
        <v>137</v>
      </c>
      <c r="BM158" s="215" t="s">
        <v>318</v>
      </c>
    </row>
    <row r="159" s="2" customFormat="1">
      <c r="A159" s="38"/>
      <c r="B159" s="39"/>
      <c r="C159" s="40"/>
      <c r="D159" s="217" t="s">
        <v>138</v>
      </c>
      <c r="E159" s="40"/>
      <c r="F159" s="218" t="s">
        <v>695</v>
      </c>
      <c r="G159" s="40"/>
      <c r="H159" s="40"/>
      <c r="I159" s="219"/>
      <c r="J159" s="40"/>
      <c r="K159" s="40"/>
      <c r="L159" s="44"/>
      <c r="M159" s="220"/>
      <c r="N159" s="221"/>
      <c r="O159" s="84"/>
      <c r="P159" s="84"/>
      <c r="Q159" s="84"/>
      <c r="R159" s="84"/>
      <c r="S159" s="84"/>
      <c r="T159" s="85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7" t="s">
        <v>138</v>
      </c>
      <c r="AU159" s="17" t="s">
        <v>79</v>
      </c>
    </row>
    <row r="160" s="12" customFormat="1" ht="25.92" customHeight="1">
      <c r="A160" s="12"/>
      <c r="B160" s="188"/>
      <c r="C160" s="189"/>
      <c r="D160" s="190" t="s">
        <v>70</v>
      </c>
      <c r="E160" s="191" t="s">
        <v>591</v>
      </c>
      <c r="F160" s="191" t="s">
        <v>696</v>
      </c>
      <c r="G160" s="189"/>
      <c r="H160" s="189"/>
      <c r="I160" s="192"/>
      <c r="J160" s="193">
        <f>BK160</f>
        <v>0</v>
      </c>
      <c r="K160" s="189"/>
      <c r="L160" s="194"/>
      <c r="M160" s="195"/>
      <c r="N160" s="196"/>
      <c r="O160" s="196"/>
      <c r="P160" s="197">
        <f>SUM(P161:P164)</f>
        <v>0</v>
      </c>
      <c r="Q160" s="196"/>
      <c r="R160" s="197">
        <f>SUM(R161:R164)</f>
        <v>1.2284999999999999</v>
      </c>
      <c r="S160" s="196"/>
      <c r="T160" s="198">
        <f>SUM(T161:T164)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99" t="s">
        <v>81</v>
      </c>
      <c r="AT160" s="200" t="s">
        <v>70</v>
      </c>
      <c r="AU160" s="200" t="s">
        <v>71</v>
      </c>
      <c r="AY160" s="199" t="s">
        <v>130</v>
      </c>
      <c r="BK160" s="201">
        <f>SUM(BK161:BK164)</f>
        <v>0</v>
      </c>
    </row>
    <row r="161" s="2" customFormat="1" ht="16.5" customHeight="1">
      <c r="A161" s="38"/>
      <c r="B161" s="39"/>
      <c r="C161" s="204" t="s">
        <v>227</v>
      </c>
      <c r="D161" s="204" t="s">
        <v>132</v>
      </c>
      <c r="E161" s="205" t="s">
        <v>697</v>
      </c>
      <c r="F161" s="206" t="s">
        <v>698</v>
      </c>
      <c r="G161" s="207" t="s">
        <v>164</v>
      </c>
      <c r="H161" s="208">
        <v>130</v>
      </c>
      <c r="I161" s="209"/>
      <c r="J161" s="210">
        <f>ROUND(I161*H161,2)</f>
        <v>0</v>
      </c>
      <c r="K161" s="206" t="s">
        <v>643</v>
      </c>
      <c r="L161" s="44"/>
      <c r="M161" s="211" t="s">
        <v>19</v>
      </c>
      <c r="N161" s="212" t="s">
        <v>42</v>
      </c>
      <c r="O161" s="84"/>
      <c r="P161" s="213">
        <f>O161*H161</f>
        <v>0</v>
      </c>
      <c r="Q161" s="213">
        <v>0.0094500000000000001</v>
      </c>
      <c r="R161" s="213">
        <f>Q161*H161</f>
        <v>1.2284999999999999</v>
      </c>
      <c r="S161" s="213">
        <v>0</v>
      </c>
      <c r="T161" s="214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15" t="s">
        <v>177</v>
      </c>
      <c r="AT161" s="215" t="s">
        <v>132</v>
      </c>
      <c r="AU161" s="215" t="s">
        <v>79</v>
      </c>
      <c r="AY161" s="17" t="s">
        <v>130</v>
      </c>
      <c r="BE161" s="216">
        <f>IF(N161="základní",J161,0)</f>
        <v>0</v>
      </c>
      <c r="BF161" s="216">
        <f>IF(N161="snížená",J161,0)</f>
        <v>0</v>
      </c>
      <c r="BG161" s="216">
        <f>IF(N161="zákl. přenesená",J161,0)</f>
        <v>0</v>
      </c>
      <c r="BH161" s="216">
        <f>IF(N161="sníž. přenesená",J161,0)</f>
        <v>0</v>
      </c>
      <c r="BI161" s="216">
        <f>IF(N161="nulová",J161,0)</f>
        <v>0</v>
      </c>
      <c r="BJ161" s="17" t="s">
        <v>79</v>
      </c>
      <c r="BK161" s="216">
        <f>ROUND(I161*H161,2)</f>
        <v>0</v>
      </c>
      <c r="BL161" s="17" t="s">
        <v>177</v>
      </c>
      <c r="BM161" s="215" t="s">
        <v>323</v>
      </c>
    </row>
    <row r="162" s="2" customFormat="1">
      <c r="A162" s="38"/>
      <c r="B162" s="39"/>
      <c r="C162" s="40"/>
      <c r="D162" s="217" t="s">
        <v>138</v>
      </c>
      <c r="E162" s="40"/>
      <c r="F162" s="218" t="s">
        <v>698</v>
      </c>
      <c r="G162" s="40"/>
      <c r="H162" s="40"/>
      <c r="I162" s="219"/>
      <c r="J162" s="40"/>
      <c r="K162" s="40"/>
      <c r="L162" s="44"/>
      <c r="M162" s="220"/>
      <c r="N162" s="221"/>
      <c r="O162" s="84"/>
      <c r="P162" s="84"/>
      <c r="Q162" s="84"/>
      <c r="R162" s="84"/>
      <c r="S162" s="84"/>
      <c r="T162" s="85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7" t="s">
        <v>138</v>
      </c>
      <c r="AU162" s="17" t="s">
        <v>79</v>
      </c>
    </row>
    <row r="163" s="2" customFormat="1" ht="16.5" customHeight="1">
      <c r="A163" s="38"/>
      <c r="B163" s="39"/>
      <c r="C163" s="204" t="s">
        <v>326</v>
      </c>
      <c r="D163" s="204" t="s">
        <v>132</v>
      </c>
      <c r="E163" s="205" t="s">
        <v>699</v>
      </c>
      <c r="F163" s="206" t="s">
        <v>700</v>
      </c>
      <c r="G163" s="207" t="s">
        <v>164</v>
      </c>
      <c r="H163" s="208">
        <v>130</v>
      </c>
      <c r="I163" s="209"/>
      <c r="J163" s="210">
        <f>ROUND(I163*H163,2)</f>
        <v>0</v>
      </c>
      <c r="K163" s="206" t="s">
        <v>643</v>
      </c>
      <c r="L163" s="44"/>
      <c r="M163" s="211" t="s">
        <v>19</v>
      </c>
      <c r="N163" s="212" t="s">
        <v>42</v>
      </c>
      <c r="O163" s="84"/>
      <c r="P163" s="213">
        <f>O163*H163</f>
        <v>0</v>
      </c>
      <c r="Q163" s="213">
        <v>0</v>
      </c>
      <c r="R163" s="213">
        <f>Q163*H163</f>
        <v>0</v>
      </c>
      <c r="S163" s="213">
        <v>0</v>
      </c>
      <c r="T163" s="214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15" t="s">
        <v>177</v>
      </c>
      <c r="AT163" s="215" t="s">
        <v>132</v>
      </c>
      <c r="AU163" s="215" t="s">
        <v>79</v>
      </c>
      <c r="AY163" s="17" t="s">
        <v>130</v>
      </c>
      <c r="BE163" s="216">
        <f>IF(N163="základní",J163,0)</f>
        <v>0</v>
      </c>
      <c r="BF163" s="216">
        <f>IF(N163="snížená",J163,0)</f>
        <v>0</v>
      </c>
      <c r="BG163" s="216">
        <f>IF(N163="zákl. přenesená",J163,0)</f>
        <v>0</v>
      </c>
      <c r="BH163" s="216">
        <f>IF(N163="sníž. přenesená",J163,0)</f>
        <v>0</v>
      </c>
      <c r="BI163" s="216">
        <f>IF(N163="nulová",J163,0)</f>
        <v>0</v>
      </c>
      <c r="BJ163" s="17" t="s">
        <v>79</v>
      </c>
      <c r="BK163" s="216">
        <f>ROUND(I163*H163,2)</f>
        <v>0</v>
      </c>
      <c r="BL163" s="17" t="s">
        <v>177</v>
      </c>
      <c r="BM163" s="215" t="s">
        <v>329</v>
      </c>
    </row>
    <row r="164" s="2" customFormat="1">
      <c r="A164" s="38"/>
      <c r="B164" s="39"/>
      <c r="C164" s="40"/>
      <c r="D164" s="217" t="s">
        <v>138</v>
      </c>
      <c r="E164" s="40"/>
      <c r="F164" s="218" t="s">
        <v>700</v>
      </c>
      <c r="G164" s="40"/>
      <c r="H164" s="40"/>
      <c r="I164" s="219"/>
      <c r="J164" s="40"/>
      <c r="K164" s="40"/>
      <c r="L164" s="44"/>
      <c r="M164" s="220"/>
      <c r="N164" s="221"/>
      <c r="O164" s="84"/>
      <c r="P164" s="84"/>
      <c r="Q164" s="84"/>
      <c r="R164" s="84"/>
      <c r="S164" s="84"/>
      <c r="T164" s="85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7" t="s">
        <v>138</v>
      </c>
      <c r="AU164" s="17" t="s">
        <v>79</v>
      </c>
    </row>
    <row r="165" s="12" customFormat="1" ht="25.92" customHeight="1">
      <c r="A165" s="12"/>
      <c r="B165" s="188"/>
      <c r="C165" s="189"/>
      <c r="D165" s="190" t="s">
        <v>70</v>
      </c>
      <c r="E165" s="191" t="s">
        <v>557</v>
      </c>
      <c r="F165" s="191" t="s">
        <v>701</v>
      </c>
      <c r="G165" s="189"/>
      <c r="H165" s="189"/>
      <c r="I165" s="192"/>
      <c r="J165" s="193">
        <f>BK165</f>
        <v>0</v>
      </c>
      <c r="K165" s="189"/>
      <c r="L165" s="194"/>
      <c r="M165" s="195"/>
      <c r="N165" s="196"/>
      <c r="O165" s="196"/>
      <c r="P165" s="197">
        <f>SUM(P166:P169)</f>
        <v>0</v>
      </c>
      <c r="Q165" s="196"/>
      <c r="R165" s="197">
        <f>SUM(R166:R169)</f>
        <v>0.00041600000000000003</v>
      </c>
      <c r="S165" s="196"/>
      <c r="T165" s="198">
        <f>SUM(T166:T169)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99" t="s">
        <v>79</v>
      </c>
      <c r="AT165" s="200" t="s">
        <v>70</v>
      </c>
      <c r="AU165" s="200" t="s">
        <v>71</v>
      </c>
      <c r="AY165" s="199" t="s">
        <v>130</v>
      </c>
      <c r="BK165" s="201">
        <f>SUM(BK166:BK169)</f>
        <v>0</v>
      </c>
    </row>
    <row r="166" s="2" customFormat="1" ht="16.5" customHeight="1">
      <c r="A166" s="38"/>
      <c r="B166" s="39"/>
      <c r="C166" s="204" t="s">
        <v>232</v>
      </c>
      <c r="D166" s="204" t="s">
        <v>132</v>
      </c>
      <c r="E166" s="205" t="s">
        <v>702</v>
      </c>
      <c r="F166" s="206" t="s">
        <v>703</v>
      </c>
      <c r="G166" s="207" t="s">
        <v>164</v>
      </c>
      <c r="H166" s="208">
        <v>10</v>
      </c>
      <c r="I166" s="209"/>
      <c r="J166" s="210">
        <f>ROUND(I166*H166,2)</f>
        <v>0</v>
      </c>
      <c r="K166" s="206" t="s">
        <v>643</v>
      </c>
      <c r="L166" s="44"/>
      <c r="M166" s="211" t="s">
        <v>19</v>
      </c>
      <c r="N166" s="212" t="s">
        <v>42</v>
      </c>
      <c r="O166" s="84"/>
      <c r="P166" s="213">
        <f>O166*H166</f>
        <v>0</v>
      </c>
      <c r="Q166" s="213">
        <v>2.0000000000000002E-05</v>
      </c>
      <c r="R166" s="213">
        <f>Q166*H166</f>
        <v>0.00020000000000000001</v>
      </c>
      <c r="S166" s="213">
        <v>0</v>
      </c>
      <c r="T166" s="214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15" t="s">
        <v>137</v>
      </c>
      <c r="AT166" s="215" t="s">
        <v>132</v>
      </c>
      <c r="AU166" s="215" t="s">
        <v>79</v>
      </c>
      <c r="AY166" s="17" t="s">
        <v>130</v>
      </c>
      <c r="BE166" s="216">
        <f>IF(N166="základní",J166,0)</f>
        <v>0</v>
      </c>
      <c r="BF166" s="216">
        <f>IF(N166="snížená",J166,0)</f>
        <v>0</v>
      </c>
      <c r="BG166" s="216">
        <f>IF(N166="zákl. přenesená",J166,0)</f>
        <v>0</v>
      </c>
      <c r="BH166" s="216">
        <f>IF(N166="sníž. přenesená",J166,0)</f>
        <v>0</v>
      </c>
      <c r="BI166" s="216">
        <f>IF(N166="nulová",J166,0)</f>
        <v>0</v>
      </c>
      <c r="BJ166" s="17" t="s">
        <v>79</v>
      </c>
      <c r="BK166" s="216">
        <f>ROUND(I166*H166,2)</f>
        <v>0</v>
      </c>
      <c r="BL166" s="17" t="s">
        <v>137</v>
      </c>
      <c r="BM166" s="215" t="s">
        <v>333</v>
      </c>
    </row>
    <row r="167" s="2" customFormat="1">
      <c r="A167" s="38"/>
      <c r="B167" s="39"/>
      <c r="C167" s="40"/>
      <c r="D167" s="217" t="s">
        <v>138</v>
      </c>
      <c r="E167" s="40"/>
      <c r="F167" s="218" t="s">
        <v>703</v>
      </c>
      <c r="G167" s="40"/>
      <c r="H167" s="40"/>
      <c r="I167" s="219"/>
      <c r="J167" s="40"/>
      <c r="K167" s="40"/>
      <c r="L167" s="44"/>
      <c r="M167" s="220"/>
      <c r="N167" s="221"/>
      <c r="O167" s="84"/>
      <c r="P167" s="84"/>
      <c r="Q167" s="84"/>
      <c r="R167" s="84"/>
      <c r="S167" s="84"/>
      <c r="T167" s="85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7" t="s">
        <v>138</v>
      </c>
      <c r="AU167" s="17" t="s">
        <v>79</v>
      </c>
    </row>
    <row r="168" s="2" customFormat="1" ht="16.5" customHeight="1">
      <c r="A168" s="38"/>
      <c r="B168" s="39"/>
      <c r="C168" s="204" t="s">
        <v>335</v>
      </c>
      <c r="D168" s="204" t="s">
        <v>132</v>
      </c>
      <c r="E168" s="205" t="s">
        <v>704</v>
      </c>
      <c r="F168" s="206" t="s">
        <v>705</v>
      </c>
      <c r="G168" s="207" t="s">
        <v>164</v>
      </c>
      <c r="H168" s="208">
        <v>7.2000000000000002</v>
      </c>
      <c r="I168" s="209"/>
      <c r="J168" s="210">
        <f>ROUND(I168*H168,2)</f>
        <v>0</v>
      </c>
      <c r="K168" s="206" t="s">
        <v>643</v>
      </c>
      <c r="L168" s="44"/>
      <c r="M168" s="211" t="s">
        <v>19</v>
      </c>
      <c r="N168" s="212" t="s">
        <v>42</v>
      </c>
      <c r="O168" s="84"/>
      <c r="P168" s="213">
        <f>O168*H168</f>
        <v>0</v>
      </c>
      <c r="Q168" s="213">
        <v>3.0000000000000001E-05</v>
      </c>
      <c r="R168" s="213">
        <f>Q168*H168</f>
        <v>0.00021600000000000002</v>
      </c>
      <c r="S168" s="213">
        <v>0</v>
      </c>
      <c r="T168" s="214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15" t="s">
        <v>137</v>
      </c>
      <c r="AT168" s="215" t="s">
        <v>132</v>
      </c>
      <c r="AU168" s="215" t="s">
        <v>79</v>
      </c>
      <c r="AY168" s="17" t="s">
        <v>130</v>
      </c>
      <c r="BE168" s="216">
        <f>IF(N168="základní",J168,0)</f>
        <v>0</v>
      </c>
      <c r="BF168" s="216">
        <f>IF(N168="snížená",J168,0)</f>
        <v>0</v>
      </c>
      <c r="BG168" s="216">
        <f>IF(N168="zákl. přenesená",J168,0)</f>
        <v>0</v>
      </c>
      <c r="BH168" s="216">
        <f>IF(N168="sníž. přenesená",J168,0)</f>
        <v>0</v>
      </c>
      <c r="BI168" s="216">
        <f>IF(N168="nulová",J168,0)</f>
        <v>0</v>
      </c>
      <c r="BJ168" s="17" t="s">
        <v>79</v>
      </c>
      <c r="BK168" s="216">
        <f>ROUND(I168*H168,2)</f>
        <v>0</v>
      </c>
      <c r="BL168" s="17" t="s">
        <v>137</v>
      </c>
      <c r="BM168" s="215" t="s">
        <v>338</v>
      </c>
    </row>
    <row r="169" s="2" customFormat="1">
      <c r="A169" s="38"/>
      <c r="B169" s="39"/>
      <c r="C169" s="40"/>
      <c r="D169" s="217" t="s">
        <v>138</v>
      </c>
      <c r="E169" s="40"/>
      <c r="F169" s="218" t="s">
        <v>705</v>
      </c>
      <c r="G169" s="40"/>
      <c r="H169" s="40"/>
      <c r="I169" s="219"/>
      <c r="J169" s="40"/>
      <c r="K169" s="40"/>
      <c r="L169" s="44"/>
      <c r="M169" s="220"/>
      <c r="N169" s="221"/>
      <c r="O169" s="84"/>
      <c r="P169" s="84"/>
      <c r="Q169" s="84"/>
      <c r="R169" s="84"/>
      <c r="S169" s="84"/>
      <c r="T169" s="85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T169" s="17" t="s">
        <v>138</v>
      </c>
      <c r="AU169" s="17" t="s">
        <v>79</v>
      </c>
    </row>
    <row r="170" s="12" customFormat="1" ht="25.92" customHeight="1">
      <c r="A170" s="12"/>
      <c r="B170" s="188"/>
      <c r="C170" s="189"/>
      <c r="D170" s="190" t="s">
        <v>70</v>
      </c>
      <c r="E170" s="191" t="s">
        <v>568</v>
      </c>
      <c r="F170" s="191" t="s">
        <v>706</v>
      </c>
      <c r="G170" s="189"/>
      <c r="H170" s="189"/>
      <c r="I170" s="192"/>
      <c r="J170" s="193">
        <f>BK170</f>
        <v>0</v>
      </c>
      <c r="K170" s="189"/>
      <c r="L170" s="194"/>
      <c r="M170" s="195"/>
      <c r="N170" s="196"/>
      <c r="O170" s="196"/>
      <c r="P170" s="197">
        <f>SUM(P171:P174)</f>
        <v>0</v>
      </c>
      <c r="Q170" s="196"/>
      <c r="R170" s="197">
        <f>SUM(R171:R174)</f>
        <v>0.00164</v>
      </c>
      <c r="S170" s="196"/>
      <c r="T170" s="198">
        <f>SUM(T171:T174)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199" t="s">
        <v>79</v>
      </c>
      <c r="AT170" s="200" t="s">
        <v>70</v>
      </c>
      <c r="AU170" s="200" t="s">
        <v>71</v>
      </c>
      <c r="AY170" s="199" t="s">
        <v>130</v>
      </c>
      <c r="BK170" s="201">
        <f>SUM(BK171:BK174)</f>
        <v>0</v>
      </c>
    </row>
    <row r="171" s="2" customFormat="1" ht="16.5" customHeight="1">
      <c r="A171" s="38"/>
      <c r="B171" s="39"/>
      <c r="C171" s="204" t="s">
        <v>237</v>
      </c>
      <c r="D171" s="204" t="s">
        <v>132</v>
      </c>
      <c r="E171" s="205" t="s">
        <v>707</v>
      </c>
      <c r="F171" s="206" t="s">
        <v>708</v>
      </c>
      <c r="G171" s="207" t="s">
        <v>407</v>
      </c>
      <c r="H171" s="208">
        <v>6</v>
      </c>
      <c r="I171" s="209"/>
      <c r="J171" s="210">
        <f>ROUND(I171*H171,2)</f>
        <v>0</v>
      </c>
      <c r="K171" s="206" t="s">
        <v>643</v>
      </c>
      <c r="L171" s="44"/>
      <c r="M171" s="211" t="s">
        <v>19</v>
      </c>
      <c r="N171" s="212" t="s">
        <v>42</v>
      </c>
      <c r="O171" s="84"/>
      <c r="P171" s="213">
        <f>O171*H171</f>
        <v>0</v>
      </c>
      <c r="Q171" s="213">
        <v>0.00022000000000000001</v>
      </c>
      <c r="R171" s="213">
        <f>Q171*H171</f>
        <v>0.00132</v>
      </c>
      <c r="S171" s="213">
        <v>0</v>
      </c>
      <c r="T171" s="214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15" t="s">
        <v>137</v>
      </c>
      <c r="AT171" s="215" t="s">
        <v>132</v>
      </c>
      <c r="AU171" s="215" t="s">
        <v>79</v>
      </c>
      <c r="AY171" s="17" t="s">
        <v>130</v>
      </c>
      <c r="BE171" s="216">
        <f>IF(N171="základní",J171,0)</f>
        <v>0</v>
      </c>
      <c r="BF171" s="216">
        <f>IF(N171="snížená",J171,0)</f>
        <v>0</v>
      </c>
      <c r="BG171" s="216">
        <f>IF(N171="zákl. přenesená",J171,0)</f>
        <v>0</v>
      </c>
      <c r="BH171" s="216">
        <f>IF(N171="sníž. přenesená",J171,0)</f>
        <v>0</v>
      </c>
      <c r="BI171" s="216">
        <f>IF(N171="nulová",J171,0)</f>
        <v>0</v>
      </c>
      <c r="BJ171" s="17" t="s">
        <v>79</v>
      </c>
      <c r="BK171" s="216">
        <f>ROUND(I171*H171,2)</f>
        <v>0</v>
      </c>
      <c r="BL171" s="17" t="s">
        <v>137</v>
      </c>
      <c r="BM171" s="215" t="s">
        <v>343</v>
      </c>
    </row>
    <row r="172" s="2" customFormat="1">
      <c r="A172" s="38"/>
      <c r="B172" s="39"/>
      <c r="C172" s="40"/>
      <c r="D172" s="217" t="s">
        <v>138</v>
      </c>
      <c r="E172" s="40"/>
      <c r="F172" s="218" t="s">
        <v>708</v>
      </c>
      <c r="G172" s="40"/>
      <c r="H172" s="40"/>
      <c r="I172" s="219"/>
      <c r="J172" s="40"/>
      <c r="K172" s="40"/>
      <c r="L172" s="44"/>
      <c r="M172" s="220"/>
      <c r="N172" s="221"/>
      <c r="O172" s="84"/>
      <c r="P172" s="84"/>
      <c r="Q172" s="84"/>
      <c r="R172" s="84"/>
      <c r="S172" s="84"/>
      <c r="T172" s="85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7" t="s">
        <v>138</v>
      </c>
      <c r="AU172" s="17" t="s">
        <v>79</v>
      </c>
    </row>
    <row r="173" s="2" customFormat="1" ht="16.5" customHeight="1">
      <c r="A173" s="38"/>
      <c r="B173" s="39"/>
      <c r="C173" s="204" t="s">
        <v>345</v>
      </c>
      <c r="D173" s="204" t="s">
        <v>132</v>
      </c>
      <c r="E173" s="205" t="s">
        <v>709</v>
      </c>
      <c r="F173" s="206" t="s">
        <v>710</v>
      </c>
      <c r="G173" s="207" t="s">
        <v>407</v>
      </c>
      <c r="H173" s="208">
        <v>1</v>
      </c>
      <c r="I173" s="209"/>
      <c r="J173" s="210">
        <f>ROUND(I173*H173,2)</f>
        <v>0</v>
      </c>
      <c r="K173" s="206" t="s">
        <v>643</v>
      </c>
      <c r="L173" s="44"/>
      <c r="M173" s="211" t="s">
        <v>19</v>
      </c>
      <c r="N173" s="212" t="s">
        <v>42</v>
      </c>
      <c r="O173" s="84"/>
      <c r="P173" s="213">
        <f>O173*H173</f>
        <v>0</v>
      </c>
      <c r="Q173" s="213">
        <v>0.00032000000000000003</v>
      </c>
      <c r="R173" s="213">
        <f>Q173*H173</f>
        <v>0.00032000000000000003</v>
      </c>
      <c r="S173" s="213">
        <v>0</v>
      </c>
      <c r="T173" s="214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15" t="s">
        <v>137</v>
      </c>
      <c r="AT173" s="215" t="s">
        <v>132</v>
      </c>
      <c r="AU173" s="215" t="s">
        <v>79</v>
      </c>
      <c r="AY173" s="17" t="s">
        <v>130</v>
      </c>
      <c r="BE173" s="216">
        <f>IF(N173="základní",J173,0)</f>
        <v>0</v>
      </c>
      <c r="BF173" s="216">
        <f>IF(N173="snížená",J173,0)</f>
        <v>0</v>
      </c>
      <c r="BG173" s="216">
        <f>IF(N173="zákl. přenesená",J173,0)</f>
        <v>0</v>
      </c>
      <c r="BH173" s="216">
        <f>IF(N173="sníž. přenesená",J173,0)</f>
        <v>0</v>
      </c>
      <c r="BI173" s="216">
        <f>IF(N173="nulová",J173,0)</f>
        <v>0</v>
      </c>
      <c r="BJ173" s="17" t="s">
        <v>79</v>
      </c>
      <c r="BK173" s="216">
        <f>ROUND(I173*H173,2)</f>
        <v>0</v>
      </c>
      <c r="BL173" s="17" t="s">
        <v>137</v>
      </c>
      <c r="BM173" s="215" t="s">
        <v>348</v>
      </c>
    </row>
    <row r="174" s="2" customFormat="1">
      <c r="A174" s="38"/>
      <c r="B174" s="39"/>
      <c r="C174" s="40"/>
      <c r="D174" s="217" t="s">
        <v>138</v>
      </c>
      <c r="E174" s="40"/>
      <c r="F174" s="218" t="s">
        <v>710</v>
      </c>
      <c r="G174" s="40"/>
      <c r="H174" s="40"/>
      <c r="I174" s="219"/>
      <c r="J174" s="40"/>
      <c r="K174" s="40"/>
      <c r="L174" s="44"/>
      <c r="M174" s="220"/>
      <c r="N174" s="221"/>
      <c r="O174" s="84"/>
      <c r="P174" s="84"/>
      <c r="Q174" s="84"/>
      <c r="R174" s="84"/>
      <c r="S174" s="84"/>
      <c r="T174" s="85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7" t="s">
        <v>138</v>
      </c>
      <c r="AU174" s="17" t="s">
        <v>79</v>
      </c>
    </row>
    <row r="175" s="12" customFormat="1" ht="25.92" customHeight="1">
      <c r="A175" s="12"/>
      <c r="B175" s="188"/>
      <c r="C175" s="189"/>
      <c r="D175" s="190" t="s">
        <v>70</v>
      </c>
      <c r="E175" s="191" t="s">
        <v>593</v>
      </c>
      <c r="F175" s="191" t="s">
        <v>711</v>
      </c>
      <c r="G175" s="189"/>
      <c r="H175" s="189"/>
      <c r="I175" s="192"/>
      <c r="J175" s="193">
        <f>BK175</f>
        <v>0</v>
      </c>
      <c r="K175" s="189"/>
      <c r="L175" s="194"/>
      <c r="M175" s="195"/>
      <c r="N175" s="196"/>
      <c r="O175" s="196"/>
      <c r="P175" s="197">
        <f>SUM(P176:P213)</f>
        <v>0</v>
      </c>
      <c r="Q175" s="196"/>
      <c r="R175" s="197">
        <f>SUM(R176:R213)</f>
        <v>193.83876780000003</v>
      </c>
      <c r="S175" s="196"/>
      <c r="T175" s="198">
        <f>SUM(T176:T213)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199" t="s">
        <v>79</v>
      </c>
      <c r="AT175" s="200" t="s">
        <v>70</v>
      </c>
      <c r="AU175" s="200" t="s">
        <v>71</v>
      </c>
      <c r="AY175" s="199" t="s">
        <v>130</v>
      </c>
      <c r="BK175" s="201">
        <f>SUM(BK176:BK213)</f>
        <v>0</v>
      </c>
    </row>
    <row r="176" s="2" customFormat="1" ht="16.5" customHeight="1">
      <c r="A176" s="38"/>
      <c r="B176" s="39"/>
      <c r="C176" s="204" t="s">
        <v>241</v>
      </c>
      <c r="D176" s="204" t="s">
        <v>132</v>
      </c>
      <c r="E176" s="205" t="s">
        <v>712</v>
      </c>
      <c r="F176" s="206" t="s">
        <v>713</v>
      </c>
      <c r="G176" s="207" t="s">
        <v>407</v>
      </c>
      <c r="H176" s="208">
        <v>3</v>
      </c>
      <c r="I176" s="209"/>
      <c r="J176" s="210">
        <f>ROUND(I176*H176,2)</f>
        <v>0</v>
      </c>
      <c r="K176" s="206" t="s">
        <v>643</v>
      </c>
      <c r="L176" s="44"/>
      <c r="M176" s="211" t="s">
        <v>19</v>
      </c>
      <c r="N176" s="212" t="s">
        <v>42</v>
      </c>
      <c r="O176" s="84"/>
      <c r="P176" s="213">
        <f>O176*H176</f>
        <v>0</v>
      </c>
      <c r="Q176" s="213">
        <v>3.2292000000000001</v>
      </c>
      <c r="R176" s="213">
        <f>Q176*H176</f>
        <v>9.6875999999999998</v>
      </c>
      <c r="S176" s="213">
        <v>0</v>
      </c>
      <c r="T176" s="214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15" t="s">
        <v>137</v>
      </c>
      <c r="AT176" s="215" t="s">
        <v>132</v>
      </c>
      <c r="AU176" s="215" t="s">
        <v>79</v>
      </c>
      <c r="AY176" s="17" t="s">
        <v>130</v>
      </c>
      <c r="BE176" s="216">
        <f>IF(N176="základní",J176,0)</f>
        <v>0</v>
      </c>
      <c r="BF176" s="216">
        <f>IF(N176="snížená",J176,0)</f>
        <v>0</v>
      </c>
      <c r="BG176" s="216">
        <f>IF(N176="zákl. přenesená",J176,0)</f>
        <v>0</v>
      </c>
      <c r="BH176" s="216">
        <f>IF(N176="sníž. přenesená",J176,0)</f>
        <v>0</v>
      </c>
      <c r="BI176" s="216">
        <f>IF(N176="nulová",J176,0)</f>
        <v>0</v>
      </c>
      <c r="BJ176" s="17" t="s">
        <v>79</v>
      </c>
      <c r="BK176" s="216">
        <f>ROUND(I176*H176,2)</f>
        <v>0</v>
      </c>
      <c r="BL176" s="17" t="s">
        <v>137</v>
      </c>
      <c r="BM176" s="215" t="s">
        <v>352</v>
      </c>
    </row>
    <row r="177" s="2" customFormat="1">
      <c r="A177" s="38"/>
      <c r="B177" s="39"/>
      <c r="C177" s="40"/>
      <c r="D177" s="217" t="s">
        <v>138</v>
      </c>
      <c r="E177" s="40"/>
      <c r="F177" s="218" t="s">
        <v>713</v>
      </c>
      <c r="G177" s="40"/>
      <c r="H177" s="40"/>
      <c r="I177" s="219"/>
      <c r="J177" s="40"/>
      <c r="K177" s="40"/>
      <c r="L177" s="44"/>
      <c r="M177" s="220"/>
      <c r="N177" s="221"/>
      <c r="O177" s="84"/>
      <c r="P177" s="84"/>
      <c r="Q177" s="84"/>
      <c r="R177" s="84"/>
      <c r="S177" s="84"/>
      <c r="T177" s="85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7" t="s">
        <v>138</v>
      </c>
      <c r="AU177" s="17" t="s">
        <v>79</v>
      </c>
    </row>
    <row r="178" s="2" customFormat="1" ht="16.5" customHeight="1">
      <c r="A178" s="38"/>
      <c r="B178" s="39"/>
      <c r="C178" s="204" t="s">
        <v>354</v>
      </c>
      <c r="D178" s="204" t="s">
        <v>132</v>
      </c>
      <c r="E178" s="205" t="s">
        <v>714</v>
      </c>
      <c r="F178" s="206" t="s">
        <v>715</v>
      </c>
      <c r="G178" s="207" t="s">
        <v>407</v>
      </c>
      <c r="H178" s="208">
        <v>2</v>
      </c>
      <c r="I178" s="209"/>
      <c r="J178" s="210">
        <f>ROUND(I178*H178,2)</f>
        <v>0</v>
      </c>
      <c r="K178" s="206" t="s">
        <v>643</v>
      </c>
      <c r="L178" s="44"/>
      <c r="M178" s="211" t="s">
        <v>19</v>
      </c>
      <c r="N178" s="212" t="s">
        <v>42</v>
      </c>
      <c r="O178" s="84"/>
      <c r="P178" s="213">
        <f>O178*H178</f>
        <v>0</v>
      </c>
      <c r="Q178" s="213">
        <v>3.0853299999999999</v>
      </c>
      <c r="R178" s="213">
        <f>Q178*H178</f>
        <v>6.1706599999999998</v>
      </c>
      <c r="S178" s="213">
        <v>0</v>
      </c>
      <c r="T178" s="214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15" t="s">
        <v>137</v>
      </c>
      <c r="AT178" s="215" t="s">
        <v>132</v>
      </c>
      <c r="AU178" s="215" t="s">
        <v>79</v>
      </c>
      <c r="AY178" s="17" t="s">
        <v>130</v>
      </c>
      <c r="BE178" s="216">
        <f>IF(N178="základní",J178,0)</f>
        <v>0</v>
      </c>
      <c r="BF178" s="216">
        <f>IF(N178="snížená",J178,0)</f>
        <v>0</v>
      </c>
      <c r="BG178" s="216">
        <f>IF(N178="zákl. přenesená",J178,0)</f>
        <v>0</v>
      </c>
      <c r="BH178" s="216">
        <f>IF(N178="sníž. přenesená",J178,0)</f>
        <v>0</v>
      </c>
      <c r="BI178" s="216">
        <f>IF(N178="nulová",J178,0)</f>
        <v>0</v>
      </c>
      <c r="BJ178" s="17" t="s">
        <v>79</v>
      </c>
      <c r="BK178" s="216">
        <f>ROUND(I178*H178,2)</f>
        <v>0</v>
      </c>
      <c r="BL178" s="17" t="s">
        <v>137</v>
      </c>
      <c r="BM178" s="215" t="s">
        <v>357</v>
      </c>
    </row>
    <row r="179" s="2" customFormat="1">
      <c r="A179" s="38"/>
      <c r="B179" s="39"/>
      <c r="C179" s="40"/>
      <c r="D179" s="217" t="s">
        <v>138</v>
      </c>
      <c r="E179" s="40"/>
      <c r="F179" s="218" t="s">
        <v>715</v>
      </c>
      <c r="G179" s="40"/>
      <c r="H179" s="40"/>
      <c r="I179" s="219"/>
      <c r="J179" s="40"/>
      <c r="K179" s="40"/>
      <c r="L179" s="44"/>
      <c r="M179" s="220"/>
      <c r="N179" s="221"/>
      <c r="O179" s="84"/>
      <c r="P179" s="84"/>
      <c r="Q179" s="84"/>
      <c r="R179" s="84"/>
      <c r="S179" s="84"/>
      <c r="T179" s="85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7" t="s">
        <v>138</v>
      </c>
      <c r="AU179" s="17" t="s">
        <v>79</v>
      </c>
    </row>
    <row r="180" s="2" customFormat="1" ht="16.5" customHeight="1">
      <c r="A180" s="38"/>
      <c r="B180" s="39"/>
      <c r="C180" s="204" t="s">
        <v>254</v>
      </c>
      <c r="D180" s="204" t="s">
        <v>132</v>
      </c>
      <c r="E180" s="205" t="s">
        <v>716</v>
      </c>
      <c r="F180" s="206" t="s">
        <v>717</v>
      </c>
      <c r="G180" s="207" t="s">
        <v>407</v>
      </c>
      <c r="H180" s="208">
        <v>1</v>
      </c>
      <c r="I180" s="209"/>
      <c r="J180" s="210">
        <f>ROUND(I180*H180,2)</f>
        <v>0</v>
      </c>
      <c r="K180" s="206" t="s">
        <v>643</v>
      </c>
      <c r="L180" s="44"/>
      <c r="M180" s="211" t="s">
        <v>19</v>
      </c>
      <c r="N180" s="212" t="s">
        <v>42</v>
      </c>
      <c r="O180" s="84"/>
      <c r="P180" s="213">
        <f>O180*H180</f>
        <v>0</v>
      </c>
      <c r="Q180" s="213">
        <v>0.40952</v>
      </c>
      <c r="R180" s="213">
        <f>Q180*H180</f>
        <v>0.40952</v>
      </c>
      <c r="S180" s="213">
        <v>0</v>
      </c>
      <c r="T180" s="214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15" t="s">
        <v>137</v>
      </c>
      <c r="AT180" s="215" t="s">
        <v>132</v>
      </c>
      <c r="AU180" s="215" t="s">
        <v>79</v>
      </c>
      <c r="AY180" s="17" t="s">
        <v>130</v>
      </c>
      <c r="BE180" s="216">
        <f>IF(N180="základní",J180,0)</f>
        <v>0</v>
      </c>
      <c r="BF180" s="216">
        <f>IF(N180="snížená",J180,0)</f>
        <v>0</v>
      </c>
      <c r="BG180" s="216">
        <f>IF(N180="zákl. přenesená",J180,0)</f>
        <v>0</v>
      </c>
      <c r="BH180" s="216">
        <f>IF(N180="sníž. přenesená",J180,0)</f>
        <v>0</v>
      </c>
      <c r="BI180" s="216">
        <f>IF(N180="nulová",J180,0)</f>
        <v>0</v>
      </c>
      <c r="BJ180" s="17" t="s">
        <v>79</v>
      </c>
      <c r="BK180" s="216">
        <f>ROUND(I180*H180,2)</f>
        <v>0</v>
      </c>
      <c r="BL180" s="17" t="s">
        <v>137</v>
      </c>
      <c r="BM180" s="215" t="s">
        <v>361</v>
      </c>
    </row>
    <row r="181" s="2" customFormat="1">
      <c r="A181" s="38"/>
      <c r="B181" s="39"/>
      <c r="C181" s="40"/>
      <c r="D181" s="217" t="s">
        <v>138</v>
      </c>
      <c r="E181" s="40"/>
      <c r="F181" s="218" t="s">
        <v>717</v>
      </c>
      <c r="G181" s="40"/>
      <c r="H181" s="40"/>
      <c r="I181" s="219"/>
      <c r="J181" s="40"/>
      <c r="K181" s="40"/>
      <c r="L181" s="44"/>
      <c r="M181" s="220"/>
      <c r="N181" s="221"/>
      <c r="O181" s="84"/>
      <c r="P181" s="84"/>
      <c r="Q181" s="84"/>
      <c r="R181" s="84"/>
      <c r="S181" s="84"/>
      <c r="T181" s="85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7" t="s">
        <v>138</v>
      </c>
      <c r="AU181" s="17" t="s">
        <v>79</v>
      </c>
    </row>
    <row r="182" s="2" customFormat="1" ht="16.5" customHeight="1">
      <c r="A182" s="38"/>
      <c r="B182" s="39"/>
      <c r="C182" s="204" t="s">
        <v>363</v>
      </c>
      <c r="D182" s="204" t="s">
        <v>132</v>
      </c>
      <c r="E182" s="205" t="s">
        <v>718</v>
      </c>
      <c r="F182" s="206" t="s">
        <v>719</v>
      </c>
      <c r="G182" s="207" t="s">
        <v>176</v>
      </c>
      <c r="H182" s="208">
        <v>17.449000000000002</v>
      </c>
      <c r="I182" s="209"/>
      <c r="J182" s="210">
        <f>ROUND(I182*H182,2)</f>
        <v>0</v>
      </c>
      <c r="K182" s="206" t="s">
        <v>643</v>
      </c>
      <c r="L182" s="44"/>
      <c r="M182" s="211" t="s">
        <v>19</v>
      </c>
      <c r="N182" s="212" t="s">
        <v>42</v>
      </c>
      <c r="O182" s="84"/>
      <c r="P182" s="213">
        <f>O182*H182</f>
        <v>0</v>
      </c>
      <c r="Q182" s="213">
        <v>1.1322000000000001</v>
      </c>
      <c r="R182" s="213">
        <f>Q182*H182</f>
        <v>19.755757800000005</v>
      </c>
      <c r="S182" s="213">
        <v>0</v>
      </c>
      <c r="T182" s="214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15" t="s">
        <v>137</v>
      </c>
      <c r="AT182" s="215" t="s">
        <v>132</v>
      </c>
      <c r="AU182" s="215" t="s">
        <v>79</v>
      </c>
      <c r="AY182" s="17" t="s">
        <v>130</v>
      </c>
      <c r="BE182" s="216">
        <f>IF(N182="základní",J182,0)</f>
        <v>0</v>
      </c>
      <c r="BF182" s="216">
        <f>IF(N182="snížená",J182,0)</f>
        <v>0</v>
      </c>
      <c r="BG182" s="216">
        <f>IF(N182="zákl. přenesená",J182,0)</f>
        <v>0</v>
      </c>
      <c r="BH182" s="216">
        <f>IF(N182="sníž. přenesená",J182,0)</f>
        <v>0</v>
      </c>
      <c r="BI182" s="216">
        <f>IF(N182="nulová",J182,0)</f>
        <v>0</v>
      </c>
      <c r="BJ182" s="17" t="s">
        <v>79</v>
      </c>
      <c r="BK182" s="216">
        <f>ROUND(I182*H182,2)</f>
        <v>0</v>
      </c>
      <c r="BL182" s="17" t="s">
        <v>137</v>
      </c>
      <c r="BM182" s="215" t="s">
        <v>366</v>
      </c>
    </row>
    <row r="183" s="2" customFormat="1">
      <c r="A183" s="38"/>
      <c r="B183" s="39"/>
      <c r="C183" s="40"/>
      <c r="D183" s="217" t="s">
        <v>138</v>
      </c>
      <c r="E183" s="40"/>
      <c r="F183" s="218" t="s">
        <v>719</v>
      </c>
      <c r="G183" s="40"/>
      <c r="H183" s="40"/>
      <c r="I183" s="219"/>
      <c r="J183" s="40"/>
      <c r="K183" s="40"/>
      <c r="L183" s="44"/>
      <c r="M183" s="220"/>
      <c r="N183" s="221"/>
      <c r="O183" s="84"/>
      <c r="P183" s="84"/>
      <c r="Q183" s="84"/>
      <c r="R183" s="84"/>
      <c r="S183" s="84"/>
      <c r="T183" s="85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T183" s="17" t="s">
        <v>138</v>
      </c>
      <c r="AU183" s="17" t="s">
        <v>79</v>
      </c>
    </row>
    <row r="184" s="2" customFormat="1" ht="16.5" customHeight="1">
      <c r="A184" s="38"/>
      <c r="B184" s="39"/>
      <c r="C184" s="204" t="s">
        <v>259</v>
      </c>
      <c r="D184" s="204" t="s">
        <v>132</v>
      </c>
      <c r="E184" s="205" t="s">
        <v>720</v>
      </c>
      <c r="F184" s="206" t="s">
        <v>721</v>
      </c>
      <c r="G184" s="207" t="s">
        <v>176</v>
      </c>
      <c r="H184" s="208">
        <v>89.552000000000007</v>
      </c>
      <c r="I184" s="209"/>
      <c r="J184" s="210">
        <f>ROUND(I184*H184,2)</f>
        <v>0</v>
      </c>
      <c r="K184" s="206" t="s">
        <v>643</v>
      </c>
      <c r="L184" s="44"/>
      <c r="M184" s="211" t="s">
        <v>19</v>
      </c>
      <c r="N184" s="212" t="s">
        <v>42</v>
      </c>
      <c r="O184" s="84"/>
      <c r="P184" s="213">
        <f>O184*H184</f>
        <v>0</v>
      </c>
      <c r="Q184" s="213">
        <v>1.7</v>
      </c>
      <c r="R184" s="213">
        <f>Q184*H184</f>
        <v>152.23840000000001</v>
      </c>
      <c r="S184" s="213">
        <v>0</v>
      </c>
      <c r="T184" s="214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15" t="s">
        <v>137</v>
      </c>
      <c r="AT184" s="215" t="s">
        <v>132</v>
      </c>
      <c r="AU184" s="215" t="s">
        <v>79</v>
      </c>
      <c r="AY184" s="17" t="s">
        <v>130</v>
      </c>
      <c r="BE184" s="216">
        <f>IF(N184="základní",J184,0)</f>
        <v>0</v>
      </c>
      <c r="BF184" s="216">
        <f>IF(N184="snížená",J184,0)</f>
        <v>0</v>
      </c>
      <c r="BG184" s="216">
        <f>IF(N184="zákl. přenesená",J184,0)</f>
        <v>0</v>
      </c>
      <c r="BH184" s="216">
        <f>IF(N184="sníž. přenesená",J184,0)</f>
        <v>0</v>
      </c>
      <c r="BI184" s="216">
        <f>IF(N184="nulová",J184,0)</f>
        <v>0</v>
      </c>
      <c r="BJ184" s="17" t="s">
        <v>79</v>
      </c>
      <c r="BK184" s="216">
        <f>ROUND(I184*H184,2)</f>
        <v>0</v>
      </c>
      <c r="BL184" s="17" t="s">
        <v>137</v>
      </c>
      <c r="BM184" s="215" t="s">
        <v>370</v>
      </c>
    </row>
    <row r="185" s="2" customFormat="1">
      <c r="A185" s="38"/>
      <c r="B185" s="39"/>
      <c r="C185" s="40"/>
      <c r="D185" s="217" t="s">
        <v>138</v>
      </c>
      <c r="E185" s="40"/>
      <c r="F185" s="218" t="s">
        <v>721</v>
      </c>
      <c r="G185" s="40"/>
      <c r="H185" s="40"/>
      <c r="I185" s="219"/>
      <c r="J185" s="40"/>
      <c r="K185" s="40"/>
      <c r="L185" s="44"/>
      <c r="M185" s="220"/>
      <c r="N185" s="221"/>
      <c r="O185" s="84"/>
      <c r="P185" s="84"/>
      <c r="Q185" s="84"/>
      <c r="R185" s="84"/>
      <c r="S185" s="84"/>
      <c r="T185" s="85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T185" s="17" t="s">
        <v>138</v>
      </c>
      <c r="AU185" s="17" t="s">
        <v>79</v>
      </c>
    </row>
    <row r="186" s="2" customFormat="1" ht="16.5" customHeight="1">
      <c r="A186" s="38"/>
      <c r="B186" s="39"/>
      <c r="C186" s="204" t="s">
        <v>373</v>
      </c>
      <c r="D186" s="204" t="s">
        <v>132</v>
      </c>
      <c r="E186" s="205" t="s">
        <v>722</v>
      </c>
      <c r="F186" s="206" t="s">
        <v>723</v>
      </c>
      <c r="G186" s="207" t="s">
        <v>176</v>
      </c>
      <c r="H186" s="208">
        <v>84.567999999999998</v>
      </c>
      <c r="I186" s="209"/>
      <c r="J186" s="210">
        <f>ROUND(I186*H186,2)</f>
        <v>0</v>
      </c>
      <c r="K186" s="206" t="s">
        <v>643</v>
      </c>
      <c r="L186" s="44"/>
      <c r="M186" s="211" t="s">
        <v>19</v>
      </c>
      <c r="N186" s="212" t="s">
        <v>42</v>
      </c>
      <c r="O186" s="84"/>
      <c r="P186" s="213">
        <f>O186*H186</f>
        <v>0</v>
      </c>
      <c r="Q186" s="213">
        <v>0</v>
      </c>
      <c r="R186" s="213">
        <f>Q186*H186</f>
        <v>0</v>
      </c>
      <c r="S186" s="213">
        <v>0</v>
      </c>
      <c r="T186" s="214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15" t="s">
        <v>137</v>
      </c>
      <c r="AT186" s="215" t="s">
        <v>132</v>
      </c>
      <c r="AU186" s="215" t="s">
        <v>79</v>
      </c>
      <c r="AY186" s="17" t="s">
        <v>130</v>
      </c>
      <c r="BE186" s="216">
        <f>IF(N186="základní",J186,0)</f>
        <v>0</v>
      </c>
      <c r="BF186" s="216">
        <f>IF(N186="snížená",J186,0)</f>
        <v>0</v>
      </c>
      <c r="BG186" s="216">
        <f>IF(N186="zákl. přenesená",J186,0)</f>
        <v>0</v>
      </c>
      <c r="BH186" s="216">
        <f>IF(N186="sníž. přenesená",J186,0)</f>
        <v>0</v>
      </c>
      <c r="BI186" s="216">
        <f>IF(N186="nulová",J186,0)</f>
        <v>0</v>
      </c>
      <c r="BJ186" s="17" t="s">
        <v>79</v>
      </c>
      <c r="BK186" s="216">
        <f>ROUND(I186*H186,2)</f>
        <v>0</v>
      </c>
      <c r="BL186" s="17" t="s">
        <v>137</v>
      </c>
      <c r="BM186" s="215" t="s">
        <v>374</v>
      </c>
    </row>
    <row r="187" s="2" customFormat="1">
      <c r="A187" s="38"/>
      <c r="B187" s="39"/>
      <c r="C187" s="40"/>
      <c r="D187" s="217" t="s">
        <v>138</v>
      </c>
      <c r="E187" s="40"/>
      <c r="F187" s="218" t="s">
        <v>723</v>
      </c>
      <c r="G187" s="40"/>
      <c r="H187" s="40"/>
      <c r="I187" s="219"/>
      <c r="J187" s="40"/>
      <c r="K187" s="40"/>
      <c r="L187" s="44"/>
      <c r="M187" s="220"/>
      <c r="N187" s="221"/>
      <c r="O187" s="84"/>
      <c r="P187" s="84"/>
      <c r="Q187" s="84"/>
      <c r="R187" s="84"/>
      <c r="S187" s="84"/>
      <c r="T187" s="85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T187" s="17" t="s">
        <v>138</v>
      </c>
      <c r="AU187" s="17" t="s">
        <v>79</v>
      </c>
    </row>
    <row r="188" s="2" customFormat="1" ht="16.5" customHeight="1">
      <c r="A188" s="38"/>
      <c r="B188" s="39"/>
      <c r="C188" s="204" t="s">
        <v>263</v>
      </c>
      <c r="D188" s="204" t="s">
        <v>132</v>
      </c>
      <c r="E188" s="205" t="s">
        <v>724</v>
      </c>
      <c r="F188" s="206" t="s">
        <v>725</v>
      </c>
      <c r="G188" s="207" t="s">
        <v>407</v>
      </c>
      <c r="H188" s="208">
        <v>5</v>
      </c>
      <c r="I188" s="209"/>
      <c r="J188" s="210">
        <f>ROUND(I188*H188,2)</f>
        <v>0</v>
      </c>
      <c r="K188" s="206" t="s">
        <v>643</v>
      </c>
      <c r="L188" s="44"/>
      <c r="M188" s="211" t="s">
        <v>19</v>
      </c>
      <c r="N188" s="212" t="s">
        <v>42</v>
      </c>
      <c r="O188" s="84"/>
      <c r="P188" s="213">
        <f>O188*H188</f>
        <v>0</v>
      </c>
      <c r="Q188" s="213">
        <v>0.0070200000000000002</v>
      </c>
      <c r="R188" s="213">
        <f>Q188*H188</f>
        <v>0.035099999999999999</v>
      </c>
      <c r="S188" s="213">
        <v>0</v>
      </c>
      <c r="T188" s="214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15" t="s">
        <v>137</v>
      </c>
      <c r="AT188" s="215" t="s">
        <v>132</v>
      </c>
      <c r="AU188" s="215" t="s">
        <v>79</v>
      </c>
      <c r="AY188" s="17" t="s">
        <v>130</v>
      </c>
      <c r="BE188" s="216">
        <f>IF(N188="základní",J188,0)</f>
        <v>0</v>
      </c>
      <c r="BF188" s="216">
        <f>IF(N188="snížená",J188,0)</f>
        <v>0</v>
      </c>
      <c r="BG188" s="216">
        <f>IF(N188="zákl. přenesená",J188,0)</f>
        <v>0</v>
      </c>
      <c r="BH188" s="216">
        <f>IF(N188="sníž. přenesená",J188,0)</f>
        <v>0</v>
      </c>
      <c r="BI188" s="216">
        <f>IF(N188="nulová",J188,0)</f>
        <v>0</v>
      </c>
      <c r="BJ188" s="17" t="s">
        <v>79</v>
      </c>
      <c r="BK188" s="216">
        <f>ROUND(I188*H188,2)</f>
        <v>0</v>
      </c>
      <c r="BL188" s="17" t="s">
        <v>137</v>
      </c>
      <c r="BM188" s="215" t="s">
        <v>378</v>
      </c>
    </row>
    <row r="189" s="2" customFormat="1">
      <c r="A189" s="38"/>
      <c r="B189" s="39"/>
      <c r="C189" s="40"/>
      <c r="D189" s="217" t="s">
        <v>138</v>
      </c>
      <c r="E189" s="40"/>
      <c r="F189" s="218" t="s">
        <v>725</v>
      </c>
      <c r="G189" s="40"/>
      <c r="H189" s="40"/>
      <c r="I189" s="219"/>
      <c r="J189" s="40"/>
      <c r="K189" s="40"/>
      <c r="L189" s="44"/>
      <c r="M189" s="220"/>
      <c r="N189" s="221"/>
      <c r="O189" s="84"/>
      <c r="P189" s="84"/>
      <c r="Q189" s="84"/>
      <c r="R189" s="84"/>
      <c r="S189" s="84"/>
      <c r="T189" s="85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T189" s="17" t="s">
        <v>138</v>
      </c>
      <c r="AU189" s="17" t="s">
        <v>79</v>
      </c>
    </row>
    <row r="190" s="2" customFormat="1" ht="16.5" customHeight="1">
      <c r="A190" s="38"/>
      <c r="B190" s="39"/>
      <c r="C190" s="204" t="s">
        <v>380</v>
      </c>
      <c r="D190" s="204" t="s">
        <v>132</v>
      </c>
      <c r="E190" s="205" t="s">
        <v>726</v>
      </c>
      <c r="F190" s="206" t="s">
        <v>727</v>
      </c>
      <c r="G190" s="207" t="s">
        <v>407</v>
      </c>
      <c r="H190" s="208">
        <v>2</v>
      </c>
      <c r="I190" s="209"/>
      <c r="J190" s="210">
        <f>ROUND(I190*H190,2)</f>
        <v>0</v>
      </c>
      <c r="K190" s="206" t="s">
        <v>643</v>
      </c>
      <c r="L190" s="44"/>
      <c r="M190" s="211" t="s">
        <v>19</v>
      </c>
      <c r="N190" s="212" t="s">
        <v>42</v>
      </c>
      <c r="O190" s="84"/>
      <c r="P190" s="213">
        <f>O190*H190</f>
        <v>0</v>
      </c>
      <c r="Q190" s="213">
        <v>0.056329999999999998</v>
      </c>
      <c r="R190" s="213">
        <f>Q190*H190</f>
        <v>0.11266</v>
      </c>
      <c r="S190" s="213">
        <v>0</v>
      </c>
      <c r="T190" s="214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15" t="s">
        <v>137</v>
      </c>
      <c r="AT190" s="215" t="s">
        <v>132</v>
      </c>
      <c r="AU190" s="215" t="s">
        <v>79</v>
      </c>
      <c r="AY190" s="17" t="s">
        <v>130</v>
      </c>
      <c r="BE190" s="216">
        <f>IF(N190="základní",J190,0)</f>
        <v>0</v>
      </c>
      <c r="BF190" s="216">
        <f>IF(N190="snížená",J190,0)</f>
        <v>0</v>
      </c>
      <c r="BG190" s="216">
        <f>IF(N190="zákl. přenesená",J190,0)</f>
        <v>0</v>
      </c>
      <c r="BH190" s="216">
        <f>IF(N190="sníž. přenesená",J190,0)</f>
        <v>0</v>
      </c>
      <c r="BI190" s="216">
        <f>IF(N190="nulová",J190,0)</f>
        <v>0</v>
      </c>
      <c r="BJ190" s="17" t="s">
        <v>79</v>
      </c>
      <c r="BK190" s="216">
        <f>ROUND(I190*H190,2)</f>
        <v>0</v>
      </c>
      <c r="BL190" s="17" t="s">
        <v>137</v>
      </c>
      <c r="BM190" s="215" t="s">
        <v>383</v>
      </c>
    </row>
    <row r="191" s="2" customFormat="1">
      <c r="A191" s="38"/>
      <c r="B191" s="39"/>
      <c r="C191" s="40"/>
      <c r="D191" s="217" t="s">
        <v>138</v>
      </c>
      <c r="E191" s="40"/>
      <c r="F191" s="218" t="s">
        <v>727</v>
      </c>
      <c r="G191" s="40"/>
      <c r="H191" s="40"/>
      <c r="I191" s="219"/>
      <c r="J191" s="40"/>
      <c r="K191" s="40"/>
      <c r="L191" s="44"/>
      <c r="M191" s="220"/>
      <c r="N191" s="221"/>
      <c r="O191" s="84"/>
      <c r="P191" s="84"/>
      <c r="Q191" s="84"/>
      <c r="R191" s="84"/>
      <c r="S191" s="84"/>
      <c r="T191" s="85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T191" s="17" t="s">
        <v>138</v>
      </c>
      <c r="AU191" s="17" t="s">
        <v>79</v>
      </c>
    </row>
    <row r="192" s="2" customFormat="1" ht="16.5" customHeight="1">
      <c r="A192" s="38"/>
      <c r="B192" s="39"/>
      <c r="C192" s="204" t="s">
        <v>267</v>
      </c>
      <c r="D192" s="204" t="s">
        <v>132</v>
      </c>
      <c r="E192" s="205" t="s">
        <v>728</v>
      </c>
      <c r="F192" s="206" t="s">
        <v>729</v>
      </c>
      <c r="G192" s="207" t="s">
        <v>407</v>
      </c>
      <c r="H192" s="208">
        <v>2</v>
      </c>
      <c r="I192" s="209"/>
      <c r="J192" s="210">
        <f>ROUND(I192*H192,2)</f>
        <v>0</v>
      </c>
      <c r="K192" s="206" t="s">
        <v>643</v>
      </c>
      <c r="L192" s="44"/>
      <c r="M192" s="211" t="s">
        <v>19</v>
      </c>
      <c r="N192" s="212" t="s">
        <v>42</v>
      </c>
      <c r="O192" s="84"/>
      <c r="P192" s="213">
        <f>O192*H192</f>
        <v>0</v>
      </c>
      <c r="Q192" s="213">
        <v>2.4266999999999999</v>
      </c>
      <c r="R192" s="213">
        <f>Q192*H192</f>
        <v>4.8533999999999997</v>
      </c>
      <c r="S192" s="213">
        <v>0</v>
      </c>
      <c r="T192" s="214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15" t="s">
        <v>137</v>
      </c>
      <c r="AT192" s="215" t="s">
        <v>132</v>
      </c>
      <c r="AU192" s="215" t="s">
        <v>79</v>
      </c>
      <c r="AY192" s="17" t="s">
        <v>130</v>
      </c>
      <c r="BE192" s="216">
        <f>IF(N192="základní",J192,0)</f>
        <v>0</v>
      </c>
      <c r="BF192" s="216">
        <f>IF(N192="snížená",J192,0)</f>
        <v>0</v>
      </c>
      <c r="BG192" s="216">
        <f>IF(N192="zákl. přenesená",J192,0)</f>
        <v>0</v>
      </c>
      <c r="BH192" s="216">
        <f>IF(N192="sníž. přenesená",J192,0)</f>
        <v>0</v>
      </c>
      <c r="BI192" s="216">
        <f>IF(N192="nulová",J192,0)</f>
        <v>0</v>
      </c>
      <c r="BJ192" s="17" t="s">
        <v>79</v>
      </c>
      <c r="BK192" s="216">
        <f>ROUND(I192*H192,2)</f>
        <v>0</v>
      </c>
      <c r="BL192" s="17" t="s">
        <v>137</v>
      </c>
      <c r="BM192" s="215" t="s">
        <v>388</v>
      </c>
    </row>
    <row r="193" s="2" customFormat="1">
      <c r="A193" s="38"/>
      <c r="B193" s="39"/>
      <c r="C193" s="40"/>
      <c r="D193" s="217" t="s">
        <v>138</v>
      </c>
      <c r="E193" s="40"/>
      <c r="F193" s="218" t="s">
        <v>729</v>
      </c>
      <c r="G193" s="40"/>
      <c r="H193" s="40"/>
      <c r="I193" s="219"/>
      <c r="J193" s="40"/>
      <c r="K193" s="40"/>
      <c r="L193" s="44"/>
      <c r="M193" s="220"/>
      <c r="N193" s="221"/>
      <c r="O193" s="84"/>
      <c r="P193" s="84"/>
      <c r="Q193" s="84"/>
      <c r="R193" s="84"/>
      <c r="S193" s="84"/>
      <c r="T193" s="85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T193" s="17" t="s">
        <v>138</v>
      </c>
      <c r="AU193" s="17" t="s">
        <v>79</v>
      </c>
    </row>
    <row r="194" s="2" customFormat="1" ht="16.5" customHeight="1">
      <c r="A194" s="38"/>
      <c r="B194" s="39"/>
      <c r="C194" s="204" t="s">
        <v>390</v>
      </c>
      <c r="D194" s="204" t="s">
        <v>132</v>
      </c>
      <c r="E194" s="205" t="s">
        <v>730</v>
      </c>
      <c r="F194" s="206" t="s">
        <v>731</v>
      </c>
      <c r="G194" s="207" t="s">
        <v>164</v>
      </c>
      <c r="H194" s="208">
        <v>106.87000000000001</v>
      </c>
      <c r="I194" s="209"/>
      <c r="J194" s="210">
        <f>ROUND(I194*H194,2)</f>
        <v>0</v>
      </c>
      <c r="K194" s="206" t="s">
        <v>643</v>
      </c>
      <c r="L194" s="44"/>
      <c r="M194" s="211" t="s">
        <v>19</v>
      </c>
      <c r="N194" s="212" t="s">
        <v>42</v>
      </c>
      <c r="O194" s="84"/>
      <c r="P194" s="213">
        <f>O194*H194</f>
        <v>0</v>
      </c>
      <c r="Q194" s="213">
        <v>0</v>
      </c>
      <c r="R194" s="213">
        <f>Q194*H194</f>
        <v>0</v>
      </c>
      <c r="S194" s="213">
        <v>0</v>
      </c>
      <c r="T194" s="214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15" t="s">
        <v>137</v>
      </c>
      <c r="AT194" s="215" t="s">
        <v>132</v>
      </c>
      <c r="AU194" s="215" t="s">
        <v>79</v>
      </c>
      <c r="AY194" s="17" t="s">
        <v>130</v>
      </c>
      <c r="BE194" s="216">
        <f>IF(N194="základní",J194,0)</f>
        <v>0</v>
      </c>
      <c r="BF194" s="216">
        <f>IF(N194="snížená",J194,0)</f>
        <v>0</v>
      </c>
      <c r="BG194" s="216">
        <f>IF(N194="zákl. přenesená",J194,0)</f>
        <v>0</v>
      </c>
      <c r="BH194" s="216">
        <f>IF(N194="sníž. přenesená",J194,0)</f>
        <v>0</v>
      </c>
      <c r="BI194" s="216">
        <f>IF(N194="nulová",J194,0)</f>
        <v>0</v>
      </c>
      <c r="BJ194" s="17" t="s">
        <v>79</v>
      </c>
      <c r="BK194" s="216">
        <f>ROUND(I194*H194,2)</f>
        <v>0</v>
      </c>
      <c r="BL194" s="17" t="s">
        <v>137</v>
      </c>
      <c r="BM194" s="215" t="s">
        <v>393</v>
      </c>
    </row>
    <row r="195" s="2" customFormat="1">
      <c r="A195" s="38"/>
      <c r="B195" s="39"/>
      <c r="C195" s="40"/>
      <c r="D195" s="217" t="s">
        <v>138</v>
      </c>
      <c r="E195" s="40"/>
      <c r="F195" s="218" t="s">
        <v>731</v>
      </c>
      <c r="G195" s="40"/>
      <c r="H195" s="40"/>
      <c r="I195" s="219"/>
      <c r="J195" s="40"/>
      <c r="K195" s="40"/>
      <c r="L195" s="44"/>
      <c r="M195" s="220"/>
      <c r="N195" s="221"/>
      <c r="O195" s="84"/>
      <c r="P195" s="84"/>
      <c r="Q195" s="84"/>
      <c r="R195" s="84"/>
      <c r="S195" s="84"/>
      <c r="T195" s="85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T195" s="17" t="s">
        <v>138</v>
      </c>
      <c r="AU195" s="17" t="s">
        <v>79</v>
      </c>
    </row>
    <row r="196" s="2" customFormat="1" ht="16.5" customHeight="1">
      <c r="A196" s="38"/>
      <c r="B196" s="39"/>
      <c r="C196" s="204" t="s">
        <v>273</v>
      </c>
      <c r="D196" s="204" t="s">
        <v>132</v>
      </c>
      <c r="E196" s="205" t="s">
        <v>732</v>
      </c>
      <c r="F196" s="206" t="s">
        <v>733</v>
      </c>
      <c r="G196" s="207" t="s">
        <v>164</v>
      </c>
      <c r="H196" s="208">
        <v>6.4000000000000004</v>
      </c>
      <c r="I196" s="209"/>
      <c r="J196" s="210">
        <f>ROUND(I196*H196,2)</f>
        <v>0</v>
      </c>
      <c r="K196" s="206" t="s">
        <v>643</v>
      </c>
      <c r="L196" s="44"/>
      <c r="M196" s="211" t="s">
        <v>19</v>
      </c>
      <c r="N196" s="212" t="s">
        <v>42</v>
      </c>
      <c r="O196" s="84"/>
      <c r="P196" s="213">
        <f>O196*H196</f>
        <v>0</v>
      </c>
      <c r="Q196" s="213">
        <v>0</v>
      </c>
      <c r="R196" s="213">
        <f>Q196*H196</f>
        <v>0</v>
      </c>
      <c r="S196" s="213">
        <v>0</v>
      </c>
      <c r="T196" s="214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15" t="s">
        <v>137</v>
      </c>
      <c r="AT196" s="215" t="s">
        <v>132</v>
      </c>
      <c r="AU196" s="215" t="s">
        <v>79</v>
      </c>
      <c r="AY196" s="17" t="s">
        <v>130</v>
      </c>
      <c r="BE196" s="216">
        <f>IF(N196="základní",J196,0)</f>
        <v>0</v>
      </c>
      <c r="BF196" s="216">
        <f>IF(N196="snížená",J196,0)</f>
        <v>0</v>
      </c>
      <c r="BG196" s="216">
        <f>IF(N196="zákl. přenesená",J196,0)</f>
        <v>0</v>
      </c>
      <c r="BH196" s="216">
        <f>IF(N196="sníž. přenesená",J196,0)</f>
        <v>0</v>
      </c>
      <c r="BI196" s="216">
        <f>IF(N196="nulová",J196,0)</f>
        <v>0</v>
      </c>
      <c r="BJ196" s="17" t="s">
        <v>79</v>
      </c>
      <c r="BK196" s="216">
        <f>ROUND(I196*H196,2)</f>
        <v>0</v>
      </c>
      <c r="BL196" s="17" t="s">
        <v>137</v>
      </c>
      <c r="BM196" s="215" t="s">
        <v>397</v>
      </c>
    </row>
    <row r="197" s="2" customFormat="1">
      <c r="A197" s="38"/>
      <c r="B197" s="39"/>
      <c r="C197" s="40"/>
      <c r="D197" s="217" t="s">
        <v>138</v>
      </c>
      <c r="E197" s="40"/>
      <c r="F197" s="218" t="s">
        <v>733</v>
      </c>
      <c r="G197" s="40"/>
      <c r="H197" s="40"/>
      <c r="I197" s="219"/>
      <c r="J197" s="40"/>
      <c r="K197" s="40"/>
      <c r="L197" s="44"/>
      <c r="M197" s="220"/>
      <c r="N197" s="221"/>
      <c r="O197" s="84"/>
      <c r="P197" s="84"/>
      <c r="Q197" s="84"/>
      <c r="R197" s="84"/>
      <c r="S197" s="84"/>
      <c r="T197" s="85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T197" s="17" t="s">
        <v>138</v>
      </c>
      <c r="AU197" s="17" t="s">
        <v>79</v>
      </c>
    </row>
    <row r="198" s="2" customFormat="1" ht="16.5" customHeight="1">
      <c r="A198" s="38"/>
      <c r="B198" s="39"/>
      <c r="C198" s="204" t="s">
        <v>399</v>
      </c>
      <c r="D198" s="204" t="s">
        <v>132</v>
      </c>
      <c r="E198" s="205" t="s">
        <v>734</v>
      </c>
      <c r="F198" s="206" t="s">
        <v>735</v>
      </c>
      <c r="G198" s="207" t="s">
        <v>164</v>
      </c>
      <c r="H198" s="208">
        <v>6.4000000000000004</v>
      </c>
      <c r="I198" s="209"/>
      <c r="J198" s="210">
        <f>ROUND(I198*H198,2)</f>
        <v>0</v>
      </c>
      <c r="K198" s="206" t="s">
        <v>643</v>
      </c>
      <c r="L198" s="44"/>
      <c r="M198" s="211" t="s">
        <v>19</v>
      </c>
      <c r="N198" s="212" t="s">
        <v>42</v>
      </c>
      <c r="O198" s="84"/>
      <c r="P198" s="213">
        <f>O198*H198</f>
        <v>0</v>
      </c>
      <c r="Q198" s="213">
        <v>0</v>
      </c>
      <c r="R198" s="213">
        <f>Q198*H198</f>
        <v>0</v>
      </c>
      <c r="S198" s="213">
        <v>0</v>
      </c>
      <c r="T198" s="214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15" t="s">
        <v>137</v>
      </c>
      <c r="AT198" s="215" t="s">
        <v>132</v>
      </c>
      <c r="AU198" s="215" t="s">
        <v>79</v>
      </c>
      <c r="AY198" s="17" t="s">
        <v>130</v>
      </c>
      <c r="BE198" s="216">
        <f>IF(N198="základní",J198,0)</f>
        <v>0</v>
      </c>
      <c r="BF198" s="216">
        <f>IF(N198="snížená",J198,0)</f>
        <v>0</v>
      </c>
      <c r="BG198" s="216">
        <f>IF(N198="zákl. přenesená",J198,0)</f>
        <v>0</v>
      </c>
      <c r="BH198" s="216">
        <f>IF(N198="sníž. přenesená",J198,0)</f>
        <v>0</v>
      </c>
      <c r="BI198" s="216">
        <f>IF(N198="nulová",J198,0)</f>
        <v>0</v>
      </c>
      <c r="BJ198" s="17" t="s">
        <v>79</v>
      </c>
      <c r="BK198" s="216">
        <f>ROUND(I198*H198,2)</f>
        <v>0</v>
      </c>
      <c r="BL198" s="17" t="s">
        <v>137</v>
      </c>
      <c r="BM198" s="215" t="s">
        <v>402</v>
      </c>
    </row>
    <row r="199" s="2" customFormat="1">
      <c r="A199" s="38"/>
      <c r="B199" s="39"/>
      <c r="C199" s="40"/>
      <c r="D199" s="217" t="s">
        <v>138</v>
      </c>
      <c r="E199" s="40"/>
      <c r="F199" s="218" t="s">
        <v>735</v>
      </c>
      <c r="G199" s="40"/>
      <c r="H199" s="40"/>
      <c r="I199" s="219"/>
      <c r="J199" s="40"/>
      <c r="K199" s="40"/>
      <c r="L199" s="44"/>
      <c r="M199" s="220"/>
      <c r="N199" s="221"/>
      <c r="O199" s="84"/>
      <c r="P199" s="84"/>
      <c r="Q199" s="84"/>
      <c r="R199" s="84"/>
      <c r="S199" s="84"/>
      <c r="T199" s="85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7" t="s">
        <v>138</v>
      </c>
      <c r="AU199" s="17" t="s">
        <v>79</v>
      </c>
    </row>
    <row r="200" s="2" customFormat="1" ht="16.5" customHeight="1">
      <c r="A200" s="38"/>
      <c r="B200" s="39"/>
      <c r="C200" s="204" t="s">
        <v>279</v>
      </c>
      <c r="D200" s="204" t="s">
        <v>132</v>
      </c>
      <c r="E200" s="205" t="s">
        <v>736</v>
      </c>
      <c r="F200" s="206" t="s">
        <v>737</v>
      </c>
      <c r="G200" s="207" t="s">
        <v>407</v>
      </c>
      <c r="H200" s="208">
        <v>1</v>
      </c>
      <c r="I200" s="209"/>
      <c r="J200" s="210">
        <f>ROUND(I200*H200,2)</f>
        <v>0</v>
      </c>
      <c r="K200" s="206" t="s">
        <v>643</v>
      </c>
      <c r="L200" s="44"/>
      <c r="M200" s="211" t="s">
        <v>19</v>
      </c>
      <c r="N200" s="212" t="s">
        <v>42</v>
      </c>
      <c r="O200" s="84"/>
      <c r="P200" s="213">
        <f>O200*H200</f>
        <v>0</v>
      </c>
      <c r="Q200" s="213">
        <v>0.00011</v>
      </c>
      <c r="R200" s="213">
        <f>Q200*H200</f>
        <v>0.00011</v>
      </c>
      <c r="S200" s="213">
        <v>0</v>
      </c>
      <c r="T200" s="214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15" t="s">
        <v>137</v>
      </c>
      <c r="AT200" s="215" t="s">
        <v>132</v>
      </c>
      <c r="AU200" s="215" t="s">
        <v>79</v>
      </c>
      <c r="AY200" s="17" t="s">
        <v>130</v>
      </c>
      <c r="BE200" s="216">
        <f>IF(N200="základní",J200,0)</f>
        <v>0</v>
      </c>
      <c r="BF200" s="216">
        <f>IF(N200="snížená",J200,0)</f>
        <v>0</v>
      </c>
      <c r="BG200" s="216">
        <f>IF(N200="zákl. přenesená",J200,0)</f>
        <v>0</v>
      </c>
      <c r="BH200" s="216">
        <f>IF(N200="sníž. přenesená",J200,0)</f>
        <v>0</v>
      </c>
      <c r="BI200" s="216">
        <f>IF(N200="nulová",J200,0)</f>
        <v>0</v>
      </c>
      <c r="BJ200" s="17" t="s">
        <v>79</v>
      </c>
      <c r="BK200" s="216">
        <f>ROUND(I200*H200,2)</f>
        <v>0</v>
      </c>
      <c r="BL200" s="17" t="s">
        <v>137</v>
      </c>
      <c r="BM200" s="215" t="s">
        <v>408</v>
      </c>
    </row>
    <row r="201" s="2" customFormat="1">
      <c r="A201" s="38"/>
      <c r="B201" s="39"/>
      <c r="C201" s="40"/>
      <c r="D201" s="217" t="s">
        <v>138</v>
      </c>
      <c r="E201" s="40"/>
      <c r="F201" s="218" t="s">
        <v>737</v>
      </c>
      <c r="G201" s="40"/>
      <c r="H201" s="40"/>
      <c r="I201" s="219"/>
      <c r="J201" s="40"/>
      <c r="K201" s="40"/>
      <c r="L201" s="44"/>
      <c r="M201" s="220"/>
      <c r="N201" s="221"/>
      <c r="O201" s="84"/>
      <c r="P201" s="84"/>
      <c r="Q201" s="84"/>
      <c r="R201" s="84"/>
      <c r="S201" s="84"/>
      <c r="T201" s="85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T201" s="17" t="s">
        <v>138</v>
      </c>
      <c r="AU201" s="17" t="s">
        <v>79</v>
      </c>
    </row>
    <row r="202" s="2" customFormat="1" ht="16.5" customHeight="1">
      <c r="A202" s="38"/>
      <c r="B202" s="39"/>
      <c r="C202" s="204" t="s">
        <v>410</v>
      </c>
      <c r="D202" s="204" t="s">
        <v>132</v>
      </c>
      <c r="E202" s="205" t="s">
        <v>738</v>
      </c>
      <c r="F202" s="206" t="s">
        <v>739</v>
      </c>
      <c r="G202" s="207" t="s">
        <v>164</v>
      </c>
      <c r="H202" s="208">
        <v>6.4000000000000004</v>
      </c>
      <c r="I202" s="209"/>
      <c r="J202" s="210">
        <f>ROUND(I202*H202,2)</f>
        <v>0</v>
      </c>
      <c r="K202" s="206" t="s">
        <v>19</v>
      </c>
      <c r="L202" s="44"/>
      <c r="M202" s="211" t="s">
        <v>19</v>
      </c>
      <c r="N202" s="212" t="s">
        <v>42</v>
      </c>
      <c r="O202" s="84"/>
      <c r="P202" s="213">
        <f>O202*H202</f>
        <v>0</v>
      </c>
      <c r="Q202" s="213">
        <v>0</v>
      </c>
      <c r="R202" s="213">
        <f>Q202*H202</f>
        <v>0</v>
      </c>
      <c r="S202" s="213">
        <v>0</v>
      </c>
      <c r="T202" s="214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15" t="s">
        <v>137</v>
      </c>
      <c r="AT202" s="215" t="s">
        <v>132</v>
      </c>
      <c r="AU202" s="215" t="s">
        <v>79</v>
      </c>
      <c r="AY202" s="17" t="s">
        <v>130</v>
      </c>
      <c r="BE202" s="216">
        <f>IF(N202="základní",J202,0)</f>
        <v>0</v>
      </c>
      <c r="BF202" s="216">
        <f>IF(N202="snížená",J202,0)</f>
        <v>0</v>
      </c>
      <c r="BG202" s="216">
        <f>IF(N202="zákl. přenesená",J202,0)</f>
        <v>0</v>
      </c>
      <c r="BH202" s="216">
        <f>IF(N202="sníž. přenesená",J202,0)</f>
        <v>0</v>
      </c>
      <c r="BI202" s="216">
        <f>IF(N202="nulová",J202,0)</f>
        <v>0</v>
      </c>
      <c r="BJ202" s="17" t="s">
        <v>79</v>
      </c>
      <c r="BK202" s="216">
        <f>ROUND(I202*H202,2)</f>
        <v>0</v>
      </c>
      <c r="BL202" s="17" t="s">
        <v>137</v>
      </c>
      <c r="BM202" s="215" t="s">
        <v>413</v>
      </c>
    </row>
    <row r="203" s="2" customFormat="1">
      <c r="A203" s="38"/>
      <c r="B203" s="39"/>
      <c r="C203" s="40"/>
      <c r="D203" s="217" t="s">
        <v>138</v>
      </c>
      <c r="E203" s="40"/>
      <c r="F203" s="218" t="s">
        <v>739</v>
      </c>
      <c r="G203" s="40"/>
      <c r="H203" s="40"/>
      <c r="I203" s="219"/>
      <c r="J203" s="40"/>
      <c r="K203" s="40"/>
      <c r="L203" s="44"/>
      <c r="M203" s="220"/>
      <c r="N203" s="221"/>
      <c r="O203" s="84"/>
      <c r="P203" s="84"/>
      <c r="Q203" s="84"/>
      <c r="R203" s="84"/>
      <c r="S203" s="84"/>
      <c r="T203" s="85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T203" s="17" t="s">
        <v>138</v>
      </c>
      <c r="AU203" s="17" t="s">
        <v>79</v>
      </c>
    </row>
    <row r="204" s="2" customFormat="1" ht="16.5" customHeight="1">
      <c r="A204" s="38"/>
      <c r="B204" s="39"/>
      <c r="C204" s="204" t="s">
        <v>288</v>
      </c>
      <c r="D204" s="204" t="s">
        <v>132</v>
      </c>
      <c r="E204" s="205" t="s">
        <v>740</v>
      </c>
      <c r="F204" s="206" t="s">
        <v>741</v>
      </c>
      <c r="G204" s="207" t="s">
        <v>164</v>
      </c>
      <c r="H204" s="208">
        <v>6.4000000000000004</v>
      </c>
      <c r="I204" s="209"/>
      <c r="J204" s="210">
        <f>ROUND(I204*H204,2)</f>
        <v>0</v>
      </c>
      <c r="K204" s="206" t="s">
        <v>643</v>
      </c>
      <c r="L204" s="44"/>
      <c r="M204" s="211" t="s">
        <v>19</v>
      </c>
      <c r="N204" s="212" t="s">
        <v>42</v>
      </c>
      <c r="O204" s="84"/>
      <c r="P204" s="213">
        <f>O204*H204</f>
        <v>0</v>
      </c>
      <c r="Q204" s="213">
        <v>0</v>
      </c>
      <c r="R204" s="213">
        <f>Q204*H204</f>
        <v>0</v>
      </c>
      <c r="S204" s="213">
        <v>0</v>
      </c>
      <c r="T204" s="214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15" t="s">
        <v>137</v>
      </c>
      <c r="AT204" s="215" t="s">
        <v>132</v>
      </c>
      <c r="AU204" s="215" t="s">
        <v>79</v>
      </c>
      <c r="AY204" s="17" t="s">
        <v>130</v>
      </c>
      <c r="BE204" s="216">
        <f>IF(N204="základní",J204,0)</f>
        <v>0</v>
      </c>
      <c r="BF204" s="216">
        <f>IF(N204="snížená",J204,0)</f>
        <v>0</v>
      </c>
      <c r="BG204" s="216">
        <f>IF(N204="zákl. přenesená",J204,0)</f>
        <v>0</v>
      </c>
      <c r="BH204" s="216">
        <f>IF(N204="sníž. přenesená",J204,0)</f>
        <v>0</v>
      </c>
      <c r="BI204" s="216">
        <f>IF(N204="nulová",J204,0)</f>
        <v>0</v>
      </c>
      <c r="BJ204" s="17" t="s">
        <v>79</v>
      </c>
      <c r="BK204" s="216">
        <f>ROUND(I204*H204,2)</f>
        <v>0</v>
      </c>
      <c r="BL204" s="17" t="s">
        <v>137</v>
      </c>
      <c r="BM204" s="215" t="s">
        <v>416</v>
      </c>
    </row>
    <row r="205" s="2" customFormat="1">
      <c r="A205" s="38"/>
      <c r="B205" s="39"/>
      <c r="C205" s="40"/>
      <c r="D205" s="217" t="s">
        <v>138</v>
      </c>
      <c r="E205" s="40"/>
      <c r="F205" s="218" t="s">
        <v>741</v>
      </c>
      <c r="G205" s="40"/>
      <c r="H205" s="40"/>
      <c r="I205" s="219"/>
      <c r="J205" s="40"/>
      <c r="K205" s="40"/>
      <c r="L205" s="44"/>
      <c r="M205" s="220"/>
      <c r="N205" s="221"/>
      <c r="O205" s="84"/>
      <c r="P205" s="84"/>
      <c r="Q205" s="84"/>
      <c r="R205" s="84"/>
      <c r="S205" s="84"/>
      <c r="T205" s="85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T205" s="17" t="s">
        <v>138</v>
      </c>
      <c r="AU205" s="17" t="s">
        <v>79</v>
      </c>
    </row>
    <row r="206" s="2" customFormat="1" ht="16.5" customHeight="1">
      <c r="A206" s="38"/>
      <c r="B206" s="39"/>
      <c r="C206" s="204" t="s">
        <v>418</v>
      </c>
      <c r="D206" s="204" t="s">
        <v>132</v>
      </c>
      <c r="E206" s="205" t="s">
        <v>742</v>
      </c>
      <c r="F206" s="206" t="s">
        <v>743</v>
      </c>
      <c r="G206" s="207" t="s">
        <v>407</v>
      </c>
      <c r="H206" s="208">
        <v>2</v>
      </c>
      <c r="I206" s="209"/>
      <c r="J206" s="210">
        <f>ROUND(I206*H206,2)</f>
        <v>0</v>
      </c>
      <c r="K206" s="206" t="s">
        <v>643</v>
      </c>
      <c r="L206" s="44"/>
      <c r="M206" s="211" t="s">
        <v>19</v>
      </c>
      <c r="N206" s="212" t="s">
        <v>42</v>
      </c>
      <c r="O206" s="84"/>
      <c r="P206" s="213">
        <f>O206*H206</f>
        <v>0</v>
      </c>
      <c r="Q206" s="213">
        <v>0.12303</v>
      </c>
      <c r="R206" s="213">
        <f>Q206*H206</f>
        <v>0.24606</v>
      </c>
      <c r="S206" s="213">
        <v>0</v>
      </c>
      <c r="T206" s="214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15" t="s">
        <v>137</v>
      </c>
      <c r="AT206" s="215" t="s">
        <v>132</v>
      </c>
      <c r="AU206" s="215" t="s">
        <v>79</v>
      </c>
      <c r="AY206" s="17" t="s">
        <v>130</v>
      </c>
      <c r="BE206" s="216">
        <f>IF(N206="základní",J206,0)</f>
        <v>0</v>
      </c>
      <c r="BF206" s="216">
        <f>IF(N206="snížená",J206,0)</f>
        <v>0</v>
      </c>
      <c r="BG206" s="216">
        <f>IF(N206="zákl. přenesená",J206,0)</f>
        <v>0</v>
      </c>
      <c r="BH206" s="216">
        <f>IF(N206="sníž. přenesená",J206,0)</f>
        <v>0</v>
      </c>
      <c r="BI206" s="216">
        <f>IF(N206="nulová",J206,0)</f>
        <v>0</v>
      </c>
      <c r="BJ206" s="17" t="s">
        <v>79</v>
      </c>
      <c r="BK206" s="216">
        <f>ROUND(I206*H206,2)</f>
        <v>0</v>
      </c>
      <c r="BL206" s="17" t="s">
        <v>137</v>
      </c>
      <c r="BM206" s="215" t="s">
        <v>421</v>
      </c>
    </row>
    <row r="207" s="2" customFormat="1">
      <c r="A207" s="38"/>
      <c r="B207" s="39"/>
      <c r="C207" s="40"/>
      <c r="D207" s="217" t="s">
        <v>138</v>
      </c>
      <c r="E207" s="40"/>
      <c r="F207" s="218" t="s">
        <v>743</v>
      </c>
      <c r="G207" s="40"/>
      <c r="H207" s="40"/>
      <c r="I207" s="219"/>
      <c r="J207" s="40"/>
      <c r="K207" s="40"/>
      <c r="L207" s="44"/>
      <c r="M207" s="220"/>
      <c r="N207" s="221"/>
      <c r="O207" s="84"/>
      <c r="P207" s="84"/>
      <c r="Q207" s="84"/>
      <c r="R207" s="84"/>
      <c r="S207" s="84"/>
      <c r="T207" s="85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T207" s="17" t="s">
        <v>138</v>
      </c>
      <c r="AU207" s="17" t="s">
        <v>79</v>
      </c>
    </row>
    <row r="208" s="2" customFormat="1" ht="16.5" customHeight="1">
      <c r="A208" s="38"/>
      <c r="B208" s="39"/>
      <c r="C208" s="204" t="s">
        <v>296</v>
      </c>
      <c r="D208" s="204" t="s">
        <v>132</v>
      </c>
      <c r="E208" s="205" t="s">
        <v>744</v>
      </c>
      <c r="F208" s="206" t="s">
        <v>745</v>
      </c>
      <c r="G208" s="207" t="s">
        <v>407</v>
      </c>
      <c r="H208" s="208">
        <v>1</v>
      </c>
      <c r="I208" s="209"/>
      <c r="J208" s="210">
        <f>ROUND(I208*H208,2)</f>
        <v>0</v>
      </c>
      <c r="K208" s="206" t="s">
        <v>643</v>
      </c>
      <c r="L208" s="44"/>
      <c r="M208" s="211" t="s">
        <v>19</v>
      </c>
      <c r="N208" s="212" t="s">
        <v>42</v>
      </c>
      <c r="O208" s="84"/>
      <c r="P208" s="213">
        <f>O208*H208</f>
        <v>0</v>
      </c>
      <c r="Q208" s="213">
        <v>0.32906000000000002</v>
      </c>
      <c r="R208" s="213">
        <f>Q208*H208</f>
        <v>0.32906000000000002</v>
      </c>
      <c r="S208" s="213">
        <v>0</v>
      </c>
      <c r="T208" s="214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15" t="s">
        <v>137</v>
      </c>
      <c r="AT208" s="215" t="s">
        <v>132</v>
      </c>
      <c r="AU208" s="215" t="s">
        <v>79</v>
      </c>
      <c r="AY208" s="17" t="s">
        <v>130</v>
      </c>
      <c r="BE208" s="216">
        <f>IF(N208="základní",J208,0)</f>
        <v>0</v>
      </c>
      <c r="BF208" s="216">
        <f>IF(N208="snížená",J208,0)</f>
        <v>0</v>
      </c>
      <c r="BG208" s="216">
        <f>IF(N208="zákl. přenesená",J208,0)</f>
        <v>0</v>
      </c>
      <c r="BH208" s="216">
        <f>IF(N208="sníž. přenesená",J208,0)</f>
        <v>0</v>
      </c>
      <c r="BI208" s="216">
        <f>IF(N208="nulová",J208,0)</f>
        <v>0</v>
      </c>
      <c r="BJ208" s="17" t="s">
        <v>79</v>
      </c>
      <c r="BK208" s="216">
        <f>ROUND(I208*H208,2)</f>
        <v>0</v>
      </c>
      <c r="BL208" s="17" t="s">
        <v>137</v>
      </c>
      <c r="BM208" s="215" t="s">
        <v>424</v>
      </c>
    </row>
    <row r="209" s="2" customFormat="1">
      <c r="A209" s="38"/>
      <c r="B209" s="39"/>
      <c r="C209" s="40"/>
      <c r="D209" s="217" t="s">
        <v>138</v>
      </c>
      <c r="E209" s="40"/>
      <c r="F209" s="218" t="s">
        <v>745</v>
      </c>
      <c r="G209" s="40"/>
      <c r="H209" s="40"/>
      <c r="I209" s="219"/>
      <c r="J209" s="40"/>
      <c r="K209" s="40"/>
      <c r="L209" s="44"/>
      <c r="M209" s="220"/>
      <c r="N209" s="221"/>
      <c r="O209" s="84"/>
      <c r="P209" s="84"/>
      <c r="Q209" s="84"/>
      <c r="R209" s="84"/>
      <c r="S209" s="84"/>
      <c r="T209" s="85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T209" s="17" t="s">
        <v>138</v>
      </c>
      <c r="AU209" s="17" t="s">
        <v>79</v>
      </c>
    </row>
    <row r="210" s="2" customFormat="1" ht="16.5" customHeight="1">
      <c r="A210" s="38"/>
      <c r="B210" s="39"/>
      <c r="C210" s="204" t="s">
        <v>425</v>
      </c>
      <c r="D210" s="204" t="s">
        <v>132</v>
      </c>
      <c r="E210" s="205" t="s">
        <v>746</v>
      </c>
      <c r="F210" s="206" t="s">
        <v>747</v>
      </c>
      <c r="G210" s="207" t="s">
        <v>407</v>
      </c>
      <c r="H210" s="208">
        <v>2</v>
      </c>
      <c r="I210" s="209"/>
      <c r="J210" s="210">
        <f>ROUND(I210*H210,2)</f>
        <v>0</v>
      </c>
      <c r="K210" s="206" t="s">
        <v>643</v>
      </c>
      <c r="L210" s="44"/>
      <c r="M210" s="211" t="s">
        <v>19</v>
      </c>
      <c r="N210" s="212" t="s">
        <v>42</v>
      </c>
      <c r="O210" s="84"/>
      <c r="P210" s="213">
        <f>O210*H210</f>
        <v>0</v>
      </c>
      <c r="Q210" s="213">
        <v>0.00022000000000000001</v>
      </c>
      <c r="R210" s="213">
        <f>Q210*H210</f>
        <v>0.00044000000000000002</v>
      </c>
      <c r="S210" s="213">
        <v>0</v>
      </c>
      <c r="T210" s="214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15" t="s">
        <v>137</v>
      </c>
      <c r="AT210" s="215" t="s">
        <v>132</v>
      </c>
      <c r="AU210" s="215" t="s">
        <v>79</v>
      </c>
      <c r="AY210" s="17" t="s">
        <v>130</v>
      </c>
      <c r="BE210" s="216">
        <f>IF(N210="základní",J210,0)</f>
        <v>0</v>
      </c>
      <c r="BF210" s="216">
        <f>IF(N210="snížená",J210,0)</f>
        <v>0</v>
      </c>
      <c r="BG210" s="216">
        <f>IF(N210="zákl. přenesená",J210,0)</f>
        <v>0</v>
      </c>
      <c r="BH210" s="216">
        <f>IF(N210="sníž. přenesená",J210,0)</f>
        <v>0</v>
      </c>
      <c r="BI210" s="216">
        <f>IF(N210="nulová",J210,0)</f>
        <v>0</v>
      </c>
      <c r="BJ210" s="17" t="s">
        <v>79</v>
      </c>
      <c r="BK210" s="216">
        <f>ROUND(I210*H210,2)</f>
        <v>0</v>
      </c>
      <c r="BL210" s="17" t="s">
        <v>137</v>
      </c>
      <c r="BM210" s="215" t="s">
        <v>428</v>
      </c>
    </row>
    <row r="211" s="2" customFormat="1">
      <c r="A211" s="38"/>
      <c r="B211" s="39"/>
      <c r="C211" s="40"/>
      <c r="D211" s="217" t="s">
        <v>138</v>
      </c>
      <c r="E211" s="40"/>
      <c r="F211" s="218" t="s">
        <v>747</v>
      </c>
      <c r="G211" s="40"/>
      <c r="H211" s="40"/>
      <c r="I211" s="219"/>
      <c r="J211" s="40"/>
      <c r="K211" s="40"/>
      <c r="L211" s="44"/>
      <c r="M211" s="220"/>
      <c r="N211" s="221"/>
      <c r="O211" s="84"/>
      <c r="P211" s="84"/>
      <c r="Q211" s="84"/>
      <c r="R211" s="84"/>
      <c r="S211" s="84"/>
      <c r="T211" s="85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T211" s="17" t="s">
        <v>138</v>
      </c>
      <c r="AU211" s="17" t="s">
        <v>79</v>
      </c>
    </row>
    <row r="212" s="2" customFormat="1" ht="16.5" customHeight="1">
      <c r="A212" s="38"/>
      <c r="B212" s="39"/>
      <c r="C212" s="204" t="s">
        <v>304</v>
      </c>
      <c r="D212" s="204" t="s">
        <v>132</v>
      </c>
      <c r="E212" s="205" t="s">
        <v>748</v>
      </c>
      <c r="F212" s="206" t="s">
        <v>749</v>
      </c>
      <c r="G212" s="207" t="s">
        <v>164</v>
      </c>
      <c r="H212" s="208">
        <v>6.4000000000000004</v>
      </c>
      <c r="I212" s="209"/>
      <c r="J212" s="210">
        <f>ROUND(I212*H212,2)</f>
        <v>0</v>
      </c>
      <c r="K212" s="206" t="s">
        <v>643</v>
      </c>
      <c r="L212" s="44"/>
      <c r="M212" s="211" t="s">
        <v>19</v>
      </c>
      <c r="N212" s="212" t="s">
        <v>42</v>
      </c>
      <c r="O212" s="84"/>
      <c r="P212" s="213">
        <f>O212*H212</f>
        <v>0</v>
      </c>
      <c r="Q212" s="213">
        <v>0</v>
      </c>
      <c r="R212" s="213">
        <f>Q212*H212</f>
        <v>0</v>
      </c>
      <c r="S212" s="213">
        <v>0</v>
      </c>
      <c r="T212" s="214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15" t="s">
        <v>137</v>
      </c>
      <c r="AT212" s="215" t="s">
        <v>132</v>
      </c>
      <c r="AU212" s="215" t="s">
        <v>79</v>
      </c>
      <c r="AY212" s="17" t="s">
        <v>130</v>
      </c>
      <c r="BE212" s="216">
        <f>IF(N212="základní",J212,0)</f>
        <v>0</v>
      </c>
      <c r="BF212" s="216">
        <f>IF(N212="snížená",J212,0)</f>
        <v>0</v>
      </c>
      <c r="BG212" s="216">
        <f>IF(N212="zákl. přenesená",J212,0)</f>
        <v>0</v>
      </c>
      <c r="BH212" s="216">
        <f>IF(N212="sníž. přenesená",J212,0)</f>
        <v>0</v>
      </c>
      <c r="BI212" s="216">
        <f>IF(N212="nulová",J212,0)</f>
        <v>0</v>
      </c>
      <c r="BJ212" s="17" t="s">
        <v>79</v>
      </c>
      <c r="BK212" s="216">
        <f>ROUND(I212*H212,2)</f>
        <v>0</v>
      </c>
      <c r="BL212" s="17" t="s">
        <v>137</v>
      </c>
      <c r="BM212" s="215" t="s">
        <v>432</v>
      </c>
    </row>
    <row r="213" s="2" customFormat="1">
      <c r="A213" s="38"/>
      <c r="B213" s="39"/>
      <c r="C213" s="40"/>
      <c r="D213" s="217" t="s">
        <v>138</v>
      </c>
      <c r="E213" s="40"/>
      <c r="F213" s="218" t="s">
        <v>749</v>
      </c>
      <c r="G213" s="40"/>
      <c r="H213" s="40"/>
      <c r="I213" s="219"/>
      <c r="J213" s="40"/>
      <c r="K213" s="40"/>
      <c r="L213" s="44"/>
      <c r="M213" s="220"/>
      <c r="N213" s="221"/>
      <c r="O213" s="84"/>
      <c r="P213" s="84"/>
      <c r="Q213" s="84"/>
      <c r="R213" s="84"/>
      <c r="S213" s="84"/>
      <c r="T213" s="85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T213" s="17" t="s">
        <v>138</v>
      </c>
      <c r="AU213" s="17" t="s">
        <v>79</v>
      </c>
    </row>
    <row r="214" s="12" customFormat="1" ht="25.92" customHeight="1">
      <c r="A214" s="12"/>
      <c r="B214" s="188"/>
      <c r="C214" s="189"/>
      <c r="D214" s="190" t="s">
        <v>70</v>
      </c>
      <c r="E214" s="191" t="s">
        <v>750</v>
      </c>
      <c r="F214" s="191" t="s">
        <v>751</v>
      </c>
      <c r="G214" s="189"/>
      <c r="H214" s="189"/>
      <c r="I214" s="192"/>
      <c r="J214" s="193">
        <f>BK214</f>
        <v>0</v>
      </c>
      <c r="K214" s="189"/>
      <c r="L214" s="194"/>
      <c r="M214" s="195"/>
      <c r="N214" s="196"/>
      <c r="O214" s="196"/>
      <c r="P214" s="197">
        <f>SUM(P215:P232)</f>
        <v>0</v>
      </c>
      <c r="Q214" s="196"/>
      <c r="R214" s="197">
        <f>SUM(R215:R232)</f>
        <v>0.0317367</v>
      </c>
      <c r="S214" s="196"/>
      <c r="T214" s="198">
        <f>SUM(T215:T232)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199" t="s">
        <v>79</v>
      </c>
      <c r="AT214" s="200" t="s">
        <v>70</v>
      </c>
      <c r="AU214" s="200" t="s">
        <v>71</v>
      </c>
      <c r="AY214" s="199" t="s">
        <v>130</v>
      </c>
      <c r="BK214" s="201">
        <f>SUM(BK215:BK232)</f>
        <v>0</v>
      </c>
    </row>
    <row r="215" s="2" customFormat="1" ht="16.5" customHeight="1">
      <c r="A215" s="38"/>
      <c r="B215" s="39"/>
      <c r="C215" s="204" t="s">
        <v>433</v>
      </c>
      <c r="D215" s="204" t="s">
        <v>132</v>
      </c>
      <c r="E215" s="205" t="s">
        <v>752</v>
      </c>
      <c r="F215" s="206" t="s">
        <v>753</v>
      </c>
      <c r="G215" s="207" t="s">
        <v>164</v>
      </c>
      <c r="H215" s="208">
        <v>6.4000000000000004</v>
      </c>
      <c r="I215" s="209"/>
      <c r="J215" s="210">
        <f>ROUND(I215*H215,2)</f>
        <v>0</v>
      </c>
      <c r="K215" s="206" t="s">
        <v>643</v>
      </c>
      <c r="L215" s="44"/>
      <c r="M215" s="211" t="s">
        <v>19</v>
      </c>
      <c r="N215" s="212" t="s">
        <v>42</v>
      </c>
      <c r="O215" s="84"/>
      <c r="P215" s="213">
        <f>O215*H215</f>
        <v>0</v>
      </c>
      <c r="Q215" s="213">
        <v>0</v>
      </c>
      <c r="R215" s="213">
        <f>Q215*H215</f>
        <v>0</v>
      </c>
      <c r="S215" s="213">
        <v>0</v>
      </c>
      <c r="T215" s="214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15" t="s">
        <v>137</v>
      </c>
      <c r="AT215" s="215" t="s">
        <v>132</v>
      </c>
      <c r="AU215" s="215" t="s">
        <v>79</v>
      </c>
      <c r="AY215" s="17" t="s">
        <v>130</v>
      </c>
      <c r="BE215" s="216">
        <f>IF(N215="základní",J215,0)</f>
        <v>0</v>
      </c>
      <c r="BF215" s="216">
        <f>IF(N215="snížená",J215,0)</f>
        <v>0</v>
      </c>
      <c r="BG215" s="216">
        <f>IF(N215="zákl. přenesená",J215,0)</f>
        <v>0</v>
      </c>
      <c r="BH215" s="216">
        <f>IF(N215="sníž. přenesená",J215,0)</f>
        <v>0</v>
      </c>
      <c r="BI215" s="216">
        <f>IF(N215="nulová",J215,0)</f>
        <v>0</v>
      </c>
      <c r="BJ215" s="17" t="s">
        <v>79</v>
      </c>
      <c r="BK215" s="216">
        <f>ROUND(I215*H215,2)</f>
        <v>0</v>
      </c>
      <c r="BL215" s="17" t="s">
        <v>137</v>
      </c>
      <c r="BM215" s="215" t="s">
        <v>436</v>
      </c>
    </row>
    <row r="216" s="2" customFormat="1">
      <c r="A216" s="38"/>
      <c r="B216" s="39"/>
      <c r="C216" s="40"/>
      <c r="D216" s="217" t="s">
        <v>138</v>
      </c>
      <c r="E216" s="40"/>
      <c r="F216" s="218" t="s">
        <v>753</v>
      </c>
      <c r="G216" s="40"/>
      <c r="H216" s="40"/>
      <c r="I216" s="219"/>
      <c r="J216" s="40"/>
      <c r="K216" s="40"/>
      <c r="L216" s="44"/>
      <c r="M216" s="220"/>
      <c r="N216" s="221"/>
      <c r="O216" s="84"/>
      <c r="P216" s="84"/>
      <c r="Q216" s="84"/>
      <c r="R216" s="84"/>
      <c r="S216" s="84"/>
      <c r="T216" s="85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T216" s="17" t="s">
        <v>138</v>
      </c>
      <c r="AU216" s="17" t="s">
        <v>79</v>
      </c>
    </row>
    <row r="217" s="2" customFormat="1" ht="16.5" customHeight="1">
      <c r="A217" s="38"/>
      <c r="B217" s="39"/>
      <c r="C217" s="204" t="s">
        <v>312</v>
      </c>
      <c r="D217" s="204" t="s">
        <v>132</v>
      </c>
      <c r="E217" s="205" t="s">
        <v>754</v>
      </c>
      <c r="F217" s="206" t="s">
        <v>755</v>
      </c>
      <c r="G217" s="207" t="s">
        <v>164</v>
      </c>
      <c r="H217" s="208">
        <v>7.2000000000000002</v>
      </c>
      <c r="I217" s="209"/>
      <c r="J217" s="210">
        <f>ROUND(I217*H217,2)</f>
        <v>0</v>
      </c>
      <c r="K217" s="206" t="s">
        <v>643</v>
      </c>
      <c r="L217" s="44"/>
      <c r="M217" s="211" t="s">
        <v>19</v>
      </c>
      <c r="N217" s="212" t="s">
        <v>42</v>
      </c>
      <c r="O217" s="84"/>
      <c r="P217" s="213">
        <f>O217*H217</f>
        <v>0</v>
      </c>
      <c r="Q217" s="213">
        <v>0</v>
      </c>
      <c r="R217" s="213">
        <f>Q217*H217</f>
        <v>0</v>
      </c>
      <c r="S217" s="213">
        <v>0</v>
      </c>
      <c r="T217" s="214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215" t="s">
        <v>137</v>
      </c>
      <c r="AT217" s="215" t="s">
        <v>132</v>
      </c>
      <c r="AU217" s="215" t="s">
        <v>79</v>
      </c>
      <c r="AY217" s="17" t="s">
        <v>130</v>
      </c>
      <c r="BE217" s="216">
        <f>IF(N217="základní",J217,0)</f>
        <v>0</v>
      </c>
      <c r="BF217" s="216">
        <f>IF(N217="snížená",J217,0)</f>
        <v>0</v>
      </c>
      <c r="BG217" s="216">
        <f>IF(N217="zákl. přenesená",J217,0)</f>
        <v>0</v>
      </c>
      <c r="BH217" s="216">
        <f>IF(N217="sníž. přenesená",J217,0)</f>
        <v>0</v>
      </c>
      <c r="BI217" s="216">
        <f>IF(N217="nulová",J217,0)</f>
        <v>0</v>
      </c>
      <c r="BJ217" s="17" t="s">
        <v>79</v>
      </c>
      <c r="BK217" s="216">
        <f>ROUND(I217*H217,2)</f>
        <v>0</v>
      </c>
      <c r="BL217" s="17" t="s">
        <v>137</v>
      </c>
      <c r="BM217" s="215" t="s">
        <v>440</v>
      </c>
    </row>
    <row r="218" s="2" customFormat="1">
      <c r="A218" s="38"/>
      <c r="B218" s="39"/>
      <c r="C218" s="40"/>
      <c r="D218" s="217" t="s">
        <v>138</v>
      </c>
      <c r="E218" s="40"/>
      <c r="F218" s="218" t="s">
        <v>755</v>
      </c>
      <c r="G218" s="40"/>
      <c r="H218" s="40"/>
      <c r="I218" s="219"/>
      <c r="J218" s="40"/>
      <c r="K218" s="40"/>
      <c r="L218" s="44"/>
      <c r="M218" s="220"/>
      <c r="N218" s="221"/>
      <c r="O218" s="84"/>
      <c r="P218" s="84"/>
      <c r="Q218" s="84"/>
      <c r="R218" s="84"/>
      <c r="S218" s="84"/>
      <c r="T218" s="85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T218" s="17" t="s">
        <v>138</v>
      </c>
      <c r="AU218" s="17" t="s">
        <v>79</v>
      </c>
    </row>
    <row r="219" s="2" customFormat="1" ht="16.5" customHeight="1">
      <c r="A219" s="38"/>
      <c r="B219" s="39"/>
      <c r="C219" s="204" t="s">
        <v>441</v>
      </c>
      <c r="D219" s="204" t="s">
        <v>132</v>
      </c>
      <c r="E219" s="205" t="s">
        <v>756</v>
      </c>
      <c r="F219" s="206" t="s">
        <v>757</v>
      </c>
      <c r="G219" s="207" t="s">
        <v>164</v>
      </c>
      <c r="H219" s="208">
        <v>58.57</v>
      </c>
      <c r="I219" s="209"/>
      <c r="J219" s="210">
        <f>ROUND(I219*H219,2)</f>
        <v>0</v>
      </c>
      <c r="K219" s="206" t="s">
        <v>643</v>
      </c>
      <c r="L219" s="44"/>
      <c r="M219" s="211" t="s">
        <v>19</v>
      </c>
      <c r="N219" s="212" t="s">
        <v>42</v>
      </c>
      <c r="O219" s="84"/>
      <c r="P219" s="213">
        <f>O219*H219</f>
        <v>0</v>
      </c>
      <c r="Q219" s="213">
        <v>0</v>
      </c>
      <c r="R219" s="213">
        <f>Q219*H219</f>
        <v>0</v>
      </c>
      <c r="S219" s="213">
        <v>0</v>
      </c>
      <c r="T219" s="214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15" t="s">
        <v>137</v>
      </c>
      <c r="AT219" s="215" t="s">
        <v>132</v>
      </c>
      <c r="AU219" s="215" t="s">
        <v>79</v>
      </c>
      <c r="AY219" s="17" t="s">
        <v>130</v>
      </c>
      <c r="BE219" s="216">
        <f>IF(N219="základní",J219,0)</f>
        <v>0</v>
      </c>
      <c r="BF219" s="216">
        <f>IF(N219="snížená",J219,0)</f>
        <v>0</v>
      </c>
      <c r="BG219" s="216">
        <f>IF(N219="zákl. přenesená",J219,0)</f>
        <v>0</v>
      </c>
      <c r="BH219" s="216">
        <f>IF(N219="sníž. přenesená",J219,0)</f>
        <v>0</v>
      </c>
      <c r="BI219" s="216">
        <f>IF(N219="nulová",J219,0)</f>
        <v>0</v>
      </c>
      <c r="BJ219" s="17" t="s">
        <v>79</v>
      </c>
      <c r="BK219" s="216">
        <f>ROUND(I219*H219,2)</f>
        <v>0</v>
      </c>
      <c r="BL219" s="17" t="s">
        <v>137</v>
      </c>
      <c r="BM219" s="215" t="s">
        <v>444</v>
      </c>
    </row>
    <row r="220" s="2" customFormat="1">
      <c r="A220" s="38"/>
      <c r="B220" s="39"/>
      <c r="C220" s="40"/>
      <c r="D220" s="217" t="s">
        <v>138</v>
      </c>
      <c r="E220" s="40"/>
      <c r="F220" s="218" t="s">
        <v>757</v>
      </c>
      <c r="G220" s="40"/>
      <c r="H220" s="40"/>
      <c r="I220" s="219"/>
      <c r="J220" s="40"/>
      <c r="K220" s="40"/>
      <c r="L220" s="44"/>
      <c r="M220" s="220"/>
      <c r="N220" s="221"/>
      <c r="O220" s="84"/>
      <c r="P220" s="84"/>
      <c r="Q220" s="84"/>
      <c r="R220" s="84"/>
      <c r="S220" s="84"/>
      <c r="T220" s="85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T220" s="17" t="s">
        <v>138</v>
      </c>
      <c r="AU220" s="17" t="s">
        <v>79</v>
      </c>
    </row>
    <row r="221" s="2" customFormat="1" ht="16.5" customHeight="1">
      <c r="A221" s="38"/>
      <c r="B221" s="39"/>
      <c r="C221" s="204" t="s">
        <v>318</v>
      </c>
      <c r="D221" s="204" t="s">
        <v>132</v>
      </c>
      <c r="E221" s="205" t="s">
        <v>758</v>
      </c>
      <c r="F221" s="206" t="s">
        <v>759</v>
      </c>
      <c r="G221" s="207" t="s">
        <v>164</v>
      </c>
      <c r="H221" s="208">
        <v>5.0999999999999996</v>
      </c>
      <c r="I221" s="209"/>
      <c r="J221" s="210">
        <f>ROUND(I221*H221,2)</f>
        <v>0</v>
      </c>
      <c r="K221" s="206" t="s">
        <v>643</v>
      </c>
      <c r="L221" s="44"/>
      <c r="M221" s="211" t="s">
        <v>19</v>
      </c>
      <c r="N221" s="212" t="s">
        <v>42</v>
      </c>
      <c r="O221" s="84"/>
      <c r="P221" s="213">
        <f>O221*H221</f>
        <v>0</v>
      </c>
      <c r="Q221" s="213">
        <v>1.0000000000000001E-05</v>
      </c>
      <c r="R221" s="213">
        <f>Q221*H221</f>
        <v>5.1E-05</v>
      </c>
      <c r="S221" s="213">
        <v>0</v>
      </c>
      <c r="T221" s="214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15" t="s">
        <v>137</v>
      </c>
      <c r="AT221" s="215" t="s">
        <v>132</v>
      </c>
      <c r="AU221" s="215" t="s">
        <v>79</v>
      </c>
      <c r="AY221" s="17" t="s">
        <v>130</v>
      </c>
      <c r="BE221" s="216">
        <f>IF(N221="základní",J221,0)</f>
        <v>0</v>
      </c>
      <c r="BF221" s="216">
        <f>IF(N221="snížená",J221,0)</f>
        <v>0</v>
      </c>
      <c r="BG221" s="216">
        <f>IF(N221="zákl. přenesená",J221,0)</f>
        <v>0</v>
      </c>
      <c r="BH221" s="216">
        <f>IF(N221="sníž. přenesená",J221,0)</f>
        <v>0</v>
      </c>
      <c r="BI221" s="216">
        <f>IF(N221="nulová",J221,0)</f>
        <v>0</v>
      </c>
      <c r="BJ221" s="17" t="s">
        <v>79</v>
      </c>
      <c r="BK221" s="216">
        <f>ROUND(I221*H221,2)</f>
        <v>0</v>
      </c>
      <c r="BL221" s="17" t="s">
        <v>137</v>
      </c>
      <c r="BM221" s="215" t="s">
        <v>448</v>
      </c>
    </row>
    <row r="222" s="2" customFormat="1">
      <c r="A222" s="38"/>
      <c r="B222" s="39"/>
      <c r="C222" s="40"/>
      <c r="D222" s="217" t="s">
        <v>138</v>
      </c>
      <c r="E222" s="40"/>
      <c r="F222" s="218" t="s">
        <v>759</v>
      </c>
      <c r="G222" s="40"/>
      <c r="H222" s="40"/>
      <c r="I222" s="219"/>
      <c r="J222" s="40"/>
      <c r="K222" s="40"/>
      <c r="L222" s="44"/>
      <c r="M222" s="220"/>
      <c r="N222" s="221"/>
      <c r="O222" s="84"/>
      <c r="P222" s="84"/>
      <c r="Q222" s="84"/>
      <c r="R222" s="84"/>
      <c r="S222" s="84"/>
      <c r="T222" s="85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T222" s="17" t="s">
        <v>138</v>
      </c>
      <c r="AU222" s="17" t="s">
        <v>79</v>
      </c>
    </row>
    <row r="223" s="2" customFormat="1" ht="16.5" customHeight="1">
      <c r="A223" s="38"/>
      <c r="B223" s="39"/>
      <c r="C223" s="204" t="s">
        <v>449</v>
      </c>
      <c r="D223" s="204" t="s">
        <v>132</v>
      </c>
      <c r="E223" s="205" t="s">
        <v>760</v>
      </c>
      <c r="F223" s="206" t="s">
        <v>761</v>
      </c>
      <c r="G223" s="207" t="s">
        <v>164</v>
      </c>
      <c r="H223" s="208">
        <v>38.100000000000001</v>
      </c>
      <c r="I223" s="209"/>
      <c r="J223" s="210">
        <f>ROUND(I223*H223,2)</f>
        <v>0</v>
      </c>
      <c r="K223" s="206" t="s">
        <v>643</v>
      </c>
      <c r="L223" s="44"/>
      <c r="M223" s="211" t="s">
        <v>19</v>
      </c>
      <c r="N223" s="212" t="s">
        <v>42</v>
      </c>
      <c r="O223" s="84"/>
      <c r="P223" s="213">
        <f>O223*H223</f>
        <v>0</v>
      </c>
      <c r="Q223" s="213">
        <v>1.0000000000000001E-05</v>
      </c>
      <c r="R223" s="213">
        <f>Q223*H223</f>
        <v>0.00038100000000000005</v>
      </c>
      <c r="S223" s="213">
        <v>0</v>
      </c>
      <c r="T223" s="214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15" t="s">
        <v>137</v>
      </c>
      <c r="AT223" s="215" t="s">
        <v>132</v>
      </c>
      <c r="AU223" s="215" t="s">
        <v>79</v>
      </c>
      <c r="AY223" s="17" t="s">
        <v>130</v>
      </c>
      <c r="BE223" s="216">
        <f>IF(N223="základní",J223,0)</f>
        <v>0</v>
      </c>
      <c r="BF223" s="216">
        <f>IF(N223="snížená",J223,0)</f>
        <v>0</v>
      </c>
      <c r="BG223" s="216">
        <f>IF(N223="zákl. přenesená",J223,0)</f>
        <v>0</v>
      </c>
      <c r="BH223" s="216">
        <f>IF(N223="sníž. přenesená",J223,0)</f>
        <v>0</v>
      </c>
      <c r="BI223" s="216">
        <f>IF(N223="nulová",J223,0)</f>
        <v>0</v>
      </c>
      <c r="BJ223" s="17" t="s">
        <v>79</v>
      </c>
      <c r="BK223" s="216">
        <f>ROUND(I223*H223,2)</f>
        <v>0</v>
      </c>
      <c r="BL223" s="17" t="s">
        <v>137</v>
      </c>
      <c r="BM223" s="215" t="s">
        <v>452</v>
      </c>
    </row>
    <row r="224" s="2" customFormat="1">
      <c r="A224" s="38"/>
      <c r="B224" s="39"/>
      <c r="C224" s="40"/>
      <c r="D224" s="217" t="s">
        <v>138</v>
      </c>
      <c r="E224" s="40"/>
      <c r="F224" s="218" t="s">
        <v>761</v>
      </c>
      <c r="G224" s="40"/>
      <c r="H224" s="40"/>
      <c r="I224" s="219"/>
      <c r="J224" s="40"/>
      <c r="K224" s="40"/>
      <c r="L224" s="44"/>
      <c r="M224" s="220"/>
      <c r="N224" s="221"/>
      <c r="O224" s="84"/>
      <c r="P224" s="84"/>
      <c r="Q224" s="84"/>
      <c r="R224" s="84"/>
      <c r="S224" s="84"/>
      <c r="T224" s="85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T224" s="17" t="s">
        <v>138</v>
      </c>
      <c r="AU224" s="17" t="s">
        <v>79</v>
      </c>
    </row>
    <row r="225" s="2" customFormat="1" ht="16.5" customHeight="1">
      <c r="A225" s="38"/>
      <c r="B225" s="39"/>
      <c r="C225" s="204" t="s">
        <v>323</v>
      </c>
      <c r="D225" s="204" t="s">
        <v>132</v>
      </c>
      <c r="E225" s="205" t="s">
        <v>762</v>
      </c>
      <c r="F225" s="206" t="s">
        <v>763</v>
      </c>
      <c r="G225" s="207" t="s">
        <v>164</v>
      </c>
      <c r="H225" s="208">
        <v>56.469999999999999</v>
      </c>
      <c r="I225" s="209"/>
      <c r="J225" s="210">
        <f>ROUND(I225*H225,2)</f>
        <v>0</v>
      </c>
      <c r="K225" s="206" t="s">
        <v>643</v>
      </c>
      <c r="L225" s="44"/>
      <c r="M225" s="211" t="s">
        <v>19</v>
      </c>
      <c r="N225" s="212" t="s">
        <v>42</v>
      </c>
      <c r="O225" s="84"/>
      <c r="P225" s="213">
        <f>O225*H225</f>
        <v>0</v>
      </c>
      <c r="Q225" s="213">
        <v>1.0000000000000001E-05</v>
      </c>
      <c r="R225" s="213">
        <f>Q225*H225</f>
        <v>0.00056470000000000001</v>
      </c>
      <c r="S225" s="213">
        <v>0</v>
      </c>
      <c r="T225" s="214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15" t="s">
        <v>137</v>
      </c>
      <c r="AT225" s="215" t="s">
        <v>132</v>
      </c>
      <c r="AU225" s="215" t="s">
        <v>79</v>
      </c>
      <c r="AY225" s="17" t="s">
        <v>130</v>
      </c>
      <c r="BE225" s="216">
        <f>IF(N225="základní",J225,0)</f>
        <v>0</v>
      </c>
      <c r="BF225" s="216">
        <f>IF(N225="snížená",J225,0)</f>
        <v>0</v>
      </c>
      <c r="BG225" s="216">
        <f>IF(N225="zákl. přenesená",J225,0)</f>
        <v>0</v>
      </c>
      <c r="BH225" s="216">
        <f>IF(N225="sníž. přenesená",J225,0)</f>
        <v>0</v>
      </c>
      <c r="BI225" s="216">
        <f>IF(N225="nulová",J225,0)</f>
        <v>0</v>
      </c>
      <c r="BJ225" s="17" t="s">
        <v>79</v>
      </c>
      <c r="BK225" s="216">
        <f>ROUND(I225*H225,2)</f>
        <v>0</v>
      </c>
      <c r="BL225" s="17" t="s">
        <v>137</v>
      </c>
      <c r="BM225" s="215" t="s">
        <v>455</v>
      </c>
    </row>
    <row r="226" s="2" customFormat="1">
      <c r="A226" s="38"/>
      <c r="B226" s="39"/>
      <c r="C226" s="40"/>
      <c r="D226" s="217" t="s">
        <v>138</v>
      </c>
      <c r="E226" s="40"/>
      <c r="F226" s="218" t="s">
        <v>763</v>
      </c>
      <c r="G226" s="40"/>
      <c r="H226" s="40"/>
      <c r="I226" s="219"/>
      <c r="J226" s="40"/>
      <c r="K226" s="40"/>
      <c r="L226" s="44"/>
      <c r="M226" s="220"/>
      <c r="N226" s="221"/>
      <c r="O226" s="84"/>
      <c r="P226" s="84"/>
      <c r="Q226" s="84"/>
      <c r="R226" s="84"/>
      <c r="S226" s="84"/>
      <c r="T226" s="85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T226" s="17" t="s">
        <v>138</v>
      </c>
      <c r="AU226" s="17" t="s">
        <v>79</v>
      </c>
    </row>
    <row r="227" s="2" customFormat="1" ht="16.5" customHeight="1">
      <c r="A227" s="38"/>
      <c r="B227" s="39"/>
      <c r="C227" s="204" t="s">
        <v>460</v>
      </c>
      <c r="D227" s="204" t="s">
        <v>132</v>
      </c>
      <c r="E227" s="205" t="s">
        <v>764</v>
      </c>
      <c r="F227" s="206" t="s">
        <v>765</v>
      </c>
      <c r="G227" s="207" t="s">
        <v>407</v>
      </c>
      <c r="H227" s="208">
        <v>2</v>
      </c>
      <c r="I227" s="209"/>
      <c r="J227" s="210">
        <f>ROUND(I227*H227,2)</f>
        <v>0</v>
      </c>
      <c r="K227" s="206" t="s">
        <v>643</v>
      </c>
      <c r="L227" s="44"/>
      <c r="M227" s="211" t="s">
        <v>19</v>
      </c>
      <c r="N227" s="212" t="s">
        <v>42</v>
      </c>
      <c r="O227" s="84"/>
      <c r="P227" s="213">
        <f>O227*H227</f>
        <v>0</v>
      </c>
      <c r="Q227" s="213">
        <v>0.015299999999999999</v>
      </c>
      <c r="R227" s="213">
        <f>Q227*H227</f>
        <v>0.030599999999999999</v>
      </c>
      <c r="S227" s="213">
        <v>0</v>
      </c>
      <c r="T227" s="214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15" t="s">
        <v>137</v>
      </c>
      <c r="AT227" s="215" t="s">
        <v>132</v>
      </c>
      <c r="AU227" s="215" t="s">
        <v>79</v>
      </c>
      <c r="AY227" s="17" t="s">
        <v>130</v>
      </c>
      <c r="BE227" s="216">
        <f>IF(N227="základní",J227,0)</f>
        <v>0</v>
      </c>
      <c r="BF227" s="216">
        <f>IF(N227="snížená",J227,0)</f>
        <v>0</v>
      </c>
      <c r="BG227" s="216">
        <f>IF(N227="zákl. přenesená",J227,0)</f>
        <v>0</v>
      </c>
      <c r="BH227" s="216">
        <f>IF(N227="sníž. přenesená",J227,0)</f>
        <v>0</v>
      </c>
      <c r="BI227" s="216">
        <f>IF(N227="nulová",J227,0)</f>
        <v>0</v>
      </c>
      <c r="BJ227" s="17" t="s">
        <v>79</v>
      </c>
      <c r="BK227" s="216">
        <f>ROUND(I227*H227,2)</f>
        <v>0</v>
      </c>
      <c r="BL227" s="17" t="s">
        <v>137</v>
      </c>
      <c r="BM227" s="215" t="s">
        <v>463</v>
      </c>
    </row>
    <row r="228" s="2" customFormat="1">
      <c r="A228" s="38"/>
      <c r="B228" s="39"/>
      <c r="C228" s="40"/>
      <c r="D228" s="217" t="s">
        <v>138</v>
      </c>
      <c r="E228" s="40"/>
      <c r="F228" s="218" t="s">
        <v>765</v>
      </c>
      <c r="G228" s="40"/>
      <c r="H228" s="40"/>
      <c r="I228" s="219"/>
      <c r="J228" s="40"/>
      <c r="K228" s="40"/>
      <c r="L228" s="44"/>
      <c r="M228" s="220"/>
      <c r="N228" s="221"/>
      <c r="O228" s="84"/>
      <c r="P228" s="84"/>
      <c r="Q228" s="84"/>
      <c r="R228" s="84"/>
      <c r="S228" s="84"/>
      <c r="T228" s="85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T228" s="17" t="s">
        <v>138</v>
      </c>
      <c r="AU228" s="17" t="s">
        <v>79</v>
      </c>
    </row>
    <row r="229" s="2" customFormat="1" ht="16.5" customHeight="1">
      <c r="A229" s="38"/>
      <c r="B229" s="39"/>
      <c r="C229" s="204" t="s">
        <v>329</v>
      </c>
      <c r="D229" s="204" t="s">
        <v>132</v>
      </c>
      <c r="E229" s="205" t="s">
        <v>766</v>
      </c>
      <c r="F229" s="206" t="s">
        <v>767</v>
      </c>
      <c r="G229" s="207" t="s">
        <v>407</v>
      </c>
      <c r="H229" s="208">
        <v>1</v>
      </c>
      <c r="I229" s="209"/>
      <c r="J229" s="210">
        <f>ROUND(I229*H229,2)</f>
        <v>0</v>
      </c>
      <c r="K229" s="206" t="s">
        <v>643</v>
      </c>
      <c r="L229" s="44"/>
      <c r="M229" s="211" t="s">
        <v>19</v>
      </c>
      <c r="N229" s="212" t="s">
        <v>42</v>
      </c>
      <c r="O229" s="84"/>
      <c r="P229" s="213">
        <f>O229*H229</f>
        <v>0</v>
      </c>
      <c r="Q229" s="213">
        <v>3.0000000000000001E-05</v>
      </c>
      <c r="R229" s="213">
        <f>Q229*H229</f>
        <v>3.0000000000000001E-05</v>
      </c>
      <c r="S229" s="213">
        <v>0</v>
      </c>
      <c r="T229" s="214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15" t="s">
        <v>137</v>
      </c>
      <c r="AT229" s="215" t="s">
        <v>132</v>
      </c>
      <c r="AU229" s="215" t="s">
        <v>79</v>
      </c>
      <c r="AY229" s="17" t="s">
        <v>130</v>
      </c>
      <c r="BE229" s="216">
        <f>IF(N229="základní",J229,0)</f>
        <v>0</v>
      </c>
      <c r="BF229" s="216">
        <f>IF(N229="snížená",J229,0)</f>
        <v>0</v>
      </c>
      <c r="BG229" s="216">
        <f>IF(N229="zákl. přenesená",J229,0)</f>
        <v>0</v>
      </c>
      <c r="BH229" s="216">
        <f>IF(N229="sníž. přenesená",J229,0)</f>
        <v>0</v>
      </c>
      <c r="BI229" s="216">
        <f>IF(N229="nulová",J229,0)</f>
        <v>0</v>
      </c>
      <c r="BJ229" s="17" t="s">
        <v>79</v>
      </c>
      <c r="BK229" s="216">
        <f>ROUND(I229*H229,2)</f>
        <v>0</v>
      </c>
      <c r="BL229" s="17" t="s">
        <v>137</v>
      </c>
      <c r="BM229" s="215" t="s">
        <v>467</v>
      </c>
    </row>
    <row r="230" s="2" customFormat="1">
      <c r="A230" s="38"/>
      <c r="B230" s="39"/>
      <c r="C230" s="40"/>
      <c r="D230" s="217" t="s">
        <v>138</v>
      </c>
      <c r="E230" s="40"/>
      <c r="F230" s="218" t="s">
        <v>767</v>
      </c>
      <c r="G230" s="40"/>
      <c r="H230" s="40"/>
      <c r="I230" s="219"/>
      <c r="J230" s="40"/>
      <c r="K230" s="40"/>
      <c r="L230" s="44"/>
      <c r="M230" s="220"/>
      <c r="N230" s="221"/>
      <c r="O230" s="84"/>
      <c r="P230" s="84"/>
      <c r="Q230" s="84"/>
      <c r="R230" s="84"/>
      <c r="S230" s="84"/>
      <c r="T230" s="85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T230" s="17" t="s">
        <v>138</v>
      </c>
      <c r="AU230" s="17" t="s">
        <v>79</v>
      </c>
    </row>
    <row r="231" s="2" customFormat="1" ht="16.5" customHeight="1">
      <c r="A231" s="38"/>
      <c r="B231" s="39"/>
      <c r="C231" s="204" t="s">
        <v>469</v>
      </c>
      <c r="D231" s="204" t="s">
        <v>132</v>
      </c>
      <c r="E231" s="205" t="s">
        <v>768</v>
      </c>
      <c r="F231" s="206" t="s">
        <v>769</v>
      </c>
      <c r="G231" s="207" t="s">
        <v>407</v>
      </c>
      <c r="H231" s="208">
        <v>11</v>
      </c>
      <c r="I231" s="209"/>
      <c r="J231" s="210">
        <f>ROUND(I231*H231,2)</f>
        <v>0</v>
      </c>
      <c r="K231" s="206" t="s">
        <v>643</v>
      </c>
      <c r="L231" s="44"/>
      <c r="M231" s="211" t="s">
        <v>19</v>
      </c>
      <c r="N231" s="212" t="s">
        <v>42</v>
      </c>
      <c r="O231" s="84"/>
      <c r="P231" s="213">
        <f>O231*H231</f>
        <v>0</v>
      </c>
      <c r="Q231" s="213">
        <v>1.0000000000000001E-05</v>
      </c>
      <c r="R231" s="213">
        <f>Q231*H231</f>
        <v>0.00011</v>
      </c>
      <c r="S231" s="213">
        <v>0</v>
      </c>
      <c r="T231" s="214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215" t="s">
        <v>137</v>
      </c>
      <c r="AT231" s="215" t="s">
        <v>132</v>
      </c>
      <c r="AU231" s="215" t="s">
        <v>79</v>
      </c>
      <c r="AY231" s="17" t="s">
        <v>130</v>
      </c>
      <c r="BE231" s="216">
        <f>IF(N231="základní",J231,0)</f>
        <v>0</v>
      </c>
      <c r="BF231" s="216">
        <f>IF(N231="snížená",J231,0)</f>
        <v>0</v>
      </c>
      <c r="BG231" s="216">
        <f>IF(N231="zákl. přenesená",J231,0)</f>
        <v>0</v>
      </c>
      <c r="BH231" s="216">
        <f>IF(N231="sníž. přenesená",J231,0)</f>
        <v>0</v>
      </c>
      <c r="BI231" s="216">
        <f>IF(N231="nulová",J231,0)</f>
        <v>0</v>
      </c>
      <c r="BJ231" s="17" t="s">
        <v>79</v>
      </c>
      <c r="BK231" s="216">
        <f>ROUND(I231*H231,2)</f>
        <v>0</v>
      </c>
      <c r="BL231" s="17" t="s">
        <v>137</v>
      </c>
      <c r="BM231" s="215" t="s">
        <v>472</v>
      </c>
    </row>
    <row r="232" s="2" customFormat="1">
      <c r="A232" s="38"/>
      <c r="B232" s="39"/>
      <c r="C232" s="40"/>
      <c r="D232" s="217" t="s">
        <v>138</v>
      </c>
      <c r="E232" s="40"/>
      <c r="F232" s="218" t="s">
        <v>769</v>
      </c>
      <c r="G232" s="40"/>
      <c r="H232" s="40"/>
      <c r="I232" s="219"/>
      <c r="J232" s="40"/>
      <c r="K232" s="40"/>
      <c r="L232" s="44"/>
      <c r="M232" s="220"/>
      <c r="N232" s="221"/>
      <c r="O232" s="84"/>
      <c r="P232" s="84"/>
      <c r="Q232" s="84"/>
      <c r="R232" s="84"/>
      <c r="S232" s="84"/>
      <c r="T232" s="85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T232" s="17" t="s">
        <v>138</v>
      </c>
      <c r="AU232" s="17" t="s">
        <v>79</v>
      </c>
    </row>
    <row r="233" s="12" customFormat="1" ht="25.92" customHeight="1">
      <c r="A233" s="12"/>
      <c r="B233" s="188"/>
      <c r="C233" s="189"/>
      <c r="D233" s="190" t="s">
        <v>70</v>
      </c>
      <c r="E233" s="191" t="s">
        <v>770</v>
      </c>
      <c r="F233" s="191" t="s">
        <v>771</v>
      </c>
      <c r="G233" s="189"/>
      <c r="H233" s="189"/>
      <c r="I233" s="192"/>
      <c r="J233" s="193">
        <f>BK233</f>
        <v>0</v>
      </c>
      <c r="K233" s="189"/>
      <c r="L233" s="194"/>
      <c r="M233" s="195"/>
      <c r="N233" s="196"/>
      <c r="O233" s="196"/>
      <c r="P233" s="197">
        <f>SUM(P234:P287)</f>
        <v>0</v>
      </c>
      <c r="Q233" s="196"/>
      <c r="R233" s="197">
        <f>SUM(R234:R287)</f>
        <v>3.5281900000000008</v>
      </c>
      <c r="S233" s="196"/>
      <c r="T233" s="198">
        <f>SUM(T234:T287)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199" t="s">
        <v>79</v>
      </c>
      <c r="AT233" s="200" t="s">
        <v>70</v>
      </c>
      <c r="AU233" s="200" t="s">
        <v>71</v>
      </c>
      <c r="AY233" s="199" t="s">
        <v>130</v>
      </c>
      <c r="BK233" s="201">
        <f>SUM(BK234:BK287)</f>
        <v>0</v>
      </c>
    </row>
    <row r="234" s="2" customFormat="1" ht="16.5" customHeight="1">
      <c r="A234" s="38"/>
      <c r="B234" s="39"/>
      <c r="C234" s="204" t="s">
        <v>333</v>
      </c>
      <c r="D234" s="204" t="s">
        <v>132</v>
      </c>
      <c r="E234" s="205" t="s">
        <v>772</v>
      </c>
      <c r="F234" s="206" t="s">
        <v>773</v>
      </c>
      <c r="G234" s="207" t="s">
        <v>407</v>
      </c>
      <c r="H234" s="208">
        <v>10</v>
      </c>
      <c r="I234" s="209"/>
      <c r="J234" s="210">
        <f>ROUND(I234*H234,2)</f>
        <v>0</v>
      </c>
      <c r="K234" s="206" t="s">
        <v>643</v>
      </c>
      <c r="L234" s="44"/>
      <c r="M234" s="211" t="s">
        <v>19</v>
      </c>
      <c r="N234" s="212" t="s">
        <v>42</v>
      </c>
      <c r="O234" s="84"/>
      <c r="P234" s="213">
        <f>O234*H234</f>
        <v>0</v>
      </c>
      <c r="Q234" s="213">
        <v>0.076200000000000004</v>
      </c>
      <c r="R234" s="213">
        <f>Q234*H234</f>
        <v>0.76200000000000001</v>
      </c>
      <c r="S234" s="213">
        <v>0</v>
      </c>
      <c r="T234" s="214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15" t="s">
        <v>137</v>
      </c>
      <c r="AT234" s="215" t="s">
        <v>132</v>
      </c>
      <c r="AU234" s="215" t="s">
        <v>79</v>
      </c>
      <c r="AY234" s="17" t="s">
        <v>130</v>
      </c>
      <c r="BE234" s="216">
        <f>IF(N234="základní",J234,0)</f>
        <v>0</v>
      </c>
      <c r="BF234" s="216">
        <f>IF(N234="snížená",J234,0)</f>
        <v>0</v>
      </c>
      <c r="BG234" s="216">
        <f>IF(N234="zákl. přenesená",J234,0)</f>
        <v>0</v>
      </c>
      <c r="BH234" s="216">
        <f>IF(N234="sníž. přenesená",J234,0)</f>
        <v>0</v>
      </c>
      <c r="BI234" s="216">
        <f>IF(N234="nulová",J234,0)</f>
        <v>0</v>
      </c>
      <c r="BJ234" s="17" t="s">
        <v>79</v>
      </c>
      <c r="BK234" s="216">
        <f>ROUND(I234*H234,2)</f>
        <v>0</v>
      </c>
      <c r="BL234" s="17" t="s">
        <v>137</v>
      </c>
      <c r="BM234" s="215" t="s">
        <v>475</v>
      </c>
    </row>
    <row r="235" s="2" customFormat="1">
      <c r="A235" s="38"/>
      <c r="B235" s="39"/>
      <c r="C235" s="40"/>
      <c r="D235" s="217" t="s">
        <v>138</v>
      </c>
      <c r="E235" s="40"/>
      <c r="F235" s="218" t="s">
        <v>773</v>
      </c>
      <c r="G235" s="40"/>
      <c r="H235" s="40"/>
      <c r="I235" s="219"/>
      <c r="J235" s="40"/>
      <c r="K235" s="40"/>
      <c r="L235" s="44"/>
      <c r="M235" s="220"/>
      <c r="N235" s="221"/>
      <c r="O235" s="84"/>
      <c r="P235" s="84"/>
      <c r="Q235" s="84"/>
      <c r="R235" s="84"/>
      <c r="S235" s="84"/>
      <c r="T235" s="85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T235" s="17" t="s">
        <v>138</v>
      </c>
      <c r="AU235" s="17" t="s">
        <v>79</v>
      </c>
    </row>
    <row r="236" s="2" customFormat="1" ht="16.5" customHeight="1">
      <c r="A236" s="38"/>
      <c r="B236" s="39"/>
      <c r="C236" s="204" t="s">
        <v>476</v>
      </c>
      <c r="D236" s="204" t="s">
        <v>132</v>
      </c>
      <c r="E236" s="205" t="s">
        <v>774</v>
      </c>
      <c r="F236" s="206" t="s">
        <v>775</v>
      </c>
      <c r="G236" s="207" t="s">
        <v>407</v>
      </c>
      <c r="H236" s="208">
        <v>6</v>
      </c>
      <c r="I236" s="209"/>
      <c r="J236" s="210">
        <f>ROUND(I236*H236,2)</f>
        <v>0</v>
      </c>
      <c r="K236" s="206" t="s">
        <v>643</v>
      </c>
      <c r="L236" s="44"/>
      <c r="M236" s="211" t="s">
        <v>19</v>
      </c>
      <c r="N236" s="212" t="s">
        <v>42</v>
      </c>
      <c r="O236" s="84"/>
      <c r="P236" s="213">
        <f>O236*H236</f>
        <v>0</v>
      </c>
      <c r="Q236" s="213">
        <v>0.061199999999999997</v>
      </c>
      <c r="R236" s="213">
        <f>Q236*H236</f>
        <v>0.36719999999999997</v>
      </c>
      <c r="S236" s="213">
        <v>0</v>
      </c>
      <c r="T236" s="214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15" t="s">
        <v>137</v>
      </c>
      <c r="AT236" s="215" t="s">
        <v>132</v>
      </c>
      <c r="AU236" s="215" t="s">
        <v>79</v>
      </c>
      <c r="AY236" s="17" t="s">
        <v>130</v>
      </c>
      <c r="BE236" s="216">
        <f>IF(N236="základní",J236,0)</f>
        <v>0</v>
      </c>
      <c r="BF236" s="216">
        <f>IF(N236="snížená",J236,0)</f>
        <v>0</v>
      </c>
      <c r="BG236" s="216">
        <f>IF(N236="zákl. přenesená",J236,0)</f>
        <v>0</v>
      </c>
      <c r="BH236" s="216">
        <f>IF(N236="sníž. přenesená",J236,0)</f>
        <v>0</v>
      </c>
      <c r="BI236" s="216">
        <f>IF(N236="nulová",J236,0)</f>
        <v>0</v>
      </c>
      <c r="BJ236" s="17" t="s">
        <v>79</v>
      </c>
      <c r="BK236" s="216">
        <f>ROUND(I236*H236,2)</f>
        <v>0</v>
      </c>
      <c r="BL236" s="17" t="s">
        <v>137</v>
      </c>
      <c r="BM236" s="215" t="s">
        <v>479</v>
      </c>
    </row>
    <row r="237" s="2" customFormat="1">
      <c r="A237" s="38"/>
      <c r="B237" s="39"/>
      <c r="C237" s="40"/>
      <c r="D237" s="217" t="s">
        <v>138</v>
      </c>
      <c r="E237" s="40"/>
      <c r="F237" s="218" t="s">
        <v>775</v>
      </c>
      <c r="G237" s="40"/>
      <c r="H237" s="40"/>
      <c r="I237" s="219"/>
      <c r="J237" s="40"/>
      <c r="K237" s="40"/>
      <c r="L237" s="44"/>
      <c r="M237" s="220"/>
      <c r="N237" s="221"/>
      <c r="O237" s="84"/>
      <c r="P237" s="84"/>
      <c r="Q237" s="84"/>
      <c r="R237" s="84"/>
      <c r="S237" s="84"/>
      <c r="T237" s="85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T237" s="17" t="s">
        <v>138</v>
      </c>
      <c r="AU237" s="17" t="s">
        <v>79</v>
      </c>
    </row>
    <row r="238" s="2" customFormat="1" ht="16.5" customHeight="1">
      <c r="A238" s="38"/>
      <c r="B238" s="39"/>
      <c r="C238" s="204" t="s">
        <v>338</v>
      </c>
      <c r="D238" s="204" t="s">
        <v>132</v>
      </c>
      <c r="E238" s="205" t="s">
        <v>776</v>
      </c>
      <c r="F238" s="206" t="s">
        <v>777</v>
      </c>
      <c r="G238" s="207" t="s">
        <v>407</v>
      </c>
      <c r="H238" s="208">
        <v>1</v>
      </c>
      <c r="I238" s="209"/>
      <c r="J238" s="210">
        <f>ROUND(I238*H238,2)</f>
        <v>0</v>
      </c>
      <c r="K238" s="206" t="s">
        <v>643</v>
      </c>
      <c r="L238" s="44"/>
      <c r="M238" s="211" t="s">
        <v>19</v>
      </c>
      <c r="N238" s="212" t="s">
        <v>42</v>
      </c>
      <c r="O238" s="84"/>
      <c r="P238" s="213">
        <f>O238*H238</f>
        <v>0</v>
      </c>
      <c r="Q238" s="213">
        <v>0.030599999999999999</v>
      </c>
      <c r="R238" s="213">
        <f>Q238*H238</f>
        <v>0.030599999999999999</v>
      </c>
      <c r="S238" s="213">
        <v>0</v>
      </c>
      <c r="T238" s="214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15" t="s">
        <v>137</v>
      </c>
      <c r="AT238" s="215" t="s">
        <v>132</v>
      </c>
      <c r="AU238" s="215" t="s">
        <v>79</v>
      </c>
      <c r="AY238" s="17" t="s">
        <v>130</v>
      </c>
      <c r="BE238" s="216">
        <f>IF(N238="základní",J238,0)</f>
        <v>0</v>
      </c>
      <c r="BF238" s="216">
        <f>IF(N238="snížená",J238,0)</f>
        <v>0</v>
      </c>
      <c r="BG238" s="216">
        <f>IF(N238="zákl. přenesená",J238,0)</f>
        <v>0</v>
      </c>
      <c r="BH238" s="216">
        <f>IF(N238="sníž. přenesená",J238,0)</f>
        <v>0</v>
      </c>
      <c r="BI238" s="216">
        <f>IF(N238="nulová",J238,0)</f>
        <v>0</v>
      </c>
      <c r="BJ238" s="17" t="s">
        <v>79</v>
      </c>
      <c r="BK238" s="216">
        <f>ROUND(I238*H238,2)</f>
        <v>0</v>
      </c>
      <c r="BL238" s="17" t="s">
        <v>137</v>
      </c>
      <c r="BM238" s="215" t="s">
        <v>483</v>
      </c>
    </row>
    <row r="239" s="2" customFormat="1">
      <c r="A239" s="38"/>
      <c r="B239" s="39"/>
      <c r="C239" s="40"/>
      <c r="D239" s="217" t="s">
        <v>138</v>
      </c>
      <c r="E239" s="40"/>
      <c r="F239" s="218" t="s">
        <v>777</v>
      </c>
      <c r="G239" s="40"/>
      <c r="H239" s="40"/>
      <c r="I239" s="219"/>
      <c r="J239" s="40"/>
      <c r="K239" s="40"/>
      <c r="L239" s="44"/>
      <c r="M239" s="220"/>
      <c r="N239" s="221"/>
      <c r="O239" s="84"/>
      <c r="P239" s="84"/>
      <c r="Q239" s="84"/>
      <c r="R239" s="84"/>
      <c r="S239" s="84"/>
      <c r="T239" s="85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T239" s="17" t="s">
        <v>138</v>
      </c>
      <c r="AU239" s="17" t="s">
        <v>79</v>
      </c>
    </row>
    <row r="240" s="2" customFormat="1" ht="16.5" customHeight="1">
      <c r="A240" s="38"/>
      <c r="B240" s="39"/>
      <c r="C240" s="204" t="s">
        <v>484</v>
      </c>
      <c r="D240" s="204" t="s">
        <v>132</v>
      </c>
      <c r="E240" s="205" t="s">
        <v>778</v>
      </c>
      <c r="F240" s="206" t="s">
        <v>779</v>
      </c>
      <c r="G240" s="207" t="s">
        <v>407</v>
      </c>
      <c r="H240" s="208">
        <v>1</v>
      </c>
      <c r="I240" s="209"/>
      <c r="J240" s="210">
        <f>ROUND(I240*H240,2)</f>
        <v>0</v>
      </c>
      <c r="K240" s="206" t="s">
        <v>643</v>
      </c>
      <c r="L240" s="44"/>
      <c r="M240" s="211" t="s">
        <v>19</v>
      </c>
      <c r="N240" s="212" t="s">
        <v>42</v>
      </c>
      <c r="O240" s="84"/>
      <c r="P240" s="213">
        <f>O240*H240</f>
        <v>0</v>
      </c>
      <c r="Q240" s="213">
        <v>0.010200000000000001</v>
      </c>
      <c r="R240" s="213">
        <f>Q240*H240</f>
        <v>0.010200000000000001</v>
      </c>
      <c r="S240" s="213">
        <v>0</v>
      </c>
      <c r="T240" s="214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15" t="s">
        <v>137</v>
      </c>
      <c r="AT240" s="215" t="s">
        <v>132</v>
      </c>
      <c r="AU240" s="215" t="s">
        <v>79</v>
      </c>
      <c r="AY240" s="17" t="s">
        <v>130</v>
      </c>
      <c r="BE240" s="216">
        <f>IF(N240="základní",J240,0)</f>
        <v>0</v>
      </c>
      <c r="BF240" s="216">
        <f>IF(N240="snížená",J240,0)</f>
        <v>0</v>
      </c>
      <c r="BG240" s="216">
        <f>IF(N240="zákl. přenesená",J240,0)</f>
        <v>0</v>
      </c>
      <c r="BH240" s="216">
        <f>IF(N240="sníž. přenesená",J240,0)</f>
        <v>0</v>
      </c>
      <c r="BI240" s="216">
        <f>IF(N240="nulová",J240,0)</f>
        <v>0</v>
      </c>
      <c r="BJ240" s="17" t="s">
        <v>79</v>
      </c>
      <c r="BK240" s="216">
        <f>ROUND(I240*H240,2)</f>
        <v>0</v>
      </c>
      <c r="BL240" s="17" t="s">
        <v>137</v>
      </c>
      <c r="BM240" s="215" t="s">
        <v>487</v>
      </c>
    </row>
    <row r="241" s="2" customFormat="1">
      <c r="A241" s="38"/>
      <c r="B241" s="39"/>
      <c r="C241" s="40"/>
      <c r="D241" s="217" t="s">
        <v>138</v>
      </c>
      <c r="E241" s="40"/>
      <c r="F241" s="218" t="s">
        <v>779</v>
      </c>
      <c r="G241" s="40"/>
      <c r="H241" s="40"/>
      <c r="I241" s="219"/>
      <c r="J241" s="40"/>
      <c r="K241" s="40"/>
      <c r="L241" s="44"/>
      <c r="M241" s="220"/>
      <c r="N241" s="221"/>
      <c r="O241" s="84"/>
      <c r="P241" s="84"/>
      <c r="Q241" s="84"/>
      <c r="R241" s="84"/>
      <c r="S241" s="84"/>
      <c r="T241" s="85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T241" s="17" t="s">
        <v>138</v>
      </c>
      <c r="AU241" s="17" t="s">
        <v>79</v>
      </c>
    </row>
    <row r="242" s="2" customFormat="1" ht="16.5" customHeight="1">
      <c r="A242" s="38"/>
      <c r="B242" s="39"/>
      <c r="C242" s="204" t="s">
        <v>343</v>
      </c>
      <c r="D242" s="204" t="s">
        <v>132</v>
      </c>
      <c r="E242" s="205" t="s">
        <v>780</v>
      </c>
      <c r="F242" s="206" t="s">
        <v>781</v>
      </c>
      <c r="G242" s="207" t="s">
        <v>407</v>
      </c>
      <c r="H242" s="208">
        <v>1</v>
      </c>
      <c r="I242" s="209"/>
      <c r="J242" s="210">
        <f>ROUND(I242*H242,2)</f>
        <v>0</v>
      </c>
      <c r="K242" s="206" t="s">
        <v>643</v>
      </c>
      <c r="L242" s="44"/>
      <c r="M242" s="211" t="s">
        <v>19</v>
      </c>
      <c r="N242" s="212" t="s">
        <v>42</v>
      </c>
      <c r="O242" s="84"/>
      <c r="P242" s="213">
        <f>O242*H242</f>
        <v>0</v>
      </c>
      <c r="Q242" s="213">
        <v>0.042599999999999999</v>
      </c>
      <c r="R242" s="213">
        <f>Q242*H242</f>
        <v>0.042599999999999999</v>
      </c>
      <c r="S242" s="213">
        <v>0</v>
      </c>
      <c r="T242" s="214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15" t="s">
        <v>137</v>
      </c>
      <c r="AT242" s="215" t="s">
        <v>132</v>
      </c>
      <c r="AU242" s="215" t="s">
        <v>79</v>
      </c>
      <c r="AY242" s="17" t="s">
        <v>130</v>
      </c>
      <c r="BE242" s="216">
        <f>IF(N242="základní",J242,0)</f>
        <v>0</v>
      </c>
      <c r="BF242" s="216">
        <f>IF(N242="snížená",J242,0)</f>
        <v>0</v>
      </c>
      <c r="BG242" s="216">
        <f>IF(N242="zákl. přenesená",J242,0)</f>
        <v>0</v>
      </c>
      <c r="BH242" s="216">
        <f>IF(N242="sníž. přenesená",J242,0)</f>
        <v>0</v>
      </c>
      <c r="BI242" s="216">
        <f>IF(N242="nulová",J242,0)</f>
        <v>0</v>
      </c>
      <c r="BJ242" s="17" t="s">
        <v>79</v>
      </c>
      <c r="BK242" s="216">
        <f>ROUND(I242*H242,2)</f>
        <v>0</v>
      </c>
      <c r="BL242" s="17" t="s">
        <v>137</v>
      </c>
      <c r="BM242" s="215" t="s">
        <v>490</v>
      </c>
    </row>
    <row r="243" s="2" customFormat="1">
      <c r="A243" s="38"/>
      <c r="B243" s="39"/>
      <c r="C243" s="40"/>
      <c r="D243" s="217" t="s">
        <v>138</v>
      </c>
      <c r="E243" s="40"/>
      <c r="F243" s="218" t="s">
        <v>781</v>
      </c>
      <c r="G243" s="40"/>
      <c r="H243" s="40"/>
      <c r="I243" s="219"/>
      <c r="J243" s="40"/>
      <c r="K243" s="40"/>
      <c r="L243" s="44"/>
      <c r="M243" s="220"/>
      <c r="N243" s="221"/>
      <c r="O243" s="84"/>
      <c r="P243" s="84"/>
      <c r="Q243" s="84"/>
      <c r="R243" s="84"/>
      <c r="S243" s="84"/>
      <c r="T243" s="85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T243" s="17" t="s">
        <v>138</v>
      </c>
      <c r="AU243" s="17" t="s">
        <v>79</v>
      </c>
    </row>
    <row r="244" s="2" customFormat="1" ht="16.5" customHeight="1">
      <c r="A244" s="38"/>
      <c r="B244" s="39"/>
      <c r="C244" s="204" t="s">
        <v>491</v>
      </c>
      <c r="D244" s="204" t="s">
        <v>132</v>
      </c>
      <c r="E244" s="205" t="s">
        <v>782</v>
      </c>
      <c r="F244" s="206" t="s">
        <v>783</v>
      </c>
      <c r="G244" s="207" t="s">
        <v>407</v>
      </c>
      <c r="H244" s="208">
        <v>8</v>
      </c>
      <c r="I244" s="209"/>
      <c r="J244" s="210">
        <f>ROUND(I244*H244,2)</f>
        <v>0</v>
      </c>
      <c r="K244" s="206" t="s">
        <v>643</v>
      </c>
      <c r="L244" s="44"/>
      <c r="M244" s="211" t="s">
        <v>19</v>
      </c>
      <c r="N244" s="212" t="s">
        <v>42</v>
      </c>
      <c r="O244" s="84"/>
      <c r="P244" s="213">
        <f>O244*H244</f>
        <v>0</v>
      </c>
      <c r="Q244" s="213">
        <v>0.030599999999999999</v>
      </c>
      <c r="R244" s="213">
        <f>Q244*H244</f>
        <v>0.24479999999999999</v>
      </c>
      <c r="S244" s="213">
        <v>0</v>
      </c>
      <c r="T244" s="214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15" t="s">
        <v>137</v>
      </c>
      <c r="AT244" s="215" t="s">
        <v>132</v>
      </c>
      <c r="AU244" s="215" t="s">
        <v>79</v>
      </c>
      <c r="AY244" s="17" t="s">
        <v>130</v>
      </c>
      <c r="BE244" s="216">
        <f>IF(N244="základní",J244,0)</f>
        <v>0</v>
      </c>
      <c r="BF244" s="216">
        <f>IF(N244="snížená",J244,0)</f>
        <v>0</v>
      </c>
      <c r="BG244" s="216">
        <f>IF(N244="zákl. přenesená",J244,0)</f>
        <v>0</v>
      </c>
      <c r="BH244" s="216">
        <f>IF(N244="sníž. přenesená",J244,0)</f>
        <v>0</v>
      </c>
      <c r="BI244" s="216">
        <f>IF(N244="nulová",J244,0)</f>
        <v>0</v>
      </c>
      <c r="BJ244" s="17" t="s">
        <v>79</v>
      </c>
      <c r="BK244" s="216">
        <f>ROUND(I244*H244,2)</f>
        <v>0</v>
      </c>
      <c r="BL244" s="17" t="s">
        <v>137</v>
      </c>
      <c r="BM244" s="215" t="s">
        <v>494</v>
      </c>
    </row>
    <row r="245" s="2" customFormat="1">
      <c r="A245" s="38"/>
      <c r="B245" s="39"/>
      <c r="C245" s="40"/>
      <c r="D245" s="217" t="s">
        <v>138</v>
      </c>
      <c r="E245" s="40"/>
      <c r="F245" s="218" t="s">
        <v>783</v>
      </c>
      <c r="G245" s="40"/>
      <c r="H245" s="40"/>
      <c r="I245" s="219"/>
      <c r="J245" s="40"/>
      <c r="K245" s="40"/>
      <c r="L245" s="44"/>
      <c r="M245" s="220"/>
      <c r="N245" s="221"/>
      <c r="O245" s="84"/>
      <c r="P245" s="84"/>
      <c r="Q245" s="84"/>
      <c r="R245" s="84"/>
      <c r="S245" s="84"/>
      <c r="T245" s="85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T245" s="17" t="s">
        <v>138</v>
      </c>
      <c r="AU245" s="17" t="s">
        <v>79</v>
      </c>
    </row>
    <row r="246" s="2" customFormat="1" ht="16.5" customHeight="1">
      <c r="A246" s="38"/>
      <c r="B246" s="39"/>
      <c r="C246" s="204" t="s">
        <v>348</v>
      </c>
      <c r="D246" s="204" t="s">
        <v>132</v>
      </c>
      <c r="E246" s="205" t="s">
        <v>784</v>
      </c>
      <c r="F246" s="206" t="s">
        <v>785</v>
      </c>
      <c r="G246" s="207" t="s">
        <v>407</v>
      </c>
      <c r="H246" s="208">
        <v>6</v>
      </c>
      <c r="I246" s="209"/>
      <c r="J246" s="210">
        <f>ROUND(I246*H246,2)</f>
        <v>0</v>
      </c>
      <c r="K246" s="206" t="s">
        <v>643</v>
      </c>
      <c r="L246" s="44"/>
      <c r="M246" s="211" t="s">
        <v>19</v>
      </c>
      <c r="N246" s="212" t="s">
        <v>42</v>
      </c>
      <c r="O246" s="84"/>
      <c r="P246" s="213">
        <f>O246*H246</f>
        <v>0</v>
      </c>
      <c r="Q246" s="213">
        <v>0.015299999999999999</v>
      </c>
      <c r="R246" s="213">
        <f>Q246*H246</f>
        <v>0.091799999999999993</v>
      </c>
      <c r="S246" s="213">
        <v>0</v>
      </c>
      <c r="T246" s="214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15" t="s">
        <v>137</v>
      </c>
      <c r="AT246" s="215" t="s">
        <v>132</v>
      </c>
      <c r="AU246" s="215" t="s">
        <v>79</v>
      </c>
      <c r="AY246" s="17" t="s">
        <v>130</v>
      </c>
      <c r="BE246" s="216">
        <f>IF(N246="základní",J246,0)</f>
        <v>0</v>
      </c>
      <c r="BF246" s="216">
        <f>IF(N246="snížená",J246,0)</f>
        <v>0</v>
      </c>
      <c r="BG246" s="216">
        <f>IF(N246="zákl. přenesená",J246,0)</f>
        <v>0</v>
      </c>
      <c r="BH246" s="216">
        <f>IF(N246="sníž. přenesená",J246,0)</f>
        <v>0</v>
      </c>
      <c r="BI246" s="216">
        <f>IF(N246="nulová",J246,0)</f>
        <v>0</v>
      </c>
      <c r="BJ246" s="17" t="s">
        <v>79</v>
      </c>
      <c r="BK246" s="216">
        <f>ROUND(I246*H246,2)</f>
        <v>0</v>
      </c>
      <c r="BL246" s="17" t="s">
        <v>137</v>
      </c>
      <c r="BM246" s="215" t="s">
        <v>497</v>
      </c>
    </row>
    <row r="247" s="2" customFormat="1">
      <c r="A247" s="38"/>
      <c r="B247" s="39"/>
      <c r="C247" s="40"/>
      <c r="D247" s="217" t="s">
        <v>138</v>
      </c>
      <c r="E247" s="40"/>
      <c r="F247" s="218" t="s">
        <v>785</v>
      </c>
      <c r="G247" s="40"/>
      <c r="H247" s="40"/>
      <c r="I247" s="219"/>
      <c r="J247" s="40"/>
      <c r="K247" s="40"/>
      <c r="L247" s="44"/>
      <c r="M247" s="220"/>
      <c r="N247" s="221"/>
      <c r="O247" s="84"/>
      <c r="P247" s="84"/>
      <c r="Q247" s="84"/>
      <c r="R247" s="84"/>
      <c r="S247" s="84"/>
      <c r="T247" s="85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T247" s="17" t="s">
        <v>138</v>
      </c>
      <c r="AU247" s="17" t="s">
        <v>79</v>
      </c>
    </row>
    <row r="248" s="2" customFormat="1" ht="16.5" customHeight="1">
      <c r="A248" s="38"/>
      <c r="B248" s="39"/>
      <c r="C248" s="204" t="s">
        <v>498</v>
      </c>
      <c r="D248" s="204" t="s">
        <v>132</v>
      </c>
      <c r="E248" s="205" t="s">
        <v>786</v>
      </c>
      <c r="F248" s="206" t="s">
        <v>787</v>
      </c>
      <c r="G248" s="207" t="s">
        <v>407</v>
      </c>
      <c r="H248" s="208">
        <v>1</v>
      </c>
      <c r="I248" s="209"/>
      <c r="J248" s="210">
        <f>ROUND(I248*H248,2)</f>
        <v>0</v>
      </c>
      <c r="K248" s="206" t="s">
        <v>643</v>
      </c>
      <c r="L248" s="44"/>
      <c r="M248" s="211" t="s">
        <v>19</v>
      </c>
      <c r="N248" s="212" t="s">
        <v>42</v>
      </c>
      <c r="O248" s="84"/>
      <c r="P248" s="213">
        <f>O248*H248</f>
        <v>0</v>
      </c>
      <c r="Q248" s="213">
        <v>0.0051000000000000004</v>
      </c>
      <c r="R248" s="213">
        <f>Q248*H248</f>
        <v>0.0051000000000000004</v>
      </c>
      <c r="S248" s="213">
        <v>0</v>
      </c>
      <c r="T248" s="214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15" t="s">
        <v>137</v>
      </c>
      <c r="AT248" s="215" t="s">
        <v>132</v>
      </c>
      <c r="AU248" s="215" t="s">
        <v>79</v>
      </c>
      <c r="AY248" s="17" t="s">
        <v>130</v>
      </c>
      <c r="BE248" s="216">
        <f>IF(N248="základní",J248,0)</f>
        <v>0</v>
      </c>
      <c r="BF248" s="216">
        <f>IF(N248="snížená",J248,0)</f>
        <v>0</v>
      </c>
      <c r="BG248" s="216">
        <f>IF(N248="zákl. přenesená",J248,0)</f>
        <v>0</v>
      </c>
      <c r="BH248" s="216">
        <f>IF(N248="sníž. přenesená",J248,0)</f>
        <v>0</v>
      </c>
      <c r="BI248" s="216">
        <f>IF(N248="nulová",J248,0)</f>
        <v>0</v>
      </c>
      <c r="BJ248" s="17" t="s">
        <v>79</v>
      </c>
      <c r="BK248" s="216">
        <f>ROUND(I248*H248,2)</f>
        <v>0</v>
      </c>
      <c r="BL248" s="17" t="s">
        <v>137</v>
      </c>
      <c r="BM248" s="215" t="s">
        <v>501</v>
      </c>
    </row>
    <row r="249" s="2" customFormat="1">
      <c r="A249" s="38"/>
      <c r="B249" s="39"/>
      <c r="C249" s="40"/>
      <c r="D249" s="217" t="s">
        <v>138</v>
      </c>
      <c r="E249" s="40"/>
      <c r="F249" s="218" t="s">
        <v>787</v>
      </c>
      <c r="G249" s="40"/>
      <c r="H249" s="40"/>
      <c r="I249" s="219"/>
      <c r="J249" s="40"/>
      <c r="K249" s="40"/>
      <c r="L249" s="44"/>
      <c r="M249" s="220"/>
      <c r="N249" s="221"/>
      <c r="O249" s="84"/>
      <c r="P249" s="84"/>
      <c r="Q249" s="84"/>
      <c r="R249" s="84"/>
      <c r="S249" s="84"/>
      <c r="T249" s="85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T249" s="17" t="s">
        <v>138</v>
      </c>
      <c r="AU249" s="17" t="s">
        <v>79</v>
      </c>
    </row>
    <row r="250" s="2" customFormat="1" ht="16.5" customHeight="1">
      <c r="A250" s="38"/>
      <c r="B250" s="39"/>
      <c r="C250" s="204" t="s">
        <v>352</v>
      </c>
      <c r="D250" s="204" t="s">
        <v>132</v>
      </c>
      <c r="E250" s="205" t="s">
        <v>788</v>
      </c>
      <c r="F250" s="206" t="s">
        <v>789</v>
      </c>
      <c r="G250" s="207" t="s">
        <v>407</v>
      </c>
      <c r="H250" s="208">
        <v>2</v>
      </c>
      <c r="I250" s="209"/>
      <c r="J250" s="210">
        <f>ROUND(I250*H250,2)</f>
        <v>0</v>
      </c>
      <c r="K250" s="206" t="s">
        <v>643</v>
      </c>
      <c r="L250" s="44"/>
      <c r="M250" s="211" t="s">
        <v>19</v>
      </c>
      <c r="N250" s="212" t="s">
        <v>42</v>
      </c>
      <c r="O250" s="84"/>
      <c r="P250" s="213">
        <f>O250*H250</f>
        <v>0</v>
      </c>
      <c r="Q250" s="213">
        <v>0.16200000000000001</v>
      </c>
      <c r="R250" s="213">
        <f>Q250*H250</f>
        <v>0.32400000000000001</v>
      </c>
      <c r="S250" s="213">
        <v>0</v>
      </c>
      <c r="T250" s="214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15" t="s">
        <v>137</v>
      </c>
      <c r="AT250" s="215" t="s">
        <v>132</v>
      </c>
      <c r="AU250" s="215" t="s">
        <v>79</v>
      </c>
      <c r="AY250" s="17" t="s">
        <v>130</v>
      </c>
      <c r="BE250" s="216">
        <f>IF(N250="základní",J250,0)</f>
        <v>0</v>
      </c>
      <c r="BF250" s="216">
        <f>IF(N250="snížená",J250,0)</f>
        <v>0</v>
      </c>
      <c r="BG250" s="216">
        <f>IF(N250="zákl. přenesená",J250,0)</f>
        <v>0</v>
      </c>
      <c r="BH250" s="216">
        <f>IF(N250="sníž. přenesená",J250,0)</f>
        <v>0</v>
      </c>
      <c r="BI250" s="216">
        <f>IF(N250="nulová",J250,0)</f>
        <v>0</v>
      </c>
      <c r="BJ250" s="17" t="s">
        <v>79</v>
      </c>
      <c r="BK250" s="216">
        <f>ROUND(I250*H250,2)</f>
        <v>0</v>
      </c>
      <c r="BL250" s="17" t="s">
        <v>137</v>
      </c>
      <c r="BM250" s="215" t="s">
        <v>506</v>
      </c>
    </row>
    <row r="251" s="2" customFormat="1">
      <c r="A251" s="38"/>
      <c r="B251" s="39"/>
      <c r="C251" s="40"/>
      <c r="D251" s="217" t="s">
        <v>138</v>
      </c>
      <c r="E251" s="40"/>
      <c r="F251" s="218" t="s">
        <v>789</v>
      </c>
      <c r="G251" s="40"/>
      <c r="H251" s="40"/>
      <c r="I251" s="219"/>
      <c r="J251" s="40"/>
      <c r="K251" s="40"/>
      <c r="L251" s="44"/>
      <c r="M251" s="220"/>
      <c r="N251" s="221"/>
      <c r="O251" s="84"/>
      <c r="P251" s="84"/>
      <c r="Q251" s="84"/>
      <c r="R251" s="84"/>
      <c r="S251" s="84"/>
      <c r="T251" s="85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T251" s="17" t="s">
        <v>138</v>
      </c>
      <c r="AU251" s="17" t="s">
        <v>79</v>
      </c>
    </row>
    <row r="252" s="2" customFormat="1" ht="16.5" customHeight="1">
      <c r="A252" s="38"/>
      <c r="B252" s="39"/>
      <c r="C252" s="204" t="s">
        <v>508</v>
      </c>
      <c r="D252" s="204" t="s">
        <v>132</v>
      </c>
      <c r="E252" s="205" t="s">
        <v>790</v>
      </c>
      <c r="F252" s="206" t="s">
        <v>791</v>
      </c>
      <c r="G252" s="207" t="s">
        <v>407</v>
      </c>
      <c r="H252" s="208">
        <v>3</v>
      </c>
      <c r="I252" s="209"/>
      <c r="J252" s="210">
        <f>ROUND(I252*H252,2)</f>
        <v>0</v>
      </c>
      <c r="K252" s="206" t="s">
        <v>643</v>
      </c>
      <c r="L252" s="44"/>
      <c r="M252" s="211" t="s">
        <v>19</v>
      </c>
      <c r="N252" s="212" t="s">
        <v>42</v>
      </c>
      <c r="O252" s="84"/>
      <c r="P252" s="213">
        <f>O252*H252</f>
        <v>0</v>
      </c>
      <c r="Q252" s="213">
        <v>0.069500000000000006</v>
      </c>
      <c r="R252" s="213">
        <f>Q252*H252</f>
        <v>0.20850000000000002</v>
      </c>
      <c r="S252" s="213">
        <v>0</v>
      </c>
      <c r="T252" s="214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215" t="s">
        <v>137</v>
      </c>
      <c r="AT252" s="215" t="s">
        <v>132</v>
      </c>
      <c r="AU252" s="215" t="s">
        <v>79</v>
      </c>
      <c r="AY252" s="17" t="s">
        <v>130</v>
      </c>
      <c r="BE252" s="216">
        <f>IF(N252="základní",J252,0)</f>
        <v>0</v>
      </c>
      <c r="BF252" s="216">
        <f>IF(N252="snížená",J252,0)</f>
        <v>0</v>
      </c>
      <c r="BG252" s="216">
        <f>IF(N252="zákl. přenesená",J252,0)</f>
        <v>0</v>
      </c>
      <c r="BH252" s="216">
        <f>IF(N252="sníž. přenesená",J252,0)</f>
        <v>0</v>
      </c>
      <c r="BI252" s="216">
        <f>IF(N252="nulová",J252,0)</f>
        <v>0</v>
      </c>
      <c r="BJ252" s="17" t="s">
        <v>79</v>
      </c>
      <c r="BK252" s="216">
        <f>ROUND(I252*H252,2)</f>
        <v>0</v>
      </c>
      <c r="BL252" s="17" t="s">
        <v>137</v>
      </c>
      <c r="BM252" s="215" t="s">
        <v>511</v>
      </c>
    </row>
    <row r="253" s="2" customFormat="1">
      <c r="A253" s="38"/>
      <c r="B253" s="39"/>
      <c r="C253" s="40"/>
      <c r="D253" s="217" t="s">
        <v>138</v>
      </c>
      <c r="E253" s="40"/>
      <c r="F253" s="218" t="s">
        <v>791</v>
      </c>
      <c r="G253" s="40"/>
      <c r="H253" s="40"/>
      <c r="I253" s="219"/>
      <c r="J253" s="40"/>
      <c r="K253" s="40"/>
      <c r="L253" s="44"/>
      <c r="M253" s="220"/>
      <c r="N253" s="221"/>
      <c r="O253" s="84"/>
      <c r="P253" s="84"/>
      <c r="Q253" s="84"/>
      <c r="R253" s="84"/>
      <c r="S253" s="84"/>
      <c r="T253" s="85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T253" s="17" t="s">
        <v>138</v>
      </c>
      <c r="AU253" s="17" t="s">
        <v>79</v>
      </c>
    </row>
    <row r="254" s="2" customFormat="1" ht="16.5" customHeight="1">
      <c r="A254" s="38"/>
      <c r="B254" s="39"/>
      <c r="C254" s="204" t="s">
        <v>357</v>
      </c>
      <c r="D254" s="204" t="s">
        <v>132</v>
      </c>
      <c r="E254" s="205" t="s">
        <v>792</v>
      </c>
      <c r="F254" s="206" t="s">
        <v>793</v>
      </c>
      <c r="G254" s="207" t="s">
        <v>164</v>
      </c>
      <c r="H254" s="208">
        <v>3</v>
      </c>
      <c r="I254" s="209"/>
      <c r="J254" s="210">
        <f>ROUND(I254*H254,2)</f>
        <v>0</v>
      </c>
      <c r="K254" s="206" t="s">
        <v>643</v>
      </c>
      <c r="L254" s="44"/>
      <c r="M254" s="211" t="s">
        <v>19</v>
      </c>
      <c r="N254" s="212" t="s">
        <v>42</v>
      </c>
      <c r="O254" s="84"/>
      <c r="P254" s="213">
        <f>O254*H254</f>
        <v>0</v>
      </c>
      <c r="Q254" s="213">
        <v>0.052999999999999998</v>
      </c>
      <c r="R254" s="213">
        <f>Q254*H254</f>
        <v>0.159</v>
      </c>
      <c r="S254" s="213">
        <v>0</v>
      </c>
      <c r="T254" s="214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15" t="s">
        <v>137</v>
      </c>
      <c r="AT254" s="215" t="s">
        <v>132</v>
      </c>
      <c r="AU254" s="215" t="s">
        <v>79</v>
      </c>
      <c r="AY254" s="17" t="s">
        <v>130</v>
      </c>
      <c r="BE254" s="216">
        <f>IF(N254="základní",J254,0)</f>
        <v>0</v>
      </c>
      <c r="BF254" s="216">
        <f>IF(N254="snížená",J254,0)</f>
        <v>0</v>
      </c>
      <c r="BG254" s="216">
        <f>IF(N254="zákl. přenesená",J254,0)</f>
        <v>0</v>
      </c>
      <c r="BH254" s="216">
        <f>IF(N254="sníž. přenesená",J254,0)</f>
        <v>0</v>
      </c>
      <c r="BI254" s="216">
        <f>IF(N254="nulová",J254,0)</f>
        <v>0</v>
      </c>
      <c r="BJ254" s="17" t="s">
        <v>79</v>
      </c>
      <c r="BK254" s="216">
        <f>ROUND(I254*H254,2)</f>
        <v>0</v>
      </c>
      <c r="BL254" s="17" t="s">
        <v>137</v>
      </c>
      <c r="BM254" s="215" t="s">
        <v>516</v>
      </c>
    </row>
    <row r="255" s="2" customFormat="1">
      <c r="A255" s="38"/>
      <c r="B255" s="39"/>
      <c r="C255" s="40"/>
      <c r="D255" s="217" t="s">
        <v>138</v>
      </c>
      <c r="E255" s="40"/>
      <c r="F255" s="218" t="s">
        <v>793</v>
      </c>
      <c r="G255" s="40"/>
      <c r="H255" s="40"/>
      <c r="I255" s="219"/>
      <c r="J255" s="40"/>
      <c r="K255" s="40"/>
      <c r="L255" s="44"/>
      <c r="M255" s="220"/>
      <c r="N255" s="221"/>
      <c r="O255" s="84"/>
      <c r="P255" s="84"/>
      <c r="Q255" s="84"/>
      <c r="R255" s="84"/>
      <c r="S255" s="84"/>
      <c r="T255" s="85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T255" s="17" t="s">
        <v>138</v>
      </c>
      <c r="AU255" s="17" t="s">
        <v>79</v>
      </c>
    </row>
    <row r="256" s="2" customFormat="1" ht="16.5" customHeight="1">
      <c r="A256" s="38"/>
      <c r="B256" s="39"/>
      <c r="C256" s="204" t="s">
        <v>518</v>
      </c>
      <c r="D256" s="204" t="s">
        <v>132</v>
      </c>
      <c r="E256" s="205" t="s">
        <v>794</v>
      </c>
      <c r="F256" s="206" t="s">
        <v>795</v>
      </c>
      <c r="G256" s="207" t="s">
        <v>164</v>
      </c>
      <c r="H256" s="208">
        <v>7</v>
      </c>
      <c r="I256" s="209"/>
      <c r="J256" s="210">
        <f>ROUND(I256*H256,2)</f>
        <v>0</v>
      </c>
      <c r="K256" s="206" t="s">
        <v>643</v>
      </c>
      <c r="L256" s="44"/>
      <c r="M256" s="211" t="s">
        <v>19</v>
      </c>
      <c r="N256" s="212" t="s">
        <v>42</v>
      </c>
      <c r="O256" s="84"/>
      <c r="P256" s="213">
        <f>O256*H256</f>
        <v>0</v>
      </c>
      <c r="Q256" s="213">
        <v>0.024</v>
      </c>
      <c r="R256" s="213">
        <f>Q256*H256</f>
        <v>0.16800000000000001</v>
      </c>
      <c r="S256" s="213">
        <v>0</v>
      </c>
      <c r="T256" s="214">
        <f>S256*H256</f>
        <v>0</v>
      </c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R256" s="215" t="s">
        <v>137</v>
      </c>
      <c r="AT256" s="215" t="s">
        <v>132</v>
      </c>
      <c r="AU256" s="215" t="s">
        <v>79</v>
      </c>
      <c r="AY256" s="17" t="s">
        <v>130</v>
      </c>
      <c r="BE256" s="216">
        <f>IF(N256="základní",J256,0)</f>
        <v>0</v>
      </c>
      <c r="BF256" s="216">
        <f>IF(N256="snížená",J256,0)</f>
        <v>0</v>
      </c>
      <c r="BG256" s="216">
        <f>IF(N256="zákl. přenesená",J256,0)</f>
        <v>0</v>
      </c>
      <c r="BH256" s="216">
        <f>IF(N256="sníž. přenesená",J256,0)</f>
        <v>0</v>
      </c>
      <c r="BI256" s="216">
        <f>IF(N256="nulová",J256,0)</f>
        <v>0</v>
      </c>
      <c r="BJ256" s="17" t="s">
        <v>79</v>
      </c>
      <c r="BK256" s="216">
        <f>ROUND(I256*H256,2)</f>
        <v>0</v>
      </c>
      <c r="BL256" s="17" t="s">
        <v>137</v>
      </c>
      <c r="BM256" s="215" t="s">
        <v>521</v>
      </c>
    </row>
    <row r="257" s="2" customFormat="1">
      <c r="A257" s="38"/>
      <c r="B257" s="39"/>
      <c r="C257" s="40"/>
      <c r="D257" s="217" t="s">
        <v>138</v>
      </c>
      <c r="E257" s="40"/>
      <c r="F257" s="218" t="s">
        <v>795</v>
      </c>
      <c r="G257" s="40"/>
      <c r="H257" s="40"/>
      <c r="I257" s="219"/>
      <c r="J257" s="40"/>
      <c r="K257" s="40"/>
      <c r="L257" s="44"/>
      <c r="M257" s="220"/>
      <c r="N257" s="221"/>
      <c r="O257" s="84"/>
      <c r="P257" s="84"/>
      <c r="Q257" s="84"/>
      <c r="R257" s="84"/>
      <c r="S257" s="84"/>
      <c r="T257" s="85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T257" s="17" t="s">
        <v>138</v>
      </c>
      <c r="AU257" s="17" t="s">
        <v>79</v>
      </c>
    </row>
    <row r="258" s="2" customFormat="1" ht="16.5" customHeight="1">
      <c r="A258" s="38"/>
      <c r="B258" s="39"/>
      <c r="C258" s="204" t="s">
        <v>361</v>
      </c>
      <c r="D258" s="204" t="s">
        <v>132</v>
      </c>
      <c r="E258" s="205" t="s">
        <v>796</v>
      </c>
      <c r="F258" s="206" t="s">
        <v>797</v>
      </c>
      <c r="G258" s="207" t="s">
        <v>407</v>
      </c>
      <c r="H258" s="208">
        <v>2</v>
      </c>
      <c r="I258" s="209"/>
      <c r="J258" s="210">
        <f>ROUND(I258*H258,2)</f>
        <v>0</v>
      </c>
      <c r="K258" s="206" t="s">
        <v>643</v>
      </c>
      <c r="L258" s="44"/>
      <c r="M258" s="211" t="s">
        <v>19</v>
      </c>
      <c r="N258" s="212" t="s">
        <v>42</v>
      </c>
      <c r="O258" s="84"/>
      <c r="P258" s="213">
        <f>O258*H258</f>
        <v>0</v>
      </c>
      <c r="Q258" s="213">
        <v>0.00088999999999999995</v>
      </c>
      <c r="R258" s="213">
        <f>Q258*H258</f>
        <v>0.0017799999999999999</v>
      </c>
      <c r="S258" s="213">
        <v>0</v>
      </c>
      <c r="T258" s="214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15" t="s">
        <v>137</v>
      </c>
      <c r="AT258" s="215" t="s">
        <v>132</v>
      </c>
      <c r="AU258" s="215" t="s">
        <v>79</v>
      </c>
      <c r="AY258" s="17" t="s">
        <v>130</v>
      </c>
      <c r="BE258" s="216">
        <f>IF(N258="základní",J258,0)</f>
        <v>0</v>
      </c>
      <c r="BF258" s="216">
        <f>IF(N258="snížená",J258,0)</f>
        <v>0</v>
      </c>
      <c r="BG258" s="216">
        <f>IF(N258="zákl. přenesená",J258,0)</f>
        <v>0</v>
      </c>
      <c r="BH258" s="216">
        <f>IF(N258="sníž. přenesená",J258,0)</f>
        <v>0</v>
      </c>
      <c r="BI258" s="216">
        <f>IF(N258="nulová",J258,0)</f>
        <v>0</v>
      </c>
      <c r="BJ258" s="17" t="s">
        <v>79</v>
      </c>
      <c r="BK258" s="216">
        <f>ROUND(I258*H258,2)</f>
        <v>0</v>
      </c>
      <c r="BL258" s="17" t="s">
        <v>137</v>
      </c>
      <c r="BM258" s="215" t="s">
        <v>525</v>
      </c>
    </row>
    <row r="259" s="2" customFormat="1">
      <c r="A259" s="38"/>
      <c r="B259" s="39"/>
      <c r="C259" s="40"/>
      <c r="D259" s="217" t="s">
        <v>138</v>
      </c>
      <c r="E259" s="40"/>
      <c r="F259" s="218" t="s">
        <v>797</v>
      </c>
      <c r="G259" s="40"/>
      <c r="H259" s="40"/>
      <c r="I259" s="219"/>
      <c r="J259" s="40"/>
      <c r="K259" s="40"/>
      <c r="L259" s="44"/>
      <c r="M259" s="220"/>
      <c r="N259" s="221"/>
      <c r="O259" s="84"/>
      <c r="P259" s="84"/>
      <c r="Q259" s="84"/>
      <c r="R259" s="84"/>
      <c r="S259" s="84"/>
      <c r="T259" s="85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T259" s="17" t="s">
        <v>138</v>
      </c>
      <c r="AU259" s="17" t="s">
        <v>79</v>
      </c>
    </row>
    <row r="260" s="2" customFormat="1" ht="16.5" customHeight="1">
      <c r="A260" s="38"/>
      <c r="B260" s="39"/>
      <c r="C260" s="204" t="s">
        <v>527</v>
      </c>
      <c r="D260" s="204" t="s">
        <v>132</v>
      </c>
      <c r="E260" s="205" t="s">
        <v>798</v>
      </c>
      <c r="F260" s="206" t="s">
        <v>799</v>
      </c>
      <c r="G260" s="207" t="s">
        <v>407</v>
      </c>
      <c r="H260" s="208">
        <v>9</v>
      </c>
      <c r="I260" s="209"/>
      <c r="J260" s="210">
        <f>ROUND(I260*H260,2)</f>
        <v>0</v>
      </c>
      <c r="K260" s="206" t="s">
        <v>643</v>
      </c>
      <c r="L260" s="44"/>
      <c r="M260" s="211" t="s">
        <v>19</v>
      </c>
      <c r="N260" s="212" t="s">
        <v>42</v>
      </c>
      <c r="O260" s="84"/>
      <c r="P260" s="213">
        <f>O260*H260</f>
        <v>0</v>
      </c>
      <c r="Q260" s="213">
        <v>0.00064000000000000005</v>
      </c>
      <c r="R260" s="213">
        <f>Q260*H260</f>
        <v>0.0057600000000000004</v>
      </c>
      <c r="S260" s="213">
        <v>0</v>
      </c>
      <c r="T260" s="214">
        <f>S260*H260</f>
        <v>0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215" t="s">
        <v>137</v>
      </c>
      <c r="AT260" s="215" t="s">
        <v>132</v>
      </c>
      <c r="AU260" s="215" t="s">
        <v>79</v>
      </c>
      <c r="AY260" s="17" t="s">
        <v>130</v>
      </c>
      <c r="BE260" s="216">
        <f>IF(N260="základní",J260,0)</f>
        <v>0</v>
      </c>
      <c r="BF260" s="216">
        <f>IF(N260="snížená",J260,0)</f>
        <v>0</v>
      </c>
      <c r="BG260" s="216">
        <f>IF(N260="zákl. přenesená",J260,0)</f>
        <v>0</v>
      </c>
      <c r="BH260" s="216">
        <f>IF(N260="sníž. přenesená",J260,0)</f>
        <v>0</v>
      </c>
      <c r="BI260" s="216">
        <f>IF(N260="nulová",J260,0)</f>
        <v>0</v>
      </c>
      <c r="BJ260" s="17" t="s">
        <v>79</v>
      </c>
      <c r="BK260" s="216">
        <f>ROUND(I260*H260,2)</f>
        <v>0</v>
      </c>
      <c r="BL260" s="17" t="s">
        <v>137</v>
      </c>
      <c r="BM260" s="215" t="s">
        <v>530</v>
      </c>
    </row>
    <row r="261" s="2" customFormat="1">
      <c r="A261" s="38"/>
      <c r="B261" s="39"/>
      <c r="C261" s="40"/>
      <c r="D261" s="217" t="s">
        <v>138</v>
      </c>
      <c r="E261" s="40"/>
      <c r="F261" s="218" t="s">
        <v>799</v>
      </c>
      <c r="G261" s="40"/>
      <c r="H261" s="40"/>
      <c r="I261" s="219"/>
      <c r="J261" s="40"/>
      <c r="K261" s="40"/>
      <c r="L261" s="44"/>
      <c r="M261" s="220"/>
      <c r="N261" s="221"/>
      <c r="O261" s="84"/>
      <c r="P261" s="84"/>
      <c r="Q261" s="84"/>
      <c r="R261" s="84"/>
      <c r="S261" s="84"/>
      <c r="T261" s="85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T261" s="17" t="s">
        <v>138</v>
      </c>
      <c r="AU261" s="17" t="s">
        <v>79</v>
      </c>
    </row>
    <row r="262" s="2" customFormat="1" ht="16.5" customHeight="1">
      <c r="A262" s="38"/>
      <c r="B262" s="39"/>
      <c r="C262" s="204" t="s">
        <v>366</v>
      </c>
      <c r="D262" s="204" t="s">
        <v>132</v>
      </c>
      <c r="E262" s="205" t="s">
        <v>800</v>
      </c>
      <c r="F262" s="206" t="s">
        <v>801</v>
      </c>
      <c r="G262" s="207" t="s">
        <v>164</v>
      </c>
      <c r="H262" s="208">
        <v>7</v>
      </c>
      <c r="I262" s="209"/>
      <c r="J262" s="210">
        <f>ROUND(I262*H262,2)</f>
        <v>0</v>
      </c>
      <c r="K262" s="206" t="s">
        <v>643</v>
      </c>
      <c r="L262" s="44"/>
      <c r="M262" s="211" t="s">
        <v>19</v>
      </c>
      <c r="N262" s="212" t="s">
        <v>42</v>
      </c>
      <c r="O262" s="84"/>
      <c r="P262" s="213">
        <f>O262*H262</f>
        <v>0</v>
      </c>
      <c r="Q262" s="213">
        <v>0.00214</v>
      </c>
      <c r="R262" s="213">
        <f>Q262*H262</f>
        <v>0.01498</v>
      </c>
      <c r="S262" s="213">
        <v>0</v>
      </c>
      <c r="T262" s="214">
        <f>S262*H262</f>
        <v>0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215" t="s">
        <v>137</v>
      </c>
      <c r="AT262" s="215" t="s">
        <v>132</v>
      </c>
      <c r="AU262" s="215" t="s">
        <v>79</v>
      </c>
      <c r="AY262" s="17" t="s">
        <v>130</v>
      </c>
      <c r="BE262" s="216">
        <f>IF(N262="základní",J262,0)</f>
        <v>0</v>
      </c>
      <c r="BF262" s="216">
        <f>IF(N262="snížená",J262,0)</f>
        <v>0</v>
      </c>
      <c r="BG262" s="216">
        <f>IF(N262="zákl. přenesená",J262,0)</f>
        <v>0</v>
      </c>
      <c r="BH262" s="216">
        <f>IF(N262="sníž. přenesená",J262,0)</f>
        <v>0</v>
      </c>
      <c r="BI262" s="216">
        <f>IF(N262="nulová",J262,0)</f>
        <v>0</v>
      </c>
      <c r="BJ262" s="17" t="s">
        <v>79</v>
      </c>
      <c r="BK262" s="216">
        <f>ROUND(I262*H262,2)</f>
        <v>0</v>
      </c>
      <c r="BL262" s="17" t="s">
        <v>137</v>
      </c>
      <c r="BM262" s="215" t="s">
        <v>534</v>
      </c>
    </row>
    <row r="263" s="2" customFormat="1">
      <c r="A263" s="38"/>
      <c r="B263" s="39"/>
      <c r="C263" s="40"/>
      <c r="D263" s="217" t="s">
        <v>138</v>
      </c>
      <c r="E263" s="40"/>
      <c r="F263" s="218" t="s">
        <v>801</v>
      </c>
      <c r="G263" s="40"/>
      <c r="H263" s="40"/>
      <c r="I263" s="219"/>
      <c r="J263" s="40"/>
      <c r="K263" s="40"/>
      <c r="L263" s="44"/>
      <c r="M263" s="220"/>
      <c r="N263" s="221"/>
      <c r="O263" s="84"/>
      <c r="P263" s="84"/>
      <c r="Q263" s="84"/>
      <c r="R263" s="84"/>
      <c r="S263" s="84"/>
      <c r="T263" s="85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T263" s="17" t="s">
        <v>138</v>
      </c>
      <c r="AU263" s="17" t="s">
        <v>79</v>
      </c>
    </row>
    <row r="264" s="2" customFormat="1" ht="16.5" customHeight="1">
      <c r="A264" s="38"/>
      <c r="B264" s="39"/>
      <c r="C264" s="204" t="s">
        <v>536</v>
      </c>
      <c r="D264" s="204" t="s">
        <v>132</v>
      </c>
      <c r="E264" s="205" t="s">
        <v>802</v>
      </c>
      <c r="F264" s="206" t="s">
        <v>803</v>
      </c>
      <c r="G264" s="207" t="s">
        <v>407</v>
      </c>
      <c r="H264" s="208">
        <v>0</v>
      </c>
      <c r="I264" s="209"/>
      <c r="J264" s="210">
        <f>ROUND(I264*H264,2)</f>
        <v>0</v>
      </c>
      <c r="K264" s="206" t="s">
        <v>643</v>
      </c>
      <c r="L264" s="44"/>
      <c r="M264" s="211" t="s">
        <v>19</v>
      </c>
      <c r="N264" s="212" t="s">
        <v>42</v>
      </c>
      <c r="O264" s="84"/>
      <c r="P264" s="213">
        <f>O264*H264</f>
        <v>0</v>
      </c>
      <c r="Q264" s="213">
        <v>0.0047200000000000002</v>
      </c>
      <c r="R264" s="213">
        <f>Q264*H264</f>
        <v>0</v>
      </c>
      <c r="S264" s="213">
        <v>0</v>
      </c>
      <c r="T264" s="214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215" t="s">
        <v>137</v>
      </c>
      <c r="AT264" s="215" t="s">
        <v>132</v>
      </c>
      <c r="AU264" s="215" t="s">
        <v>79</v>
      </c>
      <c r="AY264" s="17" t="s">
        <v>130</v>
      </c>
      <c r="BE264" s="216">
        <f>IF(N264="základní",J264,0)</f>
        <v>0</v>
      </c>
      <c r="BF264" s="216">
        <f>IF(N264="snížená",J264,0)</f>
        <v>0</v>
      </c>
      <c r="BG264" s="216">
        <f>IF(N264="zákl. přenesená",J264,0)</f>
        <v>0</v>
      </c>
      <c r="BH264" s="216">
        <f>IF(N264="sníž. přenesená",J264,0)</f>
        <v>0</v>
      </c>
      <c r="BI264" s="216">
        <f>IF(N264="nulová",J264,0)</f>
        <v>0</v>
      </c>
      <c r="BJ264" s="17" t="s">
        <v>79</v>
      </c>
      <c r="BK264" s="216">
        <f>ROUND(I264*H264,2)</f>
        <v>0</v>
      </c>
      <c r="BL264" s="17" t="s">
        <v>137</v>
      </c>
      <c r="BM264" s="215" t="s">
        <v>539</v>
      </c>
    </row>
    <row r="265" s="2" customFormat="1">
      <c r="A265" s="38"/>
      <c r="B265" s="39"/>
      <c r="C265" s="40"/>
      <c r="D265" s="217" t="s">
        <v>138</v>
      </c>
      <c r="E265" s="40"/>
      <c r="F265" s="218" t="s">
        <v>803</v>
      </c>
      <c r="G265" s="40"/>
      <c r="H265" s="40"/>
      <c r="I265" s="219"/>
      <c r="J265" s="40"/>
      <c r="K265" s="40"/>
      <c r="L265" s="44"/>
      <c r="M265" s="220"/>
      <c r="N265" s="221"/>
      <c r="O265" s="84"/>
      <c r="P265" s="84"/>
      <c r="Q265" s="84"/>
      <c r="R265" s="84"/>
      <c r="S265" s="84"/>
      <c r="T265" s="85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T265" s="17" t="s">
        <v>138</v>
      </c>
      <c r="AU265" s="17" t="s">
        <v>79</v>
      </c>
    </row>
    <row r="266" s="2" customFormat="1" ht="16.5" customHeight="1">
      <c r="A266" s="38"/>
      <c r="B266" s="39"/>
      <c r="C266" s="204" t="s">
        <v>370</v>
      </c>
      <c r="D266" s="204" t="s">
        <v>132</v>
      </c>
      <c r="E266" s="205" t="s">
        <v>804</v>
      </c>
      <c r="F266" s="206" t="s">
        <v>805</v>
      </c>
      <c r="G266" s="207" t="s">
        <v>407</v>
      </c>
      <c r="H266" s="208">
        <v>24</v>
      </c>
      <c r="I266" s="209"/>
      <c r="J266" s="210">
        <f>ROUND(I266*H266,2)</f>
        <v>0</v>
      </c>
      <c r="K266" s="206" t="s">
        <v>643</v>
      </c>
      <c r="L266" s="44"/>
      <c r="M266" s="211" t="s">
        <v>19</v>
      </c>
      <c r="N266" s="212" t="s">
        <v>42</v>
      </c>
      <c r="O266" s="84"/>
      <c r="P266" s="213">
        <f>O266*H266</f>
        <v>0</v>
      </c>
      <c r="Q266" s="213">
        <v>0.041200000000000001</v>
      </c>
      <c r="R266" s="213">
        <f>Q266*H266</f>
        <v>0.98880000000000001</v>
      </c>
      <c r="S266" s="213">
        <v>0</v>
      </c>
      <c r="T266" s="214">
        <f>S266*H266</f>
        <v>0</v>
      </c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R266" s="215" t="s">
        <v>137</v>
      </c>
      <c r="AT266" s="215" t="s">
        <v>132</v>
      </c>
      <c r="AU266" s="215" t="s">
        <v>79</v>
      </c>
      <c r="AY266" s="17" t="s">
        <v>130</v>
      </c>
      <c r="BE266" s="216">
        <f>IF(N266="základní",J266,0)</f>
        <v>0</v>
      </c>
      <c r="BF266" s="216">
        <f>IF(N266="snížená",J266,0)</f>
        <v>0</v>
      </c>
      <c r="BG266" s="216">
        <f>IF(N266="zákl. přenesená",J266,0)</f>
        <v>0</v>
      </c>
      <c r="BH266" s="216">
        <f>IF(N266="sníž. přenesená",J266,0)</f>
        <v>0</v>
      </c>
      <c r="BI266" s="216">
        <f>IF(N266="nulová",J266,0)</f>
        <v>0</v>
      </c>
      <c r="BJ266" s="17" t="s">
        <v>79</v>
      </c>
      <c r="BK266" s="216">
        <f>ROUND(I266*H266,2)</f>
        <v>0</v>
      </c>
      <c r="BL266" s="17" t="s">
        <v>137</v>
      </c>
      <c r="BM266" s="215" t="s">
        <v>543</v>
      </c>
    </row>
    <row r="267" s="2" customFormat="1">
      <c r="A267" s="38"/>
      <c r="B267" s="39"/>
      <c r="C267" s="40"/>
      <c r="D267" s="217" t="s">
        <v>138</v>
      </c>
      <c r="E267" s="40"/>
      <c r="F267" s="218" t="s">
        <v>806</v>
      </c>
      <c r="G267" s="40"/>
      <c r="H267" s="40"/>
      <c r="I267" s="219"/>
      <c r="J267" s="40"/>
      <c r="K267" s="40"/>
      <c r="L267" s="44"/>
      <c r="M267" s="220"/>
      <c r="N267" s="221"/>
      <c r="O267" s="84"/>
      <c r="P267" s="84"/>
      <c r="Q267" s="84"/>
      <c r="R267" s="84"/>
      <c r="S267" s="84"/>
      <c r="T267" s="85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T267" s="17" t="s">
        <v>138</v>
      </c>
      <c r="AU267" s="17" t="s">
        <v>79</v>
      </c>
    </row>
    <row r="268" s="2" customFormat="1" ht="16.5" customHeight="1">
      <c r="A268" s="38"/>
      <c r="B268" s="39"/>
      <c r="C268" s="204" t="s">
        <v>547</v>
      </c>
      <c r="D268" s="204" t="s">
        <v>132</v>
      </c>
      <c r="E268" s="205" t="s">
        <v>807</v>
      </c>
      <c r="F268" s="206" t="s">
        <v>808</v>
      </c>
      <c r="G268" s="207" t="s">
        <v>407</v>
      </c>
      <c r="H268" s="208">
        <v>4</v>
      </c>
      <c r="I268" s="209"/>
      <c r="J268" s="210">
        <f>ROUND(I268*H268,2)</f>
        <v>0</v>
      </c>
      <c r="K268" s="206" t="s">
        <v>643</v>
      </c>
      <c r="L268" s="44"/>
      <c r="M268" s="211" t="s">
        <v>19</v>
      </c>
      <c r="N268" s="212" t="s">
        <v>42</v>
      </c>
      <c r="O268" s="84"/>
      <c r="P268" s="213">
        <f>O268*H268</f>
        <v>0</v>
      </c>
      <c r="Q268" s="213">
        <v>0</v>
      </c>
      <c r="R268" s="213">
        <f>Q268*H268</f>
        <v>0</v>
      </c>
      <c r="S268" s="213">
        <v>0</v>
      </c>
      <c r="T268" s="214">
        <f>S268*H268</f>
        <v>0</v>
      </c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R268" s="215" t="s">
        <v>137</v>
      </c>
      <c r="AT268" s="215" t="s">
        <v>132</v>
      </c>
      <c r="AU268" s="215" t="s">
        <v>79</v>
      </c>
      <c r="AY268" s="17" t="s">
        <v>130</v>
      </c>
      <c r="BE268" s="216">
        <f>IF(N268="základní",J268,0)</f>
        <v>0</v>
      </c>
      <c r="BF268" s="216">
        <f>IF(N268="snížená",J268,0)</f>
        <v>0</v>
      </c>
      <c r="BG268" s="216">
        <f>IF(N268="zákl. přenesená",J268,0)</f>
        <v>0</v>
      </c>
      <c r="BH268" s="216">
        <f>IF(N268="sníž. přenesená",J268,0)</f>
        <v>0</v>
      </c>
      <c r="BI268" s="216">
        <f>IF(N268="nulová",J268,0)</f>
        <v>0</v>
      </c>
      <c r="BJ268" s="17" t="s">
        <v>79</v>
      </c>
      <c r="BK268" s="216">
        <f>ROUND(I268*H268,2)</f>
        <v>0</v>
      </c>
      <c r="BL268" s="17" t="s">
        <v>137</v>
      </c>
      <c r="BM268" s="215" t="s">
        <v>550</v>
      </c>
    </row>
    <row r="269" s="2" customFormat="1">
      <c r="A269" s="38"/>
      <c r="B269" s="39"/>
      <c r="C269" s="40"/>
      <c r="D269" s="217" t="s">
        <v>138</v>
      </c>
      <c r="E269" s="40"/>
      <c r="F269" s="218" t="s">
        <v>809</v>
      </c>
      <c r="G269" s="40"/>
      <c r="H269" s="40"/>
      <c r="I269" s="219"/>
      <c r="J269" s="40"/>
      <c r="K269" s="40"/>
      <c r="L269" s="44"/>
      <c r="M269" s="220"/>
      <c r="N269" s="221"/>
      <c r="O269" s="84"/>
      <c r="P269" s="84"/>
      <c r="Q269" s="84"/>
      <c r="R269" s="84"/>
      <c r="S269" s="84"/>
      <c r="T269" s="85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T269" s="17" t="s">
        <v>138</v>
      </c>
      <c r="AU269" s="17" t="s">
        <v>79</v>
      </c>
    </row>
    <row r="270" s="2" customFormat="1" ht="16.5" customHeight="1">
      <c r="A270" s="38"/>
      <c r="B270" s="39"/>
      <c r="C270" s="204" t="s">
        <v>374</v>
      </c>
      <c r="D270" s="204" t="s">
        <v>132</v>
      </c>
      <c r="E270" s="205" t="s">
        <v>810</v>
      </c>
      <c r="F270" s="206" t="s">
        <v>811</v>
      </c>
      <c r="G270" s="207" t="s">
        <v>407</v>
      </c>
      <c r="H270" s="208">
        <v>2</v>
      </c>
      <c r="I270" s="209"/>
      <c r="J270" s="210">
        <f>ROUND(I270*H270,2)</f>
        <v>0</v>
      </c>
      <c r="K270" s="206" t="s">
        <v>643</v>
      </c>
      <c r="L270" s="44"/>
      <c r="M270" s="211" t="s">
        <v>19</v>
      </c>
      <c r="N270" s="212" t="s">
        <v>42</v>
      </c>
      <c r="O270" s="84"/>
      <c r="P270" s="213">
        <f>O270*H270</f>
        <v>0</v>
      </c>
      <c r="Q270" s="213">
        <v>0</v>
      </c>
      <c r="R270" s="213">
        <f>Q270*H270</f>
        <v>0</v>
      </c>
      <c r="S270" s="213">
        <v>0</v>
      </c>
      <c r="T270" s="214">
        <f>S270*H270</f>
        <v>0</v>
      </c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R270" s="215" t="s">
        <v>137</v>
      </c>
      <c r="AT270" s="215" t="s">
        <v>132</v>
      </c>
      <c r="AU270" s="215" t="s">
        <v>79</v>
      </c>
      <c r="AY270" s="17" t="s">
        <v>130</v>
      </c>
      <c r="BE270" s="216">
        <f>IF(N270="základní",J270,0)</f>
        <v>0</v>
      </c>
      <c r="BF270" s="216">
        <f>IF(N270="snížená",J270,0)</f>
        <v>0</v>
      </c>
      <c r="BG270" s="216">
        <f>IF(N270="zákl. přenesená",J270,0)</f>
        <v>0</v>
      </c>
      <c r="BH270" s="216">
        <f>IF(N270="sníž. přenesená",J270,0)</f>
        <v>0</v>
      </c>
      <c r="BI270" s="216">
        <f>IF(N270="nulová",J270,0)</f>
        <v>0</v>
      </c>
      <c r="BJ270" s="17" t="s">
        <v>79</v>
      </c>
      <c r="BK270" s="216">
        <f>ROUND(I270*H270,2)</f>
        <v>0</v>
      </c>
      <c r="BL270" s="17" t="s">
        <v>137</v>
      </c>
      <c r="BM270" s="215" t="s">
        <v>554</v>
      </c>
    </row>
    <row r="271" s="2" customFormat="1">
      <c r="A271" s="38"/>
      <c r="B271" s="39"/>
      <c r="C271" s="40"/>
      <c r="D271" s="217" t="s">
        <v>138</v>
      </c>
      <c r="E271" s="40"/>
      <c r="F271" s="218" t="s">
        <v>812</v>
      </c>
      <c r="G271" s="40"/>
      <c r="H271" s="40"/>
      <c r="I271" s="219"/>
      <c r="J271" s="40"/>
      <c r="K271" s="40"/>
      <c r="L271" s="44"/>
      <c r="M271" s="220"/>
      <c r="N271" s="221"/>
      <c r="O271" s="84"/>
      <c r="P271" s="84"/>
      <c r="Q271" s="84"/>
      <c r="R271" s="84"/>
      <c r="S271" s="84"/>
      <c r="T271" s="85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T271" s="17" t="s">
        <v>138</v>
      </c>
      <c r="AU271" s="17" t="s">
        <v>79</v>
      </c>
    </row>
    <row r="272" s="2" customFormat="1" ht="16.5" customHeight="1">
      <c r="A272" s="38"/>
      <c r="B272" s="39"/>
      <c r="C272" s="204" t="s">
        <v>557</v>
      </c>
      <c r="D272" s="204" t="s">
        <v>132</v>
      </c>
      <c r="E272" s="205" t="s">
        <v>813</v>
      </c>
      <c r="F272" s="206" t="s">
        <v>814</v>
      </c>
      <c r="G272" s="207" t="s">
        <v>407</v>
      </c>
      <c r="H272" s="208">
        <v>2</v>
      </c>
      <c r="I272" s="209"/>
      <c r="J272" s="210">
        <f>ROUND(I272*H272,2)</f>
        <v>0</v>
      </c>
      <c r="K272" s="206" t="s">
        <v>643</v>
      </c>
      <c r="L272" s="44"/>
      <c r="M272" s="211" t="s">
        <v>19</v>
      </c>
      <c r="N272" s="212" t="s">
        <v>42</v>
      </c>
      <c r="O272" s="84"/>
      <c r="P272" s="213">
        <f>O272*H272</f>
        <v>0</v>
      </c>
      <c r="Q272" s="213">
        <v>0.011299999999999999</v>
      </c>
      <c r="R272" s="213">
        <f>Q272*H272</f>
        <v>0.022599999999999999</v>
      </c>
      <c r="S272" s="213">
        <v>0</v>
      </c>
      <c r="T272" s="214">
        <f>S272*H272</f>
        <v>0</v>
      </c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R272" s="215" t="s">
        <v>137</v>
      </c>
      <c r="AT272" s="215" t="s">
        <v>132</v>
      </c>
      <c r="AU272" s="215" t="s">
        <v>79</v>
      </c>
      <c r="AY272" s="17" t="s">
        <v>130</v>
      </c>
      <c r="BE272" s="216">
        <f>IF(N272="základní",J272,0)</f>
        <v>0</v>
      </c>
      <c r="BF272" s="216">
        <f>IF(N272="snížená",J272,0)</f>
        <v>0</v>
      </c>
      <c r="BG272" s="216">
        <f>IF(N272="zákl. přenesená",J272,0)</f>
        <v>0</v>
      </c>
      <c r="BH272" s="216">
        <f>IF(N272="sníž. přenesená",J272,0)</f>
        <v>0</v>
      </c>
      <c r="BI272" s="216">
        <f>IF(N272="nulová",J272,0)</f>
        <v>0</v>
      </c>
      <c r="BJ272" s="17" t="s">
        <v>79</v>
      </c>
      <c r="BK272" s="216">
        <f>ROUND(I272*H272,2)</f>
        <v>0</v>
      </c>
      <c r="BL272" s="17" t="s">
        <v>137</v>
      </c>
      <c r="BM272" s="215" t="s">
        <v>560</v>
      </c>
    </row>
    <row r="273" s="2" customFormat="1">
      <c r="A273" s="38"/>
      <c r="B273" s="39"/>
      <c r="C273" s="40"/>
      <c r="D273" s="217" t="s">
        <v>138</v>
      </c>
      <c r="E273" s="40"/>
      <c r="F273" s="218" t="s">
        <v>815</v>
      </c>
      <c r="G273" s="40"/>
      <c r="H273" s="40"/>
      <c r="I273" s="219"/>
      <c r="J273" s="40"/>
      <c r="K273" s="40"/>
      <c r="L273" s="44"/>
      <c r="M273" s="220"/>
      <c r="N273" s="221"/>
      <c r="O273" s="84"/>
      <c r="P273" s="84"/>
      <c r="Q273" s="84"/>
      <c r="R273" s="84"/>
      <c r="S273" s="84"/>
      <c r="T273" s="85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T273" s="17" t="s">
        <v>138</v>
      </c>
      <c r="AU273" s="17" t="s">
        <v>79</v>
      </c>
    </row>
    <row r="274" s="2" customFormat="1" ht="16.5" customHeight="1">
      <c r="A274" s="38"/>
      <c r="B274" s="39"/>
      <c r="C274" s="204" t="s">
        <v>378</v>
      </c>
      <c r="D274" s="204" t="s">
        <v>132</v>
      </c>
      <c r="E274" s="205" t="s">
        <v>816</v>
      </c>
      <c r="F274" s="206" t="s">
        <v>817</v>
      </c>
      <c r="G274" s="207" t="s">
        <v>407</v>
      </c>
      <c r="H274" s="208">
        <v>1</v>
      </c>
      <c r="I274" s="209"/>
      <c r="J274" s="210">
        <f>ROUND(I274*H274,2)</f>
        <v>0</v>
      </c>
      <c r="K274" s="206" t="s">
        <v>643</v>
      </c>
      <c r="L274" s="44"/>
      <c r="M274" s="211" t="s">
        <v>19</v>
      </c>
      <c r="N274" s="212" t="s">
        <v>42</v>
      </c>
      <c r="O274" s="84"/>
      <c r="P274" s="213">
        <f>O274*H274</f>
        <v>0</v>
      </c>
      <c r="Q274" s="213">
        <v>0.032000000000000001</v>
      </c>
      <c r="R274" s="213">
        <f>Q274*H274</f>
        <v>0.032000000000000001</v>
      </c>
      <c r="S274" s="213">
        <v>0</v>
      </c>
      <c r="T274" s="214">
        <f>S274*H274</f>
        <v>0</v>
      </c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R274" s="215" t="s">
        <v>137</v>
      </c>
      <c r="AT274" s="215" t="s">
        <v>132</v>
      </c>
      <c r="AU274" s="215" t="s">
        <v>79</v>
      </c>
      <c r="AY274" s="17" t="s">
        <v>130</v>
      </c>
      <c r="BE274" s="216">
        <f>IF(N274="základní",J274,0)</f>
        <v>0</v>
      </c>
      <c r="BF274" s="216">
        <f>IF(N274="snížená",J274,0)</f>
        <v>0</v>
      </c>
      <c r="BG274" s="216">
        <f>IF(N274="zákl. přenesená",J274,0)</f>
        <v>0</v>
      </c>
      <c r="BH274" s="216">
        <f>IF(N274="sníž. přenesená",J274,0)</f>
        <v>0</v>
      </c>
      <c r="BI274" s="216">
        <f>IF(N274="nulová",J274,0)</f>
        <v>0</v>
      </c>
      <c r="BJ274" s="17" t="s">
        <v>79</v>
      </c>
      <c r="BK274" s="216">
        <f>ROUND(I274*H274,2)</f>
        <v>0</v>
      </c>
      <c r="BL274" s="17" t="s">
        <v>137</v>
      </c>
      <c r="BM274" s="215" t="s">
        <v>564</v>
      </c>
    </row>
    <row r="275" s="2" customFormat="1">
      <c r="A275" s="38"/>
      <c r="B275" s="39"/>
      <c r="C275" s="40"/>
      <c r="D275" s="217" t="s">
        <v>138</v>
      </c>
      <c r="E275" s="40"/>
      <c r="F275" s="218" t="s">
        <v>817</v>
      </c>
      <c r="G275" s="40"/>
      <c r="H275" s="40"/>
      <c r="I275" s="219"/>
      <c r="J275" s="40"/>
      <c r="K275" s="40"/>
      <c r="L275" s="44"/>
      <c r="M275" s="220"/>
      <c r="N275" s="221"/>
      <c r="O275" s="84"/>
      <c r="P275" s="84"/>
      <c r="Q275" s="84"/>
      <c r="R275" s="84"/>
      <c r="S275" s="84"/>
      <c r="T275" s="85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T275" s="17" t="s">
        <v>138</v>
      </c>
      <c r="AU275" s="17" t="s">
        <v>79</v>
      </c>
    </row>
    <row r="276" s="2" customFormat="1" ht="16.5" customHeight="1">
      <c r="A276" s="38"/>
      <c r="B276" s="39"/>
      <c r="C276" s="204" t="s">
        <v>568</v>
      </c>
      <c r="D276" s="204" t="s">
        <v>132</v>
      </c>
      <c r="E276" s="205" t="s">
        <v>818</v>
      </c>
      <c r="F276" s="206" t="s">
        <v>819</v>
      </c>
      <c r="G276" s="207" t="s">
        <v>407</v>
      </c>
      <c r="H276" s="208">
        <v>3</v>
      </c>
      <c r="I276" s="209"/>
      <c r="J276" s="210">
        <f>ROUND(I276*H276,2)</f>
        <v>0</v>
      </c>
      <c r="K276" s="206" t="s">
        <v>643</v>
      </c>
      <c r="L276" s="44"/>
      <c r="M276" s="211" t="s">
        <v>19</v>
      </c>
      <c r="N276" s="212" t="s">
        <v>42</v>
      </c>
      <c r="O276" s="84"/>
      <c r="P276" s="213">
        <f>O276*H276</f>
        <v>0</v>
      </c>
      <c r="Q276" s="213">
        <v>0.00089999999999999998</v>
      </c>
      <c r="R276" s="213">
        <f>Q276*H276</f>
        <v>0.0027000000000000001</v>
      </c>
      <c r="S276" s="213">
        <v>0</v>
      </c>
      <c r="T276" s="214">
        <f>S276*H276</f>
        <v>0</v>
      </c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R276" s="215" t="s">
        <v>137</v>
      </c>
      <c r="AT276" s="215" t="s">
        <v>132</v>
      </c>
      <c r="AU276" s="215" t="s">
        <v>79</v>
      </c>
      <c r="AY276" s="17" t="s">
        <v>130</v>
      </c>
      <c r="BE276" s="216">
        <f>IF(N276="základní",J276,0)</f>
        <v>0</v>
      </c>
      <c r="BF276" s="216">
        <f>IF(N276="snížená",J276,0)</f>
        <v>0</v>
      </c>
      <c r="BG276" s="216">
        <f>IF(N276="zákl. přenesená",J276,0)</f>
        <v>0</v>
      </c>
      <c r="BH276" s="216">
        <f>IF(N276="sníž. přenesená",J276,0)</f>
        <v>0</v>
      </c>
      <c r="BI276" s="216">
        <f>IF(N276="nulová",J276,0)</f>
        <v>0</v>
      </c>
      <c r="BJ276" s="17" t="s">
        <v>79</v>
      </c>
      <c r="BK276" s="216">
        <f>ROUND(I276*H276,2)</f>
        <v>0</v>
      </c>
      <c r="BL276" s="17" t="s">
        <v>137</v>
      </c>
      <c r="BM276" s="215" t="s">
        <v>571</v>
      </c>
    </row>
    <row r="277" s="2" customFormat="1">
      <c r="A277" s="38"/>
      <c r="B277" s="39"/>
      <c r="C277" s="40"/>
      <c r="D277" s="217" t="s">
        <v>138</v>
      </c>
      <c r="E277" s="40"/>
      <c r="F277" s="218" t="s">
        <v>819</v>
      </c>
      <c r="G277" s="40"/>
      <c r="H277" s="40"/>
      <c r="I277" s="219"/>
      <c r="J277" s="40"/>
      <c r="K277" s="40"/>
      <c r="L277" s="44"/>
      <c r="M277" s="220"/>
      <c r="N277" s="221"/>
      <c r="O277" s="84"/>
      <c r="P277" s="84"/>
      <c r="Q277" s="84"/>
      <c r="R277" s="84"/>
      <c r="S277" s="84"/>
      <c r="T277" s="85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T277" s="17" t="s">
        <v>138</v>
      </c>
      <c r="AU277" s="17" t="s">
        <v>79</v>
      </c>
    </row>
    <row r="278" s="2" customFormat="1" ht="16.5" customHeight="1">
      <c r="A278" s="38"/>
      <c r="B278" s="39"/>
      <c r="C278" s="204" t="s">
        <v>383</v>
      </c>
      <c r="D278" s="204" t="s">
        <v>132</v>
      </c>
      <c r="E278" s="205" t="s">
        <v>820</v>
      </c>
      <c r="F278" s="206" t="s">
        <v>821</v>
      </c>
      <c r="G278" s="207" t="s">
        <v>407</v>
      </c>
      <c r="H278" s="208">
        <v>1</v>
      </c>
      <c r="I278" s="209"/>
      <c r="J278" s="210">
        <f>ROUND(I278*H278,2)</f>
        <v>0</v>
      </c>
      <c r="K278" s="206" t="s">
        <v>643</v>
      </c>
      <c r="L278" s="44"/>
      <c r="M278" s="211" t="s">
        <v>19</v>
      </c>
      <c r="N278" s="212" t="s">
        <v>42</v>
      </c>
      <c r="O278" s="84"/>
      <c r="P278" s="213">
        <f>O278*H278</f>
        <v>0</v>
      </c>
      <c r="Q278" s="213">
        <v>0.0054999999999999997</v>
      </c>
      <c r="R278" s="213">
        <f>Q278*H278</f>
        <v>0.0054999999999999997</v>
      </c>
      <c r="S278" s="213">
        <v>0</v>
      </c>
      <c r="T278" s="214">
        <f>S278*H278</f>
        <v>0</v>
      </c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R278" s="215" t="s">
        <v>137</v>
      </c>
      <c r="AT278" s="215" t="s">
        <v>132</v>
      </c>
      <c r="AU278" s="215" t="s">
        <v>79</v>
      </c>
      <c r="AY278" s="17" t="s">
        <v>130</v>
      </c>
      <c r="BE278" s="216">
        <f>IF(N278="základní",J278,0)</f>
        <v>0</v>
      </c>
      <c r="BF278" s="216">
        <f>IF(N278="snížená",J278,0)</f>
        <v>0</v>
      </c>
      <c r="BG278" s="216">
        <f>IF(N278="zákl. přenesená",J278,0)</f>
        <v>0</v>
      </c>
      <c r="BH278" s="216">
        <f>IF(N278="sníž. přenesená",J278,0)</f>
        <v>0</v>
      </c>
      <c r="BI278" s="216">
        <f>IF(N278="nulová",J278,0)</f>
        <v>0</v>
      </c>
      <c r="BJ278" s="17" t="s">
        <v>79</v>
      </c>
      <c r="BK278" s="216">
        <f>ROUND(I278*H278,2)</f>
        <v>0</v>
      </c>
      <c r="BL278" s="17" t="s">
        <v>137</v>
      </c>
      <c r="BM278" s="215" t="s">
        <v>579</v>
      </c>
    </row>
    <row r="279" s="2" customFormat="1">
      <c r="A279" s="38"/>
      <c r="B279" s="39"/>
      <c r="C279" s="40"/>
      <c r="D279" s="217" t="s">
        <v>138</v>
      </c>
      <c r="E279" s="40"/>
      <c r="F279" s="218" t="s">
        <v>822</v>
      </c>
      <c r="G279" s="40"/>
      <c r="H279" s="40"/>
      <c r="I279" s="219"/>
      <c r="J279" s="40"/>
      <c r="K279" s="40"/>
      <c r="L279" s="44"/>
      <c r="M279" s="220"/>
      <c r="N279" s="221"/>
      <c r="O279" s="84"/>
      <c r="P279" s="84"/>
      <c r="Q279" s="84"/>
      <c r="R279" s="84"/>
      <c r="S279" s="84"/>
      <c r="T279" s="85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T279" s="17" t="s">
        <v>138</v>
      </c>
      <c r="AU279" s="17" t="s">
        <v>79</v>
      </c>
    </row>
    <row r="280" s="2" customFormat="1" ht="16.5" customHeight="1">
      <c r="A280" s="38"/>
      <c r="B280" s="39"/>
      <c r="C280" s="204" t="s">
        <v>581</v>
      </c>
      <c r="D280" s="204" t="s">
        <v>132</v>
      </c>
      <c r="E280" s="205" t="s">
        <v>823</v>
      </c>
      <c r="F280" s="206" t="s">
        <v>824</v>
      </c>
      <c r="G280" s="207" t="s">
        <v>407</v>
      </c>
      <c r="H280" s="208">
        <v>1</v>
      </c>
      <c r="I280" s="209"/>
      <c r="J280" s="210">
        <f>ROUND(I280*H280,2)</f>
        <v>0</v>
      </c>
      <c r="K280" s="206" t="s">
        <v>643</v>
      </c>
      <c r="L280" s="44"/>
      <c r="M280" s="211" t="s">
        <v>19</v>
      </c>
      <c r="N280" s="212" t="s">
        <v>42</v>
      </c>
      <c r="O280" s="84"/>
      <c r="P280" s="213">
        <f>O280*H280</f>
        <v>0</v>
      </c>
      <c r="Q280" s="213">
        <v>0.015299999999999999</v>
      </c>
      <c r="R280" s="213">
        <f>Q280*H280</f>
        <v>0.015299999999999999</v>
      </c>
      <c r="S280" s="213">
        <v>0</v>
      </c>
      <c r="T280" s="214">
        <f>S280*H280</f>
        <v>0</v>
      </c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R280" s="215" t="s">
        <v>137</v>
      </c>
      <c r="AT280" s="215" t="s">
        <v>132</v>
      </c>
      <c r="AU280" s="215" t="s">
        <v>79</v>
      </c>
      <c r="AY280" s="17" t="s">
        <v>130</v>
      </c>
      <c r="BE280" s="216">
        <f>IF(N280="základní",J280,0)</f>
        <v>0</v>
      </c>
      <c r="BF280" s="216">
        <f>IF(N280="snížená",J280,0)</f>
        <v>0</v>
      </c>
      <c r="BG280" s="216">
        <f>IF(N280="zákl. přenesená",J280,0)</f>
        <v>0</v>
      </c>
      <c r="BH280" s="216">
        <f>IF(N280="sníž. přenesená",J280,0)</f>
        <v>0</v>
      </c>
      <c r="BI280" s="216">
        <f>IF(N280="nulová",J280,0)</f>
        <v>0</v>
      </c>
      <c r="BJ280" s="17" t="s">
        <v>79</v>
      </c>
      <c r="BK280" s="216">
        <f>ROUND(I280*H280,2)</f>
        <v>0</v>
      </c>
      <c r="BL280" s="17" t="s">
        <v>137</v>
      </c>
      <c r="BM280" s="215" t="s">
        <v>584</v>
      </c>
    </row>
    <row r="281" s="2" customFormat="1">
      <c r="A281" s="38"/>
      <c r="B281" s="39"/>
      <c r="C281" s="40"/>
      <c r="D281" s="217" t="s">
        <v>138</v>
      </c>
      <c r="E281" s="40"/>
      <c r="F281" s="218" t="s">
        <v>824</v>
      </c>
      <c r="G281" s="40"/>
      <c r="H281" s="40"/>
      <c r="I281" s="219"/>
      <c r="J281" s="40"/>
      <c r="K281" s="40"/>
      <c r="L281" s="44"/>
      <c r="M281" s="220"/>
      <c r="N281" s="221"/>
      <c r="O281" s="84"/>
      <c r="P281" s="84"/>
      <c r="Q281" s="84"/>
      <c r="R281" s="84"/>
      <c r="S281" s="84"/>
      <c r="T281" s="85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T281" s="17" t="s">
        <v>138</v>
      </c>
      <c r="AU281" s="17" t="s">
        <v>79</v>
      </c>
    </row>
    <row r="282" s="2" customFormat="1" ht="16.5" customHeight="1">
      <c r="A282" s="38"/>
      <c r="B282" s="39"/>
      <c r="C282" s="204" t="s">
        <v>388</v>
      </c>
      <c r="D282" s="204" t="s">
        <v>132</v>
      </c>
      <c r="E282" s="205" t="s">
        <v>825</v>
      </c>
      <c r="F282" s="206" t="s">
        <v>826</v>
      </c>
      <c r="G282" s="207" t="s">
        <v>407</v>
      </c>
      <c r="H282" s="208">
        <v>2</v>
      </c>
      <c r="I282" s="209"/>
      <c r="J282" s="210">
        <f>ROUND(I282*H282,2)</f>
        <v>0</v>
      </c>
      <c r="K282" s="206" t="s">
        <v>643</v>
      </c>
      <c r="L282" s="44"/>
      <c r="M282" s="211" t="s">
        <v>19</v>
      </c>
      <c r="N282" s="212" t="s">
        <v>42</v>
      </c>
      <c r="O282" s="84"/>
      <c r="P282" s="213">
        <f>O282*H282</f>
        <v>0</v>
      </c>
      <c r="Q282" s="213">
        <v>0.0053</v>
      </c>
      <c r="R282" s="213">
        <f>Q282*H282</f>
        <v>0.0106</v>
      </c>
      <c r="S282" s="213">
        <v>0</v>
      </c>
      <c r="T282" s="214">
        <f>S282*H282</f>
        <v>0</v>
      </c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R282" s="215" t="s">
        <v>137</v>
      </c>
      <c r="AT282" s="215" t="s">
        <v>132</v>
      </c>
      <c r="AU282" s="215" t="s">
        <v>79</v>
      </c>
      <c r="AY282" s="17" t="s">
        <v>130</v>
      </c>
      <c r="BE282" s="216">
        <f>IF(N282="základní",J282,0)</f>
        <v>0</v>
      </c>
      <c r="BF282" s="216">
        <f>IF(N282="snížená",J282,0)</f>
        <v>0</v>
      </c>
      <c r="BG282" s="216">
        <f>IF(N282="zákl. přenesená",J282,0)</f>
        <v>0</v>
      </c>
      <c r="BH282" s="216">
        <f>IF(N282="sníž. přenesená",J282,0)</f>
        <v>0</v>
      </c>
      <c r="BI282" s="216">
        <f>IF(N282="nulová",J282,0)</f>
        <v>0</v>
      </c>
      <c r="BJ282" s="17" t="s">
        <v>79</v>
      </c>
      <c r="BK282" s="216">
        <f>ROUND(I282*H282,2)</f>
        <v>0</v>
      </c>
      <c r="BL282" s="17" t="s">
        <v>137</v>
      </c>
      <c r="BM282" s="215" t="s">
        <v>589</v>
      </c>
    </row>
    <row r="283" s="2" customFormat="1">
      <c r="A283" s="38"/>
      <c r="B283" s="39"/>
      <c r="C283" s="40"/>
      <c r="D283" s="217" t="s">
        <v>138</v>
      </c>
      <c r="E283" s="40"/>
      <c r="F283" s="218" t="s">
        <v>826</v>
      </c>
      <c r="G283" s="40"/>
      <c r="H283" s="40"/>
      <c r="I283" s="219"/>
      <c r="J283" s="40"/>
      <c r="K283" s="40"/>
      <c r="L283" s="44"/>
      <c r="M283" s="220"/>
      <c r="N283" s="221"/>
      <c r="O283" s="84"/>
      <c r="P283" s="84"/>
      <c r="Q283" s="84"/>
      <c r="R283" s="84"/>
      <c r="S283" s="84"/>
      <c r="T283" s="85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T283" s="17" t="s">
        <v>138</v>
      </c>
      <c r="AU283" s="17" t="s">
        <v>79</v>
      </c>
    </row>
    <row r="284" s="2" customFormat="1" ht="16.5" customHeight="1">
      <c r="A284" s="38"/>
      <c r="B284" s="39"/>
      <c r="C284" s="204" t="s">
        <v>593</v>
      </c>
      <c r="D284" s="204" t="s">
        <v>132</v>
      </c>
      <c r="E284" s="205" t="s">
        <v>827</v>
      </c>
      <c r="F284" s="206" t="s">
        <v>828</v>
      </c>
      <c r="G284" s="207" t="s">
        <v>407</v>
      </c>
      <c r="H284" s="208">
        <v>1</v>
      </c>
      <c r="I284" s="209"/>
      <c r="J284" s="210">
        <f>ROUND(I284*H284,2)</f>
        <v>0</v>
      </c>
      <c r="K284" s="206" t="s">
        <v>643</v>
      </c>
      <c r="L284" s="44"/>
      <c r="M284" s="211" t="s">
        <v>19</v>
      </c>
      <c r="N284" s="212" t="s">
        <v>42</v>
      </c>
      <c r="O284" s="84"/>
      <c r="P284" s="213">
        <f>O284*H284</f>
        <v>0</v>
      </c>
      <c r="Q284" s="213">
        <v>0.0141</v>
      </c>
      <c r="R284" s="213">
        <f>Q284*H284</f>
        <v>0.0141</v>
      </c>
      <c r="S284" s="213">
        <v>0</v>
      </c>
      <c r="T284" s="214">
        <f>S284*H284</f>
        <v>0</v>
      </c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R284" s="215" t="s">
        <v>137</v>
      </c>
      <c r="AT284" s="215" t="s">
        <v>132</v>
      </c>
      <c r="AU284" s="215" t="s">
        <v>79</v>
      </c>
      <c r="AY284" s="17" t="s">
        <v>130</v>
      </c>
      <c r="BE284" s="216">
        <f>IF(N284="základní",J284,0)</f>
        <v>0</v>
      </c>
      <c r="BF284" s="216">
        <f>IF(N284="snížená",J284,0)</f>
        <v>0</v>
      </c>
      <c r="BG284" s="216">
        <f>IF(N284="zákl. přenesená",J284,0)</f>
        <v>0</v>
      </c>
      <c r="BH284" s="216">
        <f>IF(N284="sníž. přenesená",J284,0)</f>
        <v>0</v>
      </c>
      <c r="BI284" s="216">
        <f>IF(N284="nulová",J284,0)</f>
        <v>0</v>
      </c>
      <c r="BJ284" s="17" t="s">
        <v>79</v>
      </c>
      <c r="BK284" s="216">
        <f>ROUND(I284*H284,2)</f>
        <v>0</v>
      </c>
      <c r="BL284" s="17" t="s">
        <v>137</v>
      </c>
      <c r="BM284" s="215" t="s">
        <v>596</v>
      </c>
    </row>
    <row r="285" s="2" customFormat="1">
      <c r="A285" s="38"/>
      <c r="B285" s="39"/>
      <c r="C285" s="40"/>
      <c r="D285" s="217" t="s">
        <v>138</v>
      </c>
      <c r="E285" s="40"/>
      <c r="F285" s="218" t="s">
        <v>828</v>
      </c>
      <c r="G285" s="40"/>
      <c r="H285" s="40"/>
      <c r="I285" s="219"/>
      <c r="J285" s="40"/>
      <c r="K285" s="40"/>
      <c r="L285" s="44"/>
      <c r="M285" s="220"/>
      <c r="N285" s="221"/>
      <c r="O285" s="84"/>
      <c r="P285" s="84"/>
      <c r="Q285" s="84"/>
      <c r="R285" s="84"/>
      <c r="S285" s="84"/>
      <c r="T285" s="85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T285" s="17" t="s">
        <v>138</v>
      </c>
      <c r="AU285" s="17" t="s">
        <v>79</v>
      </c>
    </row>
    <row r="286" s="2" customFormat="1" ht="16.5" customHeight="1">
      <c r="A286" s="38"/>
      <c r="B286" s="39"/>
      <c r="C286" s="204" t="s">
        <v>393</v>
      </c>
      <c r="D286" s="204" t="s">
        <v>132</v>
      </c>
      <c r="E286" s="205" t="s">
        <v>829</v>
      </c>
      <c r="F286" s="206" t="s">
        <v>830</v>
      </c>
      <c r="G286" s="207" t="s">
        <v>407</v>
      </c>
      <c r="H286" s="208">
        <v>1</v>
      </c>
      <c r="I286" s="209"/>
      <c r="J286" s="210">
        <f>ROUND(I286*H286,2)</f>
        <v>0</v>
      </c>
      <c r="K286" s="206" t="s">
        <v>643</v>
      </c>
      <c r="L286" s="44"/>
      <c r="M286" s="211" t="s">
        <v>19</v>
      </c>
      <c r="N286" s="212" t="s">
        <v>42</v>
      </c>
      <c r="O286" s="84"/>
      <c r="P286" s="213">
        <f>O286*H286</f>
        <v>0</v>
      </c>
      <c r="Q286" s="213">
        <v>0.00027</v>
      </c>
      <c r="R286" s="213">
        <f>Q286*H286</f>
        <v>0.00027</v>
      </c>
      <c r="S286" s="213">
        <v>0</v>
      </c>
      <c r="T286" s="214">
        <f>S286*H286</f>
        <v>0</v>
      </c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R286" s="215" t="s">
        <v>137</v>
      </c>
      <c r="AT286" s="215" t="s">
        <v>132</v>
      </c>
      <c r="AU286" s="215" t="s">
        <v>79</v>
      </c>
      <c r="AY286" s="17" t="s">
        <v>130</v>
      </c>
      <c r="BE286" s="216">
        <f>IF(N286="základní",J286,0)</f>
        <v>0</v>
      </c>
      <c r="BF286" s="216">
        <f>IF(N286="snížená",J286,0)</f>
        <v>0</v>
      </c>
      <c r="BG286" s="216">
        <f>IF(N286="zákl. přenesená",J286,0)</f>
        <v>0</v>
      </c>
      <c r="BH286" s="216">
        <f>IF(N286="sníž. přenesená",J286,0)</f>
        <v>0</v>
      </c>
      <c r="BI286" s="216">
        <f>IF(N286="nulová",J286,0)</f>
        <v>0</v>
      </c>
      <c r="BJ286" s="17" t="s">
        <v>79</v>
      </c>
      <c r="BK286" s="216">
        <f>ROUND(I286*H286,2)</f>
        <v>0</v>
      </c>
      <c r="BL286" s="17" t="s">
        <v>137</v>
      </c>
      <c r="BM286" s="215" t="s">
        <v>603</v>
      </c>
    </row>
    <row r="287" s="2" customFormat="1">
      <c r="A287" s="38"/>
      <c r="B287" s="39"/>
      <c r="C287" s="40"/>
      <c r="D287" s="217" t="s">
        <v>138</v>
      </c>
      <c r="E287" s="40"/>
      <c r="F287" s="218" t="s">
        <v>830</v>
      </c>
      <c r="G287" s="40"/>
      <c r="H287" s="40"/>
      <c r="I287" s="219"/>
      <c r="J287" s="40"/>
      <c r="K287" s="40"/>
      <c r="L287" s="44"/>
      <c r="M287" s="257"/>
      <c r="N287" s="258"/>
      <c r="O287" s="259"/>
      <c r="P287" s="259"/>
      <c r="Q287" s="259"/>
      <c r="R287" s="259"/>
      <c r="S287" s="259"/>
      <c r="T287" s="260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T287" s="17" t="s">
        <v>138</v>
      </c>
      <c r="AU287" s="17" t="s">
        <v>79</v>
      </c>
    </row>
    <row r="288" s="2" customFormat="1" ht="6.96" customHeight="1">
      <c r="A288" s="38"/>
      <c r="B288" s="59"/>
      <c r="C288" s="60"/>
      <c r="D288" s="60"/>
      <c r="E288" s="60"/>
      <c r="F288" s="60"/>
      <c r="G288" s="60"/>
      <c r="H288" s="60"/>
      <c r="I288" s="60"/>
      <c r="J288" s="60"/>
      <c r="K288" s="60"/>
      <c r="L288" s="44"/>
      <c r="M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</row>
  </sheetData>
  <sheetProtection sheet="1" autoFilter="0" formatColumns="0" formatRows="0" objects="1" scenarios="1" spinCount="100000" saltValue="CO4Csfpchzpb7TqEWIF0zlG/ZFOB4cTEp42QSoZFVD5dleLGh5/uY6crS1xtAnO4Byk6r3oEFiEJdqkKGX1t0g==" hashValue="PrFsVIA87PRr5YupUIKpkGZt2SuEy+QFIjjmUNVyd0G9545wXfuIdPonWVzUv0IRwMVuG+lEmYHNS6yXyEIp5w==" algorithmName="SHA-512" password="CC35"/>
  <autoFilter ref="C92:K287"/>
  <mergeCells count="9">
    <mergeCell ref="E7:H7"/>
    <mergeCell ref="E9:H9"/>
    <mergeCell ref="E18:H18"/>
    <mergeCell ref="E27:H27"/>
    <mergeCell ref="E48:H48"/>
    <mergeCell ref="E50:H50"/>
    <mergeCell ref="E83:H83"/>
    <mergeCell ref="E85:H8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87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81</v>
      </c>
    </row>
    <row r="4" s="1" customFormat="1" ht="24.96" customHeight="1">
      <c r="B4" s="20"/>
      <c r="D4" s="130" t="s">
        <v>94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Úprava křižovatky k nové obytné zóně - Včelnice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95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831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25. 5. 2023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tr">
        <f>IF('Rekapitulace stavby'!AN10="","",'Rekapitulace stavby'!AN10)</f>
        <v/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tr">
        <f>IF('Rekapitulace stavby'!E11="","",'Rekapitulace stavby'!E11)</f>
        <v>Městys Chodová Planá</v>
      </c>
      <c r="F15" s="38"/>
      <c r="G15" s="38"/>
      <c r="H15" s="38"/>
      <c r="I15" s="132" t="s">
        <v>28</v>
      </c>
      <c r="J15" s="136" t="str">
        <f>IF('Rekapitulace stavby'!AN11="","",'Rekapitulace stavby'!AN11)</f>
        <v/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612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34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612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35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37</v>
      </c>
      <c r="E30" s="38"/>
      <c r="F30" s="38"/>
      <c r="G30" s="38"/>
      <c r="H30" s="38"/>
      <c r="I30" s="38"/>
      <c r="J30" s="144">
        <f>ROUND(J91,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39</v>
      </c>
      <c r="G32" s="38"/>
      <c r="H32" s="38"/>
      <c r="I32" s="145" t="s">
        <v>38</v>
      </c>
      <c r="J32" s="145" t="s">
        <v>40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41</v>
      </c>
      <c r="E33" s="132" t="s">
        <v>42</v>
      </c>
      <c r="F33" s="147">
        <f>ROUND((SUM(BE91:BE215)),  2)</f>
        <v>0</v>
      </c>
      <c r="G33" s="38"/>
      <c r="H33" s="38"/>
      <c r="I33" s="148">
        <v>0.20999999999999999</v>
      </c>
      <c r="J33" s="147">
        <f>ROUND(((SUM(BE91:BE215))*I33),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43</v>
      </c>
      <c r="F34" s="147">
        <f>ROUND((SUM(BF91:BF215)),  2)</f>
        <v>0</v>
      </c>
      <c r="G34" s="38"/>
      <c r="H34" s="38"/>
      <c r="I34" s="148">
        <v>0.14999999999999999</v>
      </c>
      <c r="J34" s="147">
        <f>ROUND(((SUM(BF91:BF215))*I34),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44</v>
      </c>
      <c r="F35" s="147">
        <f>ROUND((SUM(BG91:BG215)),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45</v>
      </c>
      <c r="F36" s="147">
        <f>ROUND((SUM(BH91:BH215)),  2)</f>
        <v>0</v>
      </c>
      <c r="G36" s="38"/>
      <c r="H36" s="38"/>
      <c r="I36" s="148">
        <v>0.14999999999999999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46</v>
      </c>
      <c r="F37" s="147">
        <f>ROUND((SUM(BI91:BI215)),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47</v>
      </c>
      <c r="E39" s="151"/>
      <c r="F39" s="151"/>
      <c r="G39" s="152" t="s">
        <v>48</v>
      </c>
      <c r="H39" s="153" t="s">
        <v>49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99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Úprava křižovatky k nové obytné zóně - Včelnice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95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D.3 - úprava toku a propustek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Chodová Planá</v>
      </c>
      <c r="G52" s="40"/>
      <c r="H52" s="40"/>
      <c r="I52" s="32" t="s">
        <v>23</v>
      </c>
      <c r="J52" s="72" t="str">
        <f>IF(J12="","",J12)</f>
        <v>25. 5. 2023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5.15" customHeight="1">
      <c r="A54" s="38"/>
      <c r="B54" s="39"/>
      <c r="C54" s="32" t="s">
        <v>25</v>
      </c>
      <c r="D54" s="40"/>
      <c r="E54" s="40"/>
      <c r="F54" s="27" t="str">
        <f>E15</f>
        <v>Městys Chodová Planá</v>
      </c>
      <c r="G54" s="40"/>
      <c r="H54" s="40"/>
      <c r="I54" s="32" t="s">
        <v>31</v>
      </c>
      <c r="J54" s="36" t="str">
        <f>E21</f>
        <v>Jaroslav Zabloudil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15.1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34</v>
      </c>
      <c r="J55" s="36" t="str">
        <f>E24</f>
        <v>Jaroslav Zabloudil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100</v>
      </c>
      <c r="D57" s="162"/>
      <c r="E57" s="162"/>
      <c r="F57" s="162"/>
      <c r="G57" s="162"/>
      <c r="H57" s="162"/>
      <c r="I57" s="162"/>
      <c r="J57" s="163" t="s">
        <v>101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69</v>
      </c>
      <c r="D59" s="40"/>
      <c r="E59" s="40"/>
      <c r="F59" s="40"/>
      <c r="G59" s="40"/>
      <c r="H59" s="40"/>
      <c r="I59" s="40"/>
      <c r="J59" s="102">
        <f>J91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102</v>
      </c>
    </row>
    <row r="60" s="9" customFormat="1" ht="24.96" customHeight="1">
      <c r="A60" s="9"/>
      <c r="B60" s="165"/>
      <c r="C60" s="166"/>
      <c r="D60" s="167" t="s">
        <v>613</v>
      </c>
      <c r="E60" s="168"/>
      <c r="F60" s="168"/>
      <c r="G60" s="168"/>
      <c r="H60" s="168"/>
      <c r="I60" s="168"/>
      <c r="J60" s="169">
        <f>J92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5"/>
      <c r="C61" s="166"/>
      <c r="D61" s="167" t="s">
        <v>614</v>
      </c>
      <c r="E61" s="168"/>
      <c r="F61" s="168"/>
      <c r="G61" s="168"/>
      <c r="H61" s="168"/>
      <c r="I61" s="168"/>
      <c r="J61" s="169">
        <f>J103</f>
        <v>0</v>
      </c>
      <c r="K61" s="166"/>
      <c r="L61" s="170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5"/>
      <c r="C62" s="166"/>
      <c r="D62" s="167" t="s">
        <v>615</v>
      </c>
      <c r="E62" s="168"/>
      <c r="F62" s="168"/>
      <c r="G62" s="168"/>
      <c r="H62" s="168"/>
      <c r="I62" s="168"/>
      <c r="J62" s="169">
        <f>J120</f>
        <v>0</v>
      </c>
      <c r="K62" s="166"/>
      <c r="L62" s="170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5"/>
      <c r="C63" s="166"/>
      <c r="D63" s="167" t="s">
        <v>616</v>
      </c>
      <c r="E63" s="168"/>
      <c r="F63" s="168"/>
      <c r="G63" s="168"/>
      <c r="H63" s="168"/>
      <c r="I63" s="168"/>
      <c r="J63" s="169">
        <f>J135</f>
        <v>0</v>
      </c>
      <c r="K63" s="166"/>
      <c r="L63" s="170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5"/>
      <c r="C64" s="166"/>
      <c r="D64" s="167" t="s">
        <v>618</v>
      </c>
      <c r="E64" s="168"/>
      <c r="F64" s="168"/>
      <c r="G64" s="168"/>
      <c r="H64" s="168"/>
      <c r="I64" s="168"/>
      <c r="J64" s="169">
        <f>J140</f>
        <v>0</v>
      </c>
      <c r="K64" s="166"/>
      <c r="L64" s="17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5"/>
      <c r="C65" s="166"/>
      <c r="D65" s="167" t="s">
        <v>619</v>
      </c>
      <c r="E65" s="168"/>
      <c r="F65" s="168"/>
      <c r="G65" s="168"/>
      <c r="H65" s="168"/>
      <c r="I65" s="168"/>
      <c r="J65" s="169">
        <f>J157</f>
        <v>0</v>
      </c>
      <c r="K65" s="166"/>
      <c r="L65" s="17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5"/>
      <c r="C66" s="166"/>
      <c r="D66" s="167" t="s">
        <v>832</v>
      </c>
      <c r="E66" s="168"/>
      <c r="F66" s="168"/>
      <c r="G66" s="168"/>
      <c r="H66" s="168"/>
      <c r="I66" s="168"/>
      <c r="J66" s="169">
        <f>J176</f>
        <v>0</v>
      </c>
      <c r="K66" s="166"/>
      <c r="L66" s="17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65"/>
      <c r="C67" s="166"/>
      <c r="D67" s="167" t="s">
        <v>620</v>
      </c>
      <c r="E67" s="168"/>
      <c r="F67" s="168"/>
      <c r="G67" s="168"/>
      <c r="H67" s="168"/>
      <c r="I67" s="168"/>
      <c r="J67" s="169">
        <f>J185</f>
        <v>0</v>
      </c>
      <c r="K67" s="166"/>
      <c r="L67" s="17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65"/>
      <c r="C68" s="166"/>
      <c r="D68" s="167" t="s">
        <v>621</v>
      </c>
      <c r="E68" s="168"/>
      <c r="F68" s="168"/>
      <c r="G68" s="168"/>
      <c r="H68" s="168"/>
      <c r="I68" s="168"/>
      <c r="J68" s="169">
        <f>J194</f>
        <v>0</v>
      </c>
      <c r="K68" s="166"/>
      <c r="L68" s="17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65"/>
      <c r="C69" s="166"/>
      <c r="D69" s="167" t="s">
        <v>624</v>
      </c>
      <c r="E69" s="168"/>
      <c r="F69" s="168"/>
      <c r="G69" s="168"/>
      <c r="H69" s="168"/>
      <c r="I69" s="168"/>
      <c r="J69" s="169">
        <f>J199</f>
        <v>0</v>
      </c>
      <c r="K69" s="166"/>
      <c r="L69" s="170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65"/>
      <c r="C70" s="166"/>
      <c r="D70" s="167" t="s">
        <v>833</v>
      </c>
      <c r="E70" s="168"/>
      <c r="F70" s="168"/>
      <c r="G70" s="168"/>
      <c r="H70" s="168"/>
      <c r="I70" s="168"/>
      <c r="J70" s="169">
        <f>J208</f>
        <v>0</v>
      </c>
      <c r="K70" s="166"/>
      <c r="L70" s="170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65"/>
      <c r="C71" s="166"/>
      <c r="D71" s="167" t="s">
        <v>626</v>
      </c>
      <c r="E71" s="168"/>
      <c r="F71" s="168"/>
      <c r="G71" s="168"/>
      <c r="H71" s="168"/>
      <c r="I71" s="168"/>
      <c r="J71" s="169">
        <f>J211</f>
        <v>0</v>
      </c>
      <c r="K71" s="166"/>
      <c r="L71" s="170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2" customFormat="1" ht="21.84" customHeight="1">
      <c r="A72" s="38"/>
      <c r="B72" s="39"/>
      <c r="C72" s="40"/>
      <c r="D72" s="40"/>
      <c r="E72" s="40"/>
      <c r="F72" s="40"/>
      <c r="G72" s="40"/>
      <c r="H72" s="40"/>
      <c r="I72" s="40"/>
      <c r="J72" s="40"/>
      <c r="K72" s="40"/>
      <c r="L72" s="134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6.96" customHeight="1">
      <c r="A73" s="38"/>
      <c r="B73" s="59"/>
      <c r="C73" s="60"/>
      <c r="D73" s="60"/>
      <c r="E73" s="60"/>
      <c r="F73" s="60"/>
      <c r="G73" s="60"/>
      <c r="H73" s="60"/>
      <c r="I73" s="60"/>
      <c r="J73" s="60"/>
      <c r="K73" s="60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7" s="2" customFormat="1" ht="6.96" customHeight="1">
      <c r="A77" s="38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24.96" customHeight="1">
      <c r="A78" s="38"/>
      <c r="B78" s="39"/>
      <c r="C78" s="23" t="s">
        <v>115</v>
      </c>
      <c r="D78" s="40"/>
      <c r="E78" s="40"/>
      <c r="F78" s="40"/>
      <c r="G78" s="40"/>
      <c r="H78" s="40"/>
      <c r="I78" s="40"/>
      <c r="J78" s="40"/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6.96" customHeight="1">
      <c r="A79" s="38"/>
      <c r="B79" s="39"/>
      <c r="C79" s="40"/>
      <c r="D79" s="40"/>
      <c r="E79" s="40"/>
      <c r="F79" s="40"/>
      <c r="G79" s="40"/>
      <c r="H79" s="40"/>
      <c r="I79" s="40"/>
      <c r="J79" s="40"/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2" customHeight="1">
      <c r="A80" s="38"/>
      <c r="B80" s="39"/>
      <c r="C80" s="32" t="s">
        <v>16</v>
      </c>
      <c r="D80" s="40"/>
      <c r="E80" s="40"/>
      <c r="F80" s="40"/>
      <c r="G80" s="40"/>
      <c r="H80" s="40"/>
      <c r="I80" s="40"/>
      <c r="J80" s="40"/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6.5" customHeight="1">
      <c r="A81" s="38"/>
      <c r="B81" s="39"/>
      <c r="C81" s="40"/>
      <c r="D81" s="40"/>
      <c r="E81" s="160" t="str">
        <f>E7</f>
        <v>Úprava křižovatky k nové obytné zóně - Včelnice</v>
      </c>
      <c r="F81" s="32"/>
      <c r="G81" s="32"/>
      <c r="H81" s="32"/>
      <c r="I81" s="40"/>
      <c r="J81" s="40"/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2" customHeight="1">
      <c r="A82" s="38"/>
      <c r="B82" s="39"/>
      <c r="C82" s="32" t="s">
        <v>95</v>
      </c>
      <c r="D82" s="40"/>
      <c r="E82" s="40"/>
      <c r="F82" s="40"/>
      <c r="G82" s="40"/>
      <c r="H82" s="40"/>
      <c r="I82" s="40"/>
      <c r="J82" s="40"/>
      <c r="K82" s="40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6.5" customHeight="1">
      <c r="A83" s="38"/>
      <c r="B83" s="39"/>
      <c r="C83" s="40"/>
      <c r="D83" s="40"/>
      <c r="E83" s="69" t="str">
        <f>E9</f>
        <v>D.3 - úprava toku a propustek</v>
      </c>
      <c r="F83" s="40"/>
      <c r="G83" s="40"/>
      <c r="H83" s="40"/>
      <c r="I83" s="40"/>
      <c r="J83" s="40"/>
      <c r="K83" s="40"/>
      <c r="L83" s="134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6.96" customHeight="1">
      <c r="A84" s="38"/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13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2" customHeight="1">
      <c r="A85" s="38"/>
      <c r="B85" s="39"/>
      <c r="C85" s="32" t="s">
        <v>21</v>
      </c>
      <c r="D85" s="40"/>
      <c r="E85" s="40"/>
      <c r="F85" s="27" t="str">
        <f>F12</f>
        <v>Chodová Planá</v>
      </c>
      <c r="G85" s="40"/>
      <c r="H85" s="40"/>
      <c r="I85" s="32" t="s">
        <v>23</v>
      </c>
      <c r="J85" s="72" t="str">
        <f>IF(J12="","",J12)</f>
        <v>25. 5. 2023</v>
      </c>
      <c r="K85" s="40"/>
      <c r="L85" s="13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134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5.15" customHeight="1">
      <c r="A87" s="38"/>
      <c r="B87" s="39"/>
      <c r="C87" s="32" t="s">
        <v>25</v>
      </c>
      <c r="D87" s="40"/>
      <c r="E87" s="40"/>
      <c r="F87" s="27" t="str">
        <f>E15</f>
        <v>Městys Chodová Planá</v>
      </c>
      <c r="G87" s="40"/>
      <c r="H87" s="40"/>
      <c r="I87" s="32" t="s">
        <v>31</v>
      </c>
      <c r="J87" s="36" t="str">
        <f>E21</f>
        <v>Jaroslav Zabloudil</v>
      </c>
      <c r="K87" s="40"/>
      <c r="L87" s="134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5.15" customHeight="1">
      <c r="A88" s="38"/>
      <c r="B88" s="39"/>
      <c r="C88" s="32" t="s">
        <v>29</v>
      </c>
      <c r="D88" s="40"/>
      <c r="E88" s="40"/>
      <c r="F88" s="27" t="str">
        <f>IF(E18="","",E18)</f>
        <v>Vyplň údaj</v>
      </c>
      <c r="G88" s="40"/>
      <c r="H88" s="40"/>
      <c r="I88" s="32" t="s">
        <v>34</v>
      </c>
      <c r="J88" s="36" t="str">
        <f>E24</f>
        <v>Jaroslav Zabloudil</v>
      </c>
      <c r="K88" s="40"/>
      <c r="L88" s="134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0.32" customHeight="1">
      <c r="A89" s="38"/>
      <c r="B89" s="39"/>
      <c r="C89" s="40"/>
      <c r="D89" s="40"/>
      <c r="E89" s="40"/>
      <c r="F89" s="40"/>
      <c r="G89" s="40"/>
      <c r="H89" s="40"/>
      <c r="I89" s="40"/>
      <c r="J89" s="40"/>
      <c r="K89" s="40"/>
      <c r="L89" s="134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11" customFormat="1" ht="29.28" customHeight="1">
      <c r="A90" s="177"/>
      <c r="B90" s="178"/>
      <c r="C90" s="179" t="s">
        <v>116</v>
      </c>
      <c r="D90" s="180" t="s">
        <v>56</v>
      </c>
      <c r="E90" s="180" t="s">
        <v>52</v>
      </c>
      <c r="F90" s="180" t="s">
        <v>53</v>
      </c>
      <c r="G90" s="180" t="s">
        <v>117</v>
      </c>
      <c r="H90" s="180" t="s">
        <v>118</v>
      </c>
      <c r="I90" s="180" t="s">
        <v>119</v>
      </c>
      <c r="J90" s="180" t="s">
        <v>101</v>
      </c>
      <c r="K90" s="181" t="s">
        <v>120</v>
      </c>
      <c r="L90" s="182"/>
      <c r="M90" s="92" t="s">
        <v>19</v>
      </c>
      <c r="N90" s="93" t="s">
        <v>41</v>
      </c>
      <c r="O90" s="93" t="s">
        <v>121</v>
      </c>
      <c r="P90" s="93" t="s">
        <v>122</v>
      </c>
      <c r="Q90" s="93" t="s">
        <v>123</v>
      </c>
      <c r="R90" s="93" t="s">
        <v>124</v>
      </c>
      <c r="S90" s="93" t="s">
        <v>125</v>
      </c>
      <c r="T90" s="94" t="s">
        <v>126</v>
      </c>
      <c r="U90" s="177"/>
      <c r="V90" s="177"/>
      <c r="W90" s="177"/>
      <c r="X90" s="177"/>
      <c r="Y90" s="177"/>
      <c r="Z90" s="177"/>
      <c r="AA90" s="177"/>
      <c r="AB90" s="177"/>
      <c r="AC90" s="177"/>
      <c r="AD90" s="177"/>
      <c r="AE90" s="177"/>
    </row>
    <row r="91" s="2" customFormat="1" ht="22.8" customHeight="1">
      <c r="A91" s="38"/>
      <c r="B91" s="39"/>
      <c r="C91" s="99" t="s">
        <v>127</v>
      </c>
      <c r="D91" s="40"/>
      <c r="E91" s="40"/>
      <c r="F91" s="40"/>
      <c r="G91" s="40"/>
      <c r="H91" s="40"/>
      <c r="I91" s="40"/>
      <c r="J91" s="183">
        <f>BK91</f>
        <v>0</v>
      </c>
      <c r="K91" s="40"/>
      <c r="L91" s="44"/>
      <c r="M91" s="95"/>
      <c r="N91" s="184"/>
      <c r="O91" s="96"/>
      <c r="P91" s="185">
        <f>P92+P103+P120+P135+P140+P157+P176+P185+P194+P199+P208+P211</f>
        <v>0</v>
      </c>
      <c r="Q91" s="96"/>
      <c r="R91" s="185">
        <f>R92+R103+R120+R135+R140+R157+R176+R185+R194+R199+R208+R211</f>
        <v>321.99324917999996</v>
      </c>
      <c r="S91" s="96"/>
      <c r="T91" s="186">
        <f>T92+T103+T120+T135+T140+T157+T176+T185+T194+T199+T208+T211</f>
        <v>0</v>
      </c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T91" s="17" t="s">
        <v>70</v>
      </c>
      <c r="AU91" s="17" t="s">
        <v>102</v>
      </c>
      <c r="BK91" s="187">
        <f>BK92+BK103+BK120+BK135+BK140+BK157+BK176+BK185+BK194+BK199+BK208+BK211</f>
        <v>0</v>
      </c>
    </row>
    <row r="92" s="12" customFormat="1" ht="25.92" customHeight="1">
      <c r="A92" s="12"/>
      <c r="B92" s="188"/>
      <c r="C92" s="189"/>
      <c r="D92" s="190" t="s">
        <v>70</v>
      </c>
      <c r="E92" s="191" t="s">
        <v>71</v>
      </c>
      <c r="F92" s="191" t="s">
        <v>627</v>
      </c>
      <c r="G92" s="189"/>
      <c r="H92" s="189"/>
      <c r="I92" s="192"/>
      <c r="J92" s="193">
        <f>BK92</f>
        <v>0</v>
      </c>
      <c r="K92" s="189"/>
      <c r="L92" s="194"/>
      <c r="M92" s="195"/>
      <c r="N92" s="196"/>
      <c r="O92" s="196"/>
      <c r="P92" s="197">
        <f>SUM(P93:P102)</f>
        <v>0</v>
      </c>
      <c r="Q92" s="196"/>
      <c r="R92" s="197">
        <f>SUM(R93:R102)</f>
        <v>0</v>
      </c>
      <c r="S92" s="196"/>
      <c r="T92" s="198">
        <f>SUM(T93:T102)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199" t="s">
        <v>79</v>
      </c>
      <c r="AT92" s="200" t="s">
        <v>70</v>
      </c>
      <c r="AU92" s="200" t="s">
        <v>71</v>
      </c>
      <c r="AY92" s="199" t="s">
        <v>130</v>
      </c>
      <c r="BK92" s="201">
        <f>SUM(BK93:BK102)</f>
        <v>0</v>
      </c>
    </row>
    <row r="93" s="2" customFormat="1" ht="16.5" customHeight="1">
      <c r="A93" s="38"/>
      <c r="B93" s="39"/>
      <c r="C93" s="204" t="s">
        <v>79</v>
      </c>
      <c r="D93" s="204" t="s">
        <v>132</v>
      </c>
      <c r="E93" s="205" t="s">
        <v>628</v>
      </c>
      <c r="F93" s="206" t="s">
        <v>629</v>
      </c>
      <c r="G93" s="207" t="s">
        <v>630</v>
      </c>
      <c r="H93" s="208">
        <v>1</v>
      </c>
      <c r="I93" s="209"/>
      <c r="J93" s="210">
        <f>ROUND(I93*H93,2)</f>
        <v>0</v>
      </c>
      <c r="K93" s="206" t="s">
        <v>19</v>
      </c>
      <c r="L93" s="44"/>
      <c r="M93" s="211" t="s">
        <v>19</v>
      </c>
      <c r="N93" s="212" t="s">
        <v>42</v>
      </c>
      <c r="O93" s="84"/>
      <c r="P93" s="213">
        <f>O93*H93</f>
        <v>0</v>
      </c>
      <c r="Q93" s="213">
        <v>0</v>
      </c>
      <c r="R93" s="213">
        <f>Q93*H93</f>
        <v>0</v>
      </c>
      <c r="S93" s="213">
        <v>0</v>
      </c>
      <c r="T93" s="214">
        <f>S93*H93</f>
        <v>0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R93" s="215" t="s">
        <v>137</v>
      </c>
      <c r="AT93" s="215" t="s">
        <v>132</v>
      </c>
      <c r="AU93" s="215" t="s">
        <v>79</v>
      </c>
      <c r="AY93" s="17" t="s">
        <v>130</v>
      </c>
      <c r="BE93" s="216">
        <f>IF(N93="základní",J93,0)</f>
        <v>0</v>
      </c>
      <c r="BF93" s="216">
        <f>IF(N93="snížená",J93,0)</f>
        <v>0</v>
      </c>
      <c r="BG93" s="216">
        <f>IF(N93="zákl. přenesená",J93,0)</f>
        <v>0</v>
      </c>
      <c r="BH93" s="216">
        <f>IF(N93="sníž. přenesená",J93,0)</f>
        <v>0</v>
      </c>
      <c r="BI93" s="216">
        <f>IF(N93="nulová",J93,0)</f>
        <v>0</v>
      </c>
      <c r="BJ93" s="17" t="s">
        <v>79</v>
      </c>
      <c r="BK93" s="216">
        <f>ROUND(I93*H93,2)</f>
        <v>0</v>
      </c>
      <c r="BL93" s="17" t="s">
        <v>137</v>
      </c>
      <c r="BM93" s="215" t="s">
        <v>81</v>
      </c>
    </row>
    <row r="94" s="2" customFormat="1">
      <c r="A94" s="38"/>
      <c r="B94" s="39"/>
      <c r="C94" s="40"/>
      <c r="D94" s="217" t="s">
        <v>138</v>
      </c>
      <c r="E94" s="40"/>
      <c r="F94" s="218" t="s">
        <v>629</v>
      </c>
      <c r="G94" s="40"/>
      <c r="H94" s="40"/>
      <c r="I94" s="219"/>
      <c r="J94" s="40"/>
      <c r="K94" s="40"/>
      <c r="L94" s="44"/>
      <c r="M94" s="220"/>
      <c r="N94" s="221"/>
      <c r="O94" s="84"/>
      <c r="P94" s="84"/>
      <c r="Q94" s="84"/>
      <c r="R94" s="84"/>
      <c r="S94" s="84"/>
      <c r="T94" s="85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T94" s="17" t="s">
        <v>138</v>
      </c>
      <c r="AU94" s="17" t="s">
        <v>79</v>
      </c>
    </row>
    <row r="95" s="2" customFormat="1" ht="16.5" customHeight="1">
      <c r="A95" s="38"/>
      <c r="B95" s="39"/>
      <c r="C95" s="204" t="s">
        <v>81</v>
      </c>
      <c r="D95" s="204" t="s">
        <v>132</v>
      </c>
      <c r="E95" s="205" t="s">
        <v>631</v>
      </c>
      <c r="F95" s="206" t="s">
        <v>632</v>
      </c>
      <c r="G95" s="207" t="s">
        <v>630</v>
      </c>
      <c r="H95" s="208">
        <v>1</v>
      </c>
      <c r="I95" s="209"/>
      <c r="J95" s="210">
        <f>ROUND(I95*H95,2)</f>
        <v>0</v>
      </c>
      <c r="K95" s="206" t="s">
        <v>19</v>
      </c>
      <c r="L95" s="44"/>
      <c r="M95" s="211" t="s">
        <v>19</v>
      </c>
      <c r="N95" s="212" t="s">
        <v>42</v>
      </c>
      <c r="O95" s="84"/>
      <c r="P95" s="213">
        <f>O95*H95</f>
        <v>0</v>
      </c>
      <c r="Q95" s="213">
        <v>0</v>
      </c>
      <c r="R95" s="213">
        <f>Q95*H95</f>
        <v>0</v>
      </c>
      <c r="S95" s="213">
        <v>0</v>
      </c>
      <c r="T95" s="214">
        <f>S95*H95</f>
        <v>0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215" t="s">
        <v>137</v>
      </c>
      <c r="AT95" s="215" t="s">
        <v>132</v>
      </c>
      <c r="AU95" s="215" t="s">
        <v>79</v>
      </c>
      <c r="AY95" s="17" t="s">
        <v>130</v>
      </c>
      <c r="BE95" s="216">
        <f>IF(N95="základní",J95,0)</f>
        <v>0</v>
      </c>
      <c r="BF95" s="216">
        <f>IF(N95="snížená",J95,0)</f>
        <v>0</v>
      </c>
      <c r="BG95" s="216">
        <f>IF(N95="zákl. přenesená",J95,0)</f>
        <v>0</v>
      </c>
      <c r="BH95" s="216">
        <f>IF(N95="sníž. přenesená",J95,0)</f>
        <v>0</v>
      </c>
      <c r="BI95" s="216">
        <f>IF(N95="nulová",J95,0)</f>
        <v>0</v>
      </c>
      <c r="BJ95" s="17" t="s">
        <v>79</v>
      </c>
      <c r="BK95" s="216">
        <f>ROUND(I95*H95,2)</f>
        <v>0</v>
      </c>
      <c r="BL95" s="17" t="s">
        <v>137</v>
      </c>
      <c r="BM95" s="215" t="s">
        <v>137</v>
      </c>
    </row>
    <row r="96" s="2" customFormat="1">
      <c r="A96" s="38"/>
      <c r="B96" s="39"/>
      <c r="C96" s="40"/>
      <c r="D96" s="217" t="s">
        <v>138</v>
      </c>
      <c r="E96" s="40"/>
      <c r="F96" s="218" t="s">
        <v>632</v>
      </c>
      <c r="G96" s="40"/>
      <c r="H96" s="40"/>
      <c r="I96" s="219"/>
      <c r="J96" s="40"/>
      <c r="K96" s="40"/>
      <c r="L96" s="44"/>
      <c r="M96" s="220"/>
      <c r="N96" s="221"/>
      <c r="O96" s="84"/>
      <c r="P96" s="84"/>
      <c r="Q96" s="84"/>
      <c r="R96" s="84"/>
      <c r="S96" s="84"/>
      <c r="T96" s="85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T96" s="17" t="s">
        <v>138</v>
      </c>
      <c r="AU96" s="17" t="s">
        <v>79</v>
      </c>
    </row>
    <row r="97" s="2" customFormat="1" ht="16.5" customHeight="1">
      <c r="A97" s="38"/>
      <c r="B97" s="39"/>
      <c r="C97" s="204" t="s">
        <v>144</v>
      </c>
      <c r="D97" s="204" t="s">
        <v>132</v>
      </c>
      <c r="E97" s="205" t="s">
        <v>633</v>
      </c>
      <c r="F97" s="206" t="s">
        <v>634</v>
      </c>
      <c r="G97" s="207" t="s">
        <v>630</v>
      </c>
      <c r="H97" s="208">
        <v>1</v>
      </c>
      <c r="I97" s="209"/>
      <c r="J97" s="210">
        <f>ROUND(I97*H97,2)</f>
        <v>0</v>
      </c>
      <c r="K97" s="206" t="s">
        <v>19</v>
      </c>
      <c r="L97" s="44"/>
      <c r="M97" s="211" t="s">
        <v>19</v>
      </c>
      <c r="N97" s="212" t="s">
        <v>42</v>
      </c>
      <c r="O97" s="84"/>
      <c r="P97" s="213">
        <f>O97*H97</f>
        <v>0</v>
      </c>
      <c r="Q97" s="213">
        <v>0</v>
      </c>
      <c r="R97" s="213">
        <f>Q97*H97</f>
        <v>0</v>
      </c>
      <c r="S97" s="213">
        <v>0</v>
      </c>
      <c r="T97" s="214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15" t="s">
        <v>137</v>
      </c>
      <c r="AT97" s="215" t="s">
        <v>132</v>
      </c>
      <c r="AU97" s="215" t="s">
        <v>79</v>
      </c>
      <c r="AY97" s="17" t="s">
        <v>130</v>
      </c>
      <c r="BE97" s="216">
        <f>IF(N97="základní",J97,0)</f>
        <v>0</v>
      </c>
      <c r="BF97" s="216">
        <f>IF(N97="snížená",J97,0)</f>
        <v>0</v>
      </c>
      <c r="BG97" s="216">
        <f>IF(N97="zákl. přenesená",J97,0)</f>
        <v>0</v>
      </c>
      <c r="BH97" s="216">
        <f>IF(N97="sníž. přenesená",J97,0)</f>
        <v>0</v>
      </c>
      <c r="BI97" s="216">
        <f>IF(N97="nulová",J97,0)</f>
        <v>0</v>
      </c>
      <c r="BJ97" s="17" t="s">
        <v>79</v>
      </c>
      <c r="BK97" s="216">
        <f>ROUND(I97*H97,2)</f>
        <v>0</v>
      </c>
      <c r="BL97" s="17" t="s">
        <v>137</v>
      </c>
      <c r="BM97" s="215" t="s">
        <v>147</v>
      </c>
    </row>
    <row r="98" s="2" customFormat="1">
      <c r="A98" s="38"/>
      <c r="B98" s="39"/>
      <c r="C98" s="40"/>
      <c r="D98" s="217" t="s">
        <v>138</v>
      </c>
      <c r="E98" s="40"/>
      <c r="F98" s="218" t="s">
        <v>634</v>
      </c>
      <c r="G98" s="40"/>
      <c r="H98" s="40"/>
      <c r="I98" s="219"/>
      <c r="J98" s="40"/>
      <c r="K98" s="40"/>
      <c r="L98" s="44"/>
      <c r="M98" s="220"/>
      <c r="N98" s="221"/>
      <c r="O98" s="84"/>
      <c r="P98" s="84"/>
      <c r="Q98" s="84"/>
      <c r="R98" s="84"/>
      <c r="S98" s="84"/>
      <c r="T98" s="85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T98" s="17" t="s">
        <v>138</v>
      </c>
      <c r="AU98" s="17" t="s">
        <v>79</v>
      </c>
    </row>
    <row r="99" s="2" customFormat="1" ht="16.5" customHeight="1">
      <c r="A99" s="38"/>
      <c r="B99" s="39"/>
      <c r="C99" s="204" t="s">
        <v>137</v>
      </c>
      <c r="D99" s="204" t="s">
        <v>132</v>
      </c>
      <c r="E99" s="205" t="s">
        <v>635</v>
      </c>
      <c r="F99" s="206" t="s">
        <v>636</v>
      </c>
      <c r="G99" s="207" t="s">
        <v>637</v>
      </c>
      <c r="H99" s="208">
        <v>6</v>
      </c>
      <c r="I99" s="209"/>
      <c r="J99" s="210">
        <f>ROUND(I99*H99,2)</f>
        <v>0</v>
      </c>
      <c r="K99" s="206" t="s">
        <v>19</v>
      </c>
      <c r="L99" s="44"/>
      <c r="M99" s="211" t="s">
        <v>19</v>
      </c>
      <c r="N99" s="212" t="s">
        <v>42</v>
      </c>
      <c r="O99" s="84"/>
      <c r="P99" s="213">
        <f>O99*H99</f>
        <v>0</v>
      </c>
      <c r="Q99" s="213">
        <v>0</v>
      </c>
      <c r="R99" s="213">
        <f>Q99*H99</f>
        <v>0</v>
      </c>
      <c r="S99" s="213">
        <v>0</v>
      </c>
      <c r="T99" s="214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15" t="s">
        <v>137</v>
      </c>
      <c r="AT99" s="215" t="s">
        <v>132</v>
      </c>
      <c r="AU99" s="215" t="s">
        <v>79</v>
      </c>
      <c r="AY99" s="17" t="s">
        <v>130</v>
      </c>
      <c r="BE99" s="216">
        <f>IF(N99="základní",J99,0)</f>
        <v>0</v>
      </c>
      <c r="BF99" s="216">
        <f>IF(N99="snížená",J99,0)</f>
        <v>0</v>
      </c>
      <c r="BG99" s="216">
        <f>IF(N99="zákl. přenesená",J99,0)</f>
        <v>0</v>
      </c>
      <c r="BH99" s="216">
        <f>IF(N99="sníž. přenesená",J99,0)</f>
        <v>0</v>
      </c>
      <c r="BI99" s="216">
        <f>IF(N99="nulová",J99,0)</f>
        <v>0</v>
      </c>
      <c r="BJ99" s="17" t="s">
        <v>79</v>
      </c>
      <c r="BK99" s="216">
        <f>ROUND(I99*H99,2)</f>
        <v>0</v>
      </c>
      <c r="BL99" s="17" t="s">
        <v>137</v>
      </c>
      <c r="BM99" s="215" t="s">
        <v>154</v>
      </c>
    </row>
    <row r="100" s="2" customFormat="1">
      <c r="A100" s="38"/>
      <c r="B100" s="39"/>
      <c r="C100" s="40"/>
      <c r="D100" s="217" t="s">
        <v>138</v>
      </c>
      <c r="E100" s="40"/>
      <c r="F100" s="218" t="s">
        <v>636</v>
      </c>
      <c r="G100" s="40"/>
      <c r="H100" s="40"/>
      <c r="I100" s="219"/>
      <c r="J100" s="40"/>
      <c r="K100" s="40"/>
      <c r="L100" s="44"/>
      <c r="M100" s="220"/>
      <c r="N100" s="221"/>
      <c r="O100" s="84"/>
      <c r="P100" s="84"/>
      <c r="Q100" s="84"/>
      <c r="R100" s="84"/>
      <c r="S100" s="84"/>
      <c r="T100" s="85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T100" s="17" t="s">
        <v>138</v>
      </c>
      <c r="AU100" s="17" t="s">
        <v>79</v>
      </c>
    </row>
    <row r="101" s="2" customFormat="1" ht="16.5" customHeight="1">
      <c r="A101" s="38"/>
      <c r="B101" s="39"/>
      <c r="C101" s="204" t="s">
        <v>157</v>
      </c>
      <c r="D101" s="204" t="s">
        <v>132</v>
      </c>
      <c r="E101" s="205" t="s">
        <v>638</v>
      </c>
      <c r="F101" s="206" t="s">
        <v>639</v>
      </c>
      <c r="G101" s="207" t="s">
        <v>19</v>
      </c>
      <c r="H101" s="208">
        <v>1</v>
      </c>
      <c r="I101" s="209"/>
      <c r="J101" s="210">
        <f>ROUND(I101*H101,2)</f>
        <v>0</v>
      </c>
      <c r="K101" s="206" t="s">
        <v>19</v>
      </c>
      <c r="L101" s="44"/>
      <c r="M101" s="211" t="s">
        <v>19</v>
      </c>
      <c r="N101" s="212" t="s">
        <v>42</v>
      </c>
      <c r="O101" s="84"/>
      <c r="P101" s="213">
        <f>O101*H101</f>
        <v>0</v>
      </c>
      <c r="Q101" s="213">
        <v>0</v>
      </c>
      <c r="R101" s="213">
        <f>Q101*H101</f>
        <v>0</v>
      </c>
      <c r="S101" s="213">
        <v>0</v>
      </c>
      <c r="T101" s="214">
        <f>S101*H101</f>
        <v>0</v>
      </c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R101" s="215" t="s">
        <v>137</v>
      </c>
      <c r="AT101" s="215" t="s">
        <v>132</v>
      </c>
      <c r="AU101" s="215" t="s">
        <v>79</v>
      </c>
      <c r="AY101" s="17" t="s">
        <v>130</v>
      </c>
      <c r="BE101" s="216">
        <f>IF(N101="základní",J101,0)</f>
        <v>0</v>
      </c>
      <c r="BF101" s="216">
        <f>IF(N101="snížená",J101,0)</f>
        <v>0</v>
      </c>
      <c r="BG101" s="216">
        <f>IF(N101="zákl. přenesená",J101,0)</f>
        <v>0</v>
      </c>
      <c r="BH101" s="216">
        <f>IF(N101="sníž. přenesená",J101,0)</f>
        <v>0</v>
      </c>
      <c r="BI101" s="216">
        <f>IF(N101="nulová",J101,0)</f>
        <v>0</v>
      </c>
      <c r="BJ101" s="17" t="s">
        <v>79</v>
      </c>
      <c r="BK101" s="216">
        <f>ROUND(I101*H101,2)</f>
        <v>0</v>
      </c>
      <c r="BL101" s="17" t="s">
        <v>137</v>
      </c>
      <c r="BM101" s="215" t="s">
        <v>160</v>
      </c>
    </row>
    <row r="102" s="2" customFormat="1">
      <c r="A102" s="38"/>
      <c r="B102" s="39"/>
      <c r="C102" s="40"/>
      <c r="D102" s="217" t="s">
        <v>138</v>
      </c>
      <c r="E102" s="40"/>
      <c r="F102" s="218" t="s">
        <v>639</v>
      </c>
      <c r="G102" s="40"/>
      <c r="H102" s="40"/>
      <c r="I102" s="219"/>
      <c r="J102" s="40"/>
      <c r="K102" s="40"/>
      <c r="L102" s="44"/>
      <c r="M102" s="220"/>
      <c r="N102" s="221"/>
      <c r="O102" s="84"/>
      <c r="P102" s="84"/>
      <c r="Q102" s="84"/>
      <c r="R102" s="84"/>
      <c r="S102" s="84"/>
      <c r="T102" s="85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T102" s="17" t="s">
        <v>138</v>
      </c>
      <c r="AU102" s="17" t="s">
        <v>79</v>
      </c>
    </row>
    <row r="103" s="12" customFormat="1" ht="25.92" customHeight="1">
      <c r="A103" s="12"/>
      <c r="B103" s="188"/>
      <c r="C103" s="189"/>
      <c r="D103" s="190" t="s">
        <v>70</v>
      </c>
      <c r="E103" s="191" t="s">
        <v>203</v>
      </c>
      <c r="F103" s="191" t="s">
        <v>640</v>
      </c>
      <c r="G103" s="189"/>
      <c r="H103" s="189"/>
      <c r="I103" s="192"/>
      <c r="J103" s="193">
        <f>BK103</f>
        <v>0</v>
      </c>
      <c r="K103" s="189"/>
      <c r="L103" s="194"/>
      <c r="M103" s="195"/>
      <c r="N103" s="196"/>
      <c r="O103" s="196"/>
      <c r="P103" s="197">
        <f>SUM(P104:P119)</f>
        <v>0</v>
      </c>
      <c r="Q103" s="196"/>
      <c r="R103" s="197">
        <f>SUM(R104:R119)</f>
        <v>14.818894200000001</v>
      </c>
      <c r="S103" s="196"/>
      <c r="T103" s="198">
        <f>SUM(T104:T119)</f>
        <v>0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R103" s="199" t="s">
        <v>79</v>
      </c>
      <c r="AT103" s="200" t="s">
        <v>70</v>
      </c>
      <c r="AU103" s="200" t="s">
        <v>71</v>
      </c>
      <c r="AY103" s="199" t="s">
        <v>130</v>
      </c>
      <c r="BK103" s="201">
        <f>SUM(BK104:BK119)</f>
        <v>0</v>
      </c>
    </row>
    <row r="104" s="2" customFormat="1" ht="16.5" customHeight="1">
      <c r="A104" s="38"/>
      <c r="B104" s="39"/>
      <c r="C104" s="204" t="s">
        <v>147</v>
      </c>
      <c r="D104" s="204" t="s">
        <v>132</v>
      </c>
      <c r="E104" s="205" t="s">
        <v>834</v>
      </c>
      <c r="F104" s="206" t="s">
        <v>835</v>
      </c>
      <c r="G104" s="207" t="s">
        <v>176</v>
      </c>
      <c r="H104" s="208">
        <v>2.6000000000000001</v>
      </c>
      <c r="I104" s="209"/>
      <c r="J104" s="210">
        <f>ROUND(I104*H104,2)</f>
        <v>0</v>
      </c>
      <c r="K104" s="206" t="s">
        <v>643</v>
      </c>
      <c r="L104" s="44"/>
      <c r="M104" s="211" t="s">
        <v>19</v>
      </c>
      <c r="N104" s="212" t="s">
        <v>42</v>
      </c>
      <c r="O104" s="84"/>
      <c r="P104" s="213">
        <f>O104*H104</f>
        <v>0</v>
      </c>
      <c r="Q104" s="213">
        <v>0.039739999999999998</v>
      </c>
      <c r="R104" s="213">
        <f>Q104*H104</f>
        <v>0.103324</v>
      </c>
      <c r="S104" s="213">
        <v>0</v>
      </c>
      <c r="T104" s="214">
        <f>S104*H104</f>
        <v>0</v>
      </c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R104" s="215" t="s">
        <v>137</v>
      </c>
      <c r="AT104" s="215" t="s">
        <v>132</v>
      </c>
      <c r="AU104" s="215" t="s">
        <v>79</v>
      </c>
      <c r="AY104" s="17" t="s">
        <v>130</v>
      </c>
      <c r="BE104" s="216">
        <f>IF(N104="základní",J104,0)</f>
        <v>0</v>
      </c>
      <c r="BF104" s="216">
        <f>IF(N104="snížená",J104,0)</f>
        <v>0</v>
      </c>
      <c r="BG104" s="216">
        <f>IF(N104="zákl. přenesená",J104,0)</f>
        <v>0</v>
      </c>
      <c r="BH104" s="216">
        <f>IF(N104="sníž. přenesená",J104,0)</f>
        <v>0</v>
      </c>
      <c r="BI104" s="216">
        <f>IF(N104="nulová",J104,0)</f>
        <v>0</v>
      </c>
      <c r="BJ104" s="17" t="s">
        <v>79</v>
      </c>
      <c r="BK104" s="216">
        <f>ROUND(I104*H104,2)</f>
        <v>0</v>
      </c>
      <c r="BL104" s="17" t="s">
        <v>137</v>
      </c>
      <c r="BM104" s="215" t="s">
        <v>165</v>
      </c>
    </row>
    <row r="105" s="2" customFormat="1">
      <c r="A105" s="38"/>
      <c r="B105" s="39"/>
      <c r="C105" s="40"/>
      <c r="D105" s="217" t="s">
        <v>138</v>
      </c>
      <c r="E105" s="40"/>
      <c r="F105" s="218" t="s">
        <v>835</v>
      </c>
      <c r="G105" s="40"/>
      <c r="H105" s="40"/>
      <c r="I105" s="219"/>
      <c r="J105" s="40"/>
      <c r="K105" s="40"/>
      <c r="L105" s="44"/>
      <c r="M105" s="220"/>
      <c r="N105" s="221"/>
      <c r="O105" s="84"/>
      <c r="P105" s="84"/>
      <c r="Q105" s="84"/>
      <c r="R105" s="84"/>
      <c r="S105" s="84"/>
      <c r="T105" s="85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T105" s="17" t="s">
        <v>138</v>
      </c>
      <c r="AU105" s="17" t="s">
        <v>79</v>
      </c>
    </row>
    <row r="106" s="2" customFormat="1" ht="16.5" customHeight="1">
      <c r="A106" s="38"/>
      <c r="B106" s="39"/>
      <c r="C106" s="204" t="s">
        <v>169</v>
      </c>
      <c r="D106" s="204" t="s">
        <v>132</v>
      </c>
      <c r="E106" s="205" t="s">
        <v>644</v>
      </c>
      <c r="F106" s="206" t="s">
        <v>645</v>
      </c>
      <c r="G106" s="207" t="s">
        <v>176</v>
      </c>
      <c r="H106" s="208">
        <v>6.0300000000000002</v>
      </c>
      <c r="I106" s="209"/>
      <c r="J106" s="210">
        <f>ROUND(I106*H106,2)</f>
        <v>0</v>
      </c>
      <c r="K106" s="206" t="s">
        <v>643</v>
      </c>
      <c r="L106" s="44"/>
      <c r="M106" s="211" t="s">
        <v>19</v>
      </c>
      <c r="N106" s="212" t="s">
        <v>42</v>
      </c>
      <c r="O106" s="84"/>
      <c r="P106" s="213">
        <f>O106*H106</f>
        <v>0</v>
      </c>
      <c r="Q106" s="213">
        <v>2.3813399999999998</v>
      </c>
      <c r="R106" s="213">
        <f>Q106*H106</f>
        <v>14.3594802</v>
      </c>
      <c r="S106" s="213">
        <v>0</v>
      </c>
      <c r="T106" s="214">
        <f>S106*H106</f>
        <v>0</v>
      </c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R106" s="215" t="s">
        <v>137</v>
      </c>
      <c r="AT106" s="215" t="s">
        <v>132</v>
      </c>
      <c r="AU106" s="215" t="s">
        <v>79</v>
      </c>
      <c r="AY106" s="17" t="s">
        <v>130</v>
      </c>
      <c r="BE106" s="216">
        <f>IF(N106="základní",J106,0)</f>
        <v>0</v>
      </c>
      <c r="BF106" s="216">
        <f>IF(N106="snížená",J106,0)</f>
        <v>0</v>
      </c>
      <c r="BG106" s="216">
        <f>IF(N106="zákl. přenesená",J106,0)</f>
        <v>0</v>
      </c>
      <c r="BH106" s="216">
        <f>IF(N106="sníž. přenesená",J106,0)</f>
        <v>0</v>
      </c>
      <c r="BI106" s="216">
        <f>IF(N106="nulová",J106,0)</f>
        <v>0</v>
      </c>
      <c r="BJ106" s="17" t="s">
        <v>79</v>
      </c>
      <c r="BK106" s="216">
        <f>ROUND(I106*H106,2)</f>
        <v>0</v>
      </c>
      <c r="BL106" s="17" t="s">
        <v>137</v>
      </c>
      <c r="BM106" s="215" t="s">
        <v>172</v>
      </c>
    </row>
    <row r="107" s="2" customFormat="1">
      <c r="A107" s="38"/>
      <c r="B107" s="39"/>
      <c r="C107" s="40"/>
      <c r="D107" s="217" t="s">
        <v>138</v>
      </c>
      <c r="E107" s="40"/>
      <c r="F107" s="218" t="s">
        <v>645</v>
      </c>
      <c r="G107" s="40"/>
      <c r="H107" s="40"/>
      <c r="I107" s="219"/>
      <c r="J107" s="40"/>
      <c r="K107" s="40"/>
      <c r="L107" s="44"/>
      <c r="M107" s="220"/>
      <c r="N107" s="221"/>
      <c r="O107" s="84"/>
      <c r="P107" s="84"/>
      <c r="Q107" s="84"/>
      <c r="R107" s="84"/>
      <c r="S107" s="84"/>
      <c r="T107" s="85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T107" s="17" t="s">
        <v>138</v>
      </c>
      <c r="AU107" s="17" t="s">
        <v>79</v>
      </c>
    </row>
    <row r="108" s="2" customFormat="1" ht="16.5" customHeight="1">
      <c r="A108" s="38"/>
      <c r="B108" s="39"/>
      <c r="C108" s="204" t="s">
        <v>154</v>
      </c>
      <c r="D108" s="204" t="s">
        <v>132</v>
      </c>
      <c r="E108" s="205" t="s">
        <v>836</v>
      </c>
      <c r="F108" s="206" t="s">
        <v>837</v>
      </c>
      <c r="G108" s="207" t="s">
        <v>135</v>
      </c>
      <c r="H108" s="208">
        <v>205</v>
      </c>
      <c r="I108" s="209"/>
      <c r="J108" s="210">
        <f>ROUND(I108*H108,2)</f>
        <v>0</v>
      </c>
      <c r="K108" s="206" t="s">
        <v>643</v>
      </c>
      <c r="L108" s="44"/>
      <c r="M108" s="211" t="s">
        <v>19</v>
      </c>
      <c r="N108" s="212" t="s">
        <v>42</v>
      </c>
      <c r="O108" s="84"/>
      <c r="P108" s="213">
        <f>O108*H108</f>
        <v>0</v>
      </c>
      <c r="Q108" s="213">
        <v>0</v>
      </c>
      <c r="R108" s="213">
        <f>Q108*H108</f>
        <v>0</v>
      </c>
      <c r="S108" s="213">
        <v>0</v>
      </c>
      <c r="T108" s="214">
        <f>S108*H108</f>
        <v>0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R108" s="215" t="s">
        <v>137</v>
      </c>
      <c r="AT108" s="215" t="s">
        <v>132</v>
      </c>
      <c r="AU108" s="215" t="s">
        <v>79</v>
      </c>
      <c r="AY108" s="17" t="s">
        <v>130</v>
      </c>
      <c r="BE108" s="216">
        <f>IF(N108="základní",J108,0)</f>
        <v>0</v>
      </c>
      <c r="BF108" s="216">
        <f>IF(N108="snížená",J108,0)</f>
        <v>0</v>
      </c>
      <c r="BG108" s="216">
        <f>IF(N108="zákl. přenesená",J108,0)</f>
        <v>0</v>
      </c>
      <c r="BH108" s="216">
        <f>IF(N108="sníž. přenesená",J108,0)</f>
        <v>0</v>
      </c>
      <c r="BI108" s="216">
        <f>IF(N108="nulová",J108,0)</f>
        <v>0</v>
      </c>
      <c r="BJ108" s="17" t="s">
        <v>79</v>
      </c>
      <c r="BK108" s="216">
        <f>ROUND(I108*H108,2)</f>
        <v>0</v>
      </c>
      <c r="BL108" s="17" t="s">
        <v>137</v>
      </c>
      <c r="BM108" s="215" t="s">
        <v>177</v>
      </c>
    </row>
    <row r="109" s="2" customFormat="1">
      <c r="A109" s="38"/>
      <c r="B109" s="39"/>
      <c r="C109" s="40"/>
      <c r="D109" s="217" t="s">
        <v>138</v>
      </c>
      <c r="E109" s="40"/>
      <c r="F109" s="218" t="s">
        <v>837</v>
      </c>
      <c r="G109" s="40"/>
      <c r="H109" s="40"/>
      <c r="I109" s="219"/>
      <c r="J109" s="40"/>
      <c r="K109" s="40"/>
      <c r="L109" s="44"/>
      <c r="M109" s="220"/>
      <c r="N109" s="221"/>
      <c r="O109" s="84"/>
      <c r="P109" s="84"/>
      <c r="Q109" s="84"/>
      <c r="R109" s="84"/>
      <c r="S109" s="84"/>
      <c r="T109" s="85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T109" s="17" t="s">
        <v>138</v>
      </c>
      <c r="AU109" s="17" t="s">
        <v>79</v>
      </c>
    </row>
    <row r="110" s="2" customFormat="1" ht="16.5" customHeight="1">
      <c r="A110" s="38"/>
      <c r="B110" s="39"/>
      <c r="C110" s="204" t="s">
        <v>192</v>
      </c>
      <c r="D110" s="204" t="s">
        <v>132</v>
      </c>
      <c r="E110" s="205" t="s">
        <v>838</v>
      </c>
      <c r="F110" s="206" t="s">
        <v>839</v>
      </c>
      <c r="G110" s="207" t="s">
        <v>135</v>
      </c>
      <c r="H110" s="208">
        <v>205</v>
      </c>
      <c r="I110" s="209"/>
      <c r="J110" s="210">
        <f>ROUND(I110*H110,2)</f>
        <v>0</v>
      </c>
      <c r="K110" s="206" t="s">
        <v>643</v>
      </c>
      <c r="L110" s="44"/>
      <c r="M110" s="211" t="s">
        <v>19</v>
      </c>
      <c r="N110" s="212" t="s">
        <v>42</v>
      </c>
      <c r="O110" s="84"/>
      <c r="P110" s="213">
        <f>O110*H110</f>
        <v>0</v>
      </c>
      <c r="Q110" s="213">
        <v>5.0000000000000002E-05</v>
      </c>
      <c r="R110" s="213">
        <f>Q110*H110</f>
        <v>0.01025</v>
      </c>
      <c r="S110" s="213">
        <v>0</v>
      </c>
      <c r="T110" s="214">
        <f>S110*H110</f>
        <v>0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R110" s="215" t="s">
        <v>137</v>
      </c>
      <c r="AT110" s="215" t="s">
        <v>132</v>
      </c>
      <c r="AU110" s="215" t="s">
        <v>79</v>
      </c>
      <c r="AY110" s="17" t="s">
        <v>130</v>
      </c>
      <c r="BE110" s="216">
        <f>IF(N110="základní",J110,0)</f>
        <v>0</v>
      </c>
      <c r="BF110" s="216">
        <f>IF(N110="snížená",J110,0)</f>
        <v>0</v>
      </c>
      <c r="BG110" s="216">
        <f>IF(N110="zákl. přenesená",J110,0)</f>
        <v>0</v>
      </c>
      <c r="BH110" s="216">
        <f>IF(N110="sníž. přenesená",J110,0)</f>
        <v>0</v>
      </c>
      <c r="BI110" s="216">
        <f>IF(N110="nulová",J110,0)</f>
        <v>0</v>
      </c>
      <c r="BJ110" s="17" t="s">
        <v>79</v>
      </c>
      <c r="BK110" s="216">
        <f>ROUND(I110*H110,2)</f>
        <v>0</v>
      </c>
      <c r="BL110" s="17" t="s">
        <v>137</v>
      </c>
      <c r="BM110" s="215" t="s">
        <v>195</v>
      </c>
    </row>
    <row r="111" s="2" customFormat="1">
      <c r="A111" s="38"/>
      <c r="B111" s="39"/>
      <c r="C111" s="40"/>
      <c r="D111" s="217" t="s">
        <v>138</v>
      </c>
      <c r="E111" s="40"/>
      <c r="F111" s="218" t="s">
        <v>839</v>
      </c>
      <c r="G111" s="40"/>
      <c r="H111" s="40"/>
      <c r="I111" s="219"/>
      <c r="J111" s="40"/>
      <c r="K111" s="40"/>
      <c r="L111" s="44"/>
      <c r="M111" s="220"/>
      <c r="N111" s="221"/>
      <c r="O111" s="84"/>
      <c r="P111" s="84"/>
      <c r="Q111" s="84"/>
      <c r="R111" s="84"/>
      <c r="S111" s="84"/>
      <c r="T111" s="85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T111" s="17" t="s">
        <v>138</v>
      </c>
      <c r="AU111" s="17" t="s">
        <v>79</v>
      </c>
    </row>
    <row r="112" s="2" customFormat="1" ht="16.5" customHeight="1">
      <c r="A112" s="38"/>
      <c r="B112" s="39"/>
      <c r="C112" s="204" t="s">
        <v>160</v>
      </c>
      <c r="D112" s="204" t="s">
        <v>132</v>
      </c>
      <c r="E112" s="205" t="s">
        <v>840</v>
      </c>
      <c r="F112" s="206" t="s">
        <v>841</v>
      </c>
      <c r="G112" s="207" t="s">
        <v>407</v>
      </c>
      <c r="H112" s="208">
        <v>1</v>
      </c>
      <c r="I112" s="209"/>
      <c r="J112" s="210">
        <f>ROUND(I112*H112,2)</f>
        <v>0</v>
      </c>
      <c r="K112" s="206" t="s">
        <v>643</v>
      </c>
      <c r="L112" s="44"/>
      <c r="M112" s="211" t="s">
        <v>19</v>
      </c>
      <c r="N112" s="212" t="s">
        <v>42</v>
      </c>
      <c r="O112" s="84"/>
      <c r="P112" s="213">
        <f>O112*H112</f>
        <v>0</v>
      </c>
      <c r="Q112" s="213">
        <v>0</v>
      </c>
      <c r="R112" s="213">
        <f>Q112*H112</f>
        <v>0</v>
      </c>
      <c r="S112" s="213">
        <v>0</v>
      </c>
      <c r="T112" s="214">
        <f>S112*H112</f>
        <v>0</v>
      </c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R112" s="215" t="s">
        <v>137</v>
      </c>
      <c r="AT112" s="215" t="s">
        <v>132</v>
      </c>
      <c r="AU112" s="215" t="s">
        <v>79</v>
      </c>
      <c r="AY112" s="17" t="s">
        <v>130</v>
      </c>
      <c r="BE112" s="216">
        <f>IF(N112="základní",J112,0)</f>
        <v>0</v>
      </c>
      <c r="BF112" s="216">
        <f>IF(N112="snížená",J112,0)</f>
        <v>0</v>
      </c>
      <c r="BG112" s="216">
        <f>IF(N112="zákl. přenesená",J112,0)</f>
        <v>0</v>
      </c>
      <c r="BH112" s="216">
        <f>IF(N112="sníž. přenesená",J112,0)</f>
        <v>0</v>
      </c>
      <c r="BI112" s="216">
        <f>IF(N112="nulová",J112,0)</f>
        <v>0</v>
      </c>
      <c r="BJ112" s="17" t="s">
        <v>79</v>
      </c>
      <c r="BK112" s="216">
        <f>ROUND(I112*H112,2)</f>
        <v>0</v>
      </c>
      <c r="BL112" s="17" t="s">
        <v>137</v>
      </c>
      <c r="BM112" s="215" t="s">
        <v>200</v>
      </c>
    </row>
    <row r="113" s="2" customFormat="1">
      <c r="A113" s="38"/>
      <c r="B113" s="39"/>
      <c r="C113" s="40"/>
      <c r="D113" s="217" t="s">
        <v>138</v>
      </c>
      <c r="E113" s="40"/>
      <c r="F113" s="218" t="s">
        <v>841</v>
      </c>
      <c r="G113" s="40"/>
      <c r="H113" s="40"/>
      <c r="I113" s="219"/>
      <c r="J113" s="40"/>
      <c r="K113" s="40"/>
      <c r="L113" s="44"/>
      <c r="M113" s="220"/>
      <c r="N113" s="221"/>
      <c r="O113" s="84"/>
      <c r="P113" s="84"/>
      <c r="Q113" s="84"/>
      <c r="R113" s="84"/>
      <c r="S113" s="84"/>
      <c r="T113" s="85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T113" s="17" t="s">
        <v>138</v>
      </c>
      <c r="AU113" s="17" t="s">
        <v>79</v>
      </c>
    </row>
    <row r="114" s="2" customFormat="1" ht="16.5" customHeight="1">
      <c r="A114" s="38"/>
      <c r="B114" s="39"/>
      <c r="C114" s="204" t="s">
        <v>203</v>
      </c>
      <c r="D114" s="204" t="s">
        <v>132</v>
      </c>
      <c r="E114" s="205" t="s">
        <v>842</v>
      </c>
      <c r="F114" s="206" t="s">
        <v>843</v>
      </c>
      <c r="G114" s="207" t="s">
        <v>407</v>
      </c>
      <c r="H114" s="208">
        <v>2</v>
      </c>
      <c r="I114" s="209"/>
      <c r="J114" s="210">
        <f>ROUND(I114*H114,2)</f>
        <v>0</v>
      </c>
      <c r="K114" s="206" t="s">
        <v>643</v>
      </c>
      <c r="L114" s="44"/>
      <c r="M114" s="211" t="s">
        <v>19</v>
      </c>
      <c r="N114" s="212" t="s">
        <v>42</v>
      </c>
      <c r="O114" s="84"/>
      <c r="P114" s="213">
        <f>O114*H114</f>
        <v>0</v>
      </c>
      <c r="Q114" s="213">
        <v>0</v>
      </c>
      <c r="R114" s="213">
        <f>Q114*H114</f>
        <v>0</v>
      </c>
      <c r="S114" s="213">
        <v>0</v>
      </c>
      <c r="T114" s="214">
        <f>S114*H114</f>
        <v>0</v>
      </c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R114" s="215" t="s">
        <v>137</v>
      </c>
      <c r="AT114" s="215" t="s">
        <v>132</v>
      </c>
      <c r="AU114" s="215" t="s">
        <v>79</v>
      </c>
      <c r="AY114" s="17" t="s">
        <v>130</v>
      </c>
      <c r="BE114" s="216">
        <f>IF(N114="základní",J114,0)</f>
        <v>0</v>
      </c>
      <c r="BF114" s="216">
        <f>IF(N114="snížená",J114,0)</f>
        <v>0</v>
      </c>
      <c r="BG114" s="216">
        <f>IF(N114="zákl. přenesená",J114,0)</f>
        <v>0</v>
      </c>
      <c r="BH114" s="216">
        <f>IF(N114="sníž. přenesená",J114,0)</f>
        <v>0</v>
      </c>
      <c r="BI114" s="216">
        <f>IF(N114="nulová",J114,0)</f>
        <v>0</v>
      </c>
      <c r="BJ114" s="17" t="s">
        <v>79</v>
      </c>
      <c r="BK114" s="216">
        <f>ROUND(I114*H114,2)</f>
        <v>0</v>
      </c>
      <c r="BL114" s="17" t="s">
        <v>137</v>
      </c>
      <c r="BM114" s="215" t="s">
        <v>206</v>
      </c>
    </row>
    <row r="115" s="2" customFormat="1">
      <c r="A115" s="38"/>
      <c r="B115" s="39"/>
      <c r="C115" s="40"/>
      <c r="D115" s="217" t="s">
        <v>138</v>
      </c>
      <c r="E115" s="40"/>
      <c r="F115" s="218" t="s">
        <v>843</v>
      </c>
      <c r="G115" s="40"/>
      <c r="H115" s="40"/>
      <c r="I115" s="219"/>
      <c r="J115" s="40"/>
      <c r="K115" s="40"/>
      <c r="L115" s="44"/>
      <c r="M115" s="220"/>
      <c r="N115" s="221"/>
      <c r="O115" s="84"/>
      <c r="P115" s="84"/>
      <c r="Q115" s="84"/>
      <c r="R115" s="84"/>
      <c r="S115" s="84"/>
      <c r="T115" s="85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T115" s="17" t="s">
        <v>138</v>
      </c>
      <c r="AU115" s="17" t="s">
        <v>79</v>
      </c>
    </row>
    <row r="116" s="2" customFormat="1" ht="16.5" customHeight="1">
      <c r="A116" s="38"/>
      <c r="B116" s="39"/>
      <c r="C116" s="204" t="s">
        <v>165</v>
      </c>
      <c r="D116" s="204" t="s">
        <v>132</v>
      </c>
      <c r="E116" s="205" t="s">
        <v>844</v>
      </c>
      <c r="F116" s="206" t="s">
        <v>845</v>
      </c>
      <c r="G116" s="207" t="s">
        <v>164</v>
      </c>
      <c r="H116" s="208">
        <v>22</v>
      </c>
      <c r="I116" s="209"/>
      <c r="J116" s="210">
        <f>ROUND(I116*H116,2)</f>
        <v>0</v>
      </c>
      <c r="K116" s="206" t="s">
        <v>19</v>
      </c>
      <c r="L116" s="44"/>
      <c r="M116" s="211" t="s">
        <v>19</v>
      </c>
      <c r="N116" s="212" t="s">
        <v>42</v>
      </c>
      <c r="O116" s="84"/>
      <c r="P116" s="213">
        <f>O116*H116</f>
        <v>0</v>
      </c>
      <c r="Q116" s="213">
        <v>0.015720000000000001</v>
      </c>
      <c r="R116" s="213">
        <f>Q116*H116</f>
        <v>0.34584000000000004</v>
      </c>
      <c r="S116" s="213">
        <v>0</v>
      </c>
      <c r="T116" s="214">
        <f>S116*H116</f>
        <v>0</v>
      </c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R116" s="215" t="s">
        <v>137</v>
      </c>
      <c r="AT116" s="215" t="s">
        <v>132</v>
      </c>
      <c r="AU116" s="215" t="s">
        <v>79</v>
      </c>
      <c r="AY116" s="17" t="s">
        <v>130</v>
      </c>
      <c r="BE116" s="216">
        <f>IF(N116="základní",J116,0)</f>
        <v>0</v>
      </c>
      <c r="BF116" s="216">
        <f>IF(N116="snížená",J116,0)</f>
        <v>0</v>
      </c>
      <c r="BG116" s="216">
        <f>IF(N116="zákl. přenesená",J116,0)</f>
        <v>0</v>
      </c>
      <c r="BH116" s="216">
        <f>IF(N116="sníž. přenesená",J116,0)</f>
        <v>0</v>
      </c>
      <c r="BI116" s="216">
        <f>IF(N116="nulová",J116,0)</f>
        <v>0</v>
      </c>
      <c r="BJ116" s="17" t="s">
        <v>79</v>
      </c>
      <c r="BK116" s="216">
        <f>ROUND(I116*H116,2)</f>
        <v>0</v>
      </c>
      <c r="BL116" s="17" t="s">
        <v>137</v>
      </c>
      <c r="BM116" s="215" t="s">
        <v>846</v>
      </c>
    </row>
    <row r="117" s="2" customFormat="1">
      <c r="A117" s="38"/>
      <c r="B117" s="39"/>
      <c r="C117" s="40"/>
      <c r="D117" s="217" t="s">
        <v>138</v>
      </c>
      <c r="E117" s="40"/>
      <c r="F117" s="218" t="s">
        <v>845</v>
      </c>
      <c r="G117" s="40"/>
      <c r="H117" s="40"/>
      <c r="I117" s="219"/>
      <c r="J117" s="40"/>
      <c r="K117" s="40"/>
      <c r="L117" s="44"/>
      <c r="M117" s="220"/>
      <c r="N117" s="221"/>
      <c r="O117" s="84"/>
      <c r="P117" s="84"/>
      <c r="Q117" s="84"/>
      <c r="R117" s="84"/>
      <c r="S117" s="84"/>
      <c r="T117" s="85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T117" s="17" t="s">
        <v>138</v>
      </c>
      <c r="AU117" s="17" t="s">
        <v>79</v>
      </c>
    </row>
    <row r="118" s="2" customFormat="1" ht="16.5" customHeight="1">
      <c r="A118" s="38"/>
      <c r="B118" s="39"/>
      <c r="C118" s="204" t="s">
        <v>214</v>
      </c>
      <c r="D118" s="204" t="s">
        <v>132</v>
      </c>
      <c r="E118" s="205" t="s">
        <v>847</v>
      </c>
      <c r="F118" s="206" t="s">
        <v>848</v>
      </c>
      <c r="G118" s="207" t="s">
        <v>176</v>
      </c>
      <c r="H118" s="208">
        <v>2</v>
      </c>
      <c r="I118" s="209"/>
      <c r="J118" s="210">
        <f>ROUND(I118*H118,2)</f>
        <v>0</v>
      </c>
      <c r="K118" s="206" t="s">
        <v>19</v>
      </c>
      <c r="L118" s="44"/>
      <c r="M118" s="211" t="s">
        <v>19</v>
      </c>
      <c r="N118" s="212" t="s">
        <v>42</v>
      </c>
      <c r="O118" s="84"/>
      <c r="P118" s="213">
        <f>O118*H118</f>
        <v>0</v>
      </c>
      <c r="Q118" s="213">
        <v>0</v>
      </c>
      <c r="R118" s="213">
        <f>Q118*H118</f>
        <v>0</v>
      </c>
      <c r="S118" s="213">
        <v>0</v>
      </c>
      <c r="T118" s="214">
        <f>S118*H118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R118" s="215" t="s">
        <v>137</v>
      </c>
      <c r="AT118" s="215" t="s">
        <v>132</v>
      </c>
      <c r="AU118" s="215" t="s">
        <v>79</v>
      </c>
      <c r="AY118" s="17" t="s">
        <v>130</v>
      </c>
      <c r="BE118" s="216">
        <f>IF(N118="základní",J118,0)</f>
        <v>0</v>
      </c>
      <c r="BF118" s="216">
        <f>IF(N118="snížená",J118,0)</f>
        <v>0</v>
      </c>
      <c r="BG118" s="216">
        <f>IF(N118="zákl. přenesená",J118,0)</f>
        <v>0</v>
      </c>
      <c r="BH118" s="216">
        <f>IF(N118="sníž. přenesená",J118,0)</f>
        <v>0</v>
      </c>
      <c r="BI118" s="216">
        <f>IF(N118="nulová",J118,0)</f>
        <v>0</v>
      </c>
      <c r="BJ118" s="17" t="s">
        <v>79</v>
      </c>
      <c r="BK118" s="216">
        <f>ROUND(I118*H118,2)</f>
        <v>0</v>
      </c>
      <c r="BL118" s="17" t="s">
        <v>137</v>
      </c>
      <c r="BM118" s="215" t="s">
        <v>849</v>
      </c>
    </row>
    <row r="119" s="2" customFormat="1">
      <c r="A119" s="38"/>
      <c r="B119" s="39"/>
      <c r="C119" s="40"/>
      <c r="D119" s="217" t="s">
        <v>138</v>
      </c>
      <c r="E119" s="40"/>
      <c r="F119" s="218" t="s">
        <v>848</v>
      </c>
      <c r="G119" s="40"/>
      <c r="H119" s="40"/>
      <c r="I119" s="219"/>
      <c r="J119" s="40"/>
      <c r="K119" s="40"/>
      <c r="L119" s="44"/>
      <c r="M119" s="220"/>
      <c r="N119" s="221"/>
      <c r="O119" s="84"/>
      <c r="P119" s="84"/>
      <c r="Q119" s="84"/>
      <c r="R119" s="84"/>
      <c r="S119" s="84"/>
      <c r="T119" s="85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T119" s="17" t="s">
        <v>138</v>
      </c>
      <c r="AU119" s="17" t="s">
        <v>79</v>
      </c>
    </row>
    <row r="120" s="12" customFormat="1" ht="25.92" customHeight="1">
      <c r="A120" s="12"/>
      <c r="B120" s="188"/>
      <c r="C120" s="189"/>
      <c r="D120" s="190" t="s">
        <v>70</v>
      </c>
      <c r="E120" s="191" t="s">
        <v>165</v>
      </c>
      <c r="F120" s="191" t="s">
        <v>648</v>
      </c>
      <c r="G120" s="189"/>
      <c r="H120" s="189"/>
      <c r="I120" s="192"/>
      <c r="J120" s="193">
        <f>BK120</f>
        <v>0</v>
      </c>
      <c r="K120" s="189"/>
      <c r="L120" s="194"/>
      <c r="M120" s="195"/>
      <c r="N120" s="196"/>
      <c r="O120" s="196"/>
      <c r="P120" s="197">
        <f>SUM(P121:P134)</f>
        <v>0</v>
      </c>
      <c r="Q120" s="196"/>
      <c r="R120" s="197">
        <f>SUM(R121:R134)</f>
        <v>0</v>
      </c>
      <c r="S120" s="196"/>
      <c r="T120" s="198">
        <f>SUM(T121:T134)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99" t="s">
        <v>79</v>
      </c>
      <c r="AT120" s="200" t="s">
        <v>70</v>
      </c>
      <c r="AU120" s="200" t="s">
        <v>71</v>
      </c>
      <c r="AY120" s="199" t="s">
        <v>130</v>
      </c>
      <c r="BK120" s="201">
        <f>SUM(BK121:BK134)</f>
        <v>0</v>
      </c>
    </row>
    <row r="121" s="2" customFormat="1" ht="16.5" customHeight="1">
      <c r="A121" s="38"/>
      <c r="B121" s="39"/>
      <c r="C121" s="204" t="s">
        <v>172</v>
      </c>
      <c r="D121" s="204" t="s">
        <v>132</v>
      </c>
      <c r="E121" s="205" t="s">
        <v>649</v>
      </c>
      <c r="F121" s="206" t="s">
        <v>650</v>
      </c>
      <c r="G121" s="207" t="s">
        <v>176</v>
      </c>
      <c r="H121" s="208">
        <v>71.400000000000006</v>
      </c>
      <c r="I121" s="209"/>
      <c r="J121" s="210">
        <f>ROUND(I121*H121,2)</f>
        <v>0</v>
      </c>
      <c r="K121" s="206" t="s">
        <v>643</v>
      </c>
      <c r="L121" s="44"/>
      <c r="M121" s="211" t="s">
        <v>19</v>
      </c>
      <c r="N121" s="212" t="s">
        <v>42</v>
      </c>
      <c r="O121" s="84"/>
      <c r="P121" s="213">
        <f>O121*H121</f>
        <v>0</v>
      </c>
      <c r="Q121" s="213">
        <v>0</v>
      </c>
      <c r="R121" s="213">
        <f>Q121*H121</f>
        <v>0</v>
      </c>
      <c r="S121" s="213">
        <v>0</v>
      </c>
      <c r="T121" s="214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15" t="s">
        <v>137</v>
      </c>
      <c r="AT121" s="215" t="s">
        <v>132</v>
      </c>
      <c r="AU121" s="215" t="s">
        <v>79</v>
      </c>
      <c r="AY121" s="17" t="s">
        <v>130</v>
      </c>
      <c r="BE121" s="216">
        <f>IF(N121="základní",J121,0)</f>
        <v>0</v>
      </c>
      <c r="BF121" s="216">
        <f>IF(N121="snížená",J121,0)</f>
        <v>0</v>
      </c>
      <c r="BG121" s="216">
        <f>IF(N121="zákl. přenesená",J121,0)</f>
        <v>0</v>
      </c>
      <c r="BH121" s="216">
        <f>IF(N121="sníž. přenesená",J121,0)</f>
        <v>0</v>
      </c>
      <c r="BI121" s="216">
        <f>IF(N121="nulová",J121,0)</f>
        <v>0</v>
      </c>
      <c r="BJ121" s="17" t="s">
        <v>79</v>
      </c>
      <c r="BK121" s="216">
        <f>ROUND(I121*H121,2)</f>
        <v>0</v>
      </c>
      <c r="BL121" s="17" t="s">
        <v>137</v>
      </c>
      <c r="BM121" s="215" t="s">
        <v>211</v>
      </c>
    </row>
    <row r="122" s="2" customFormat="1">
      <c r="A122" s="38"/>
      <c r="B122" s="39"/>
      <c r="C122" s="40"/>
      <c r="D122" s="217" t="s">
        <v>138</v>
      </c>
      <c r="E122" s="40"/>
      <c r="F122" s="218" t="s">
        <v>650</v>
      </c>
      <c r="G122" s="40"/>
      <c r="H122" s="40"/>
      <c r="I122" s="219"/>
      <c r="J122" s="40"/>
      <c r="K122" s="40"/>
      <c r="L122" s="44"/>
      <c r="M122" s="220"/>
      <c r="N122" s="221"/>
      <c r="O122" s="84"/>
      <c r="P122" s="84"/>
      <c r="Q122" s="84"/>
      <c r="R122" s="84"/>
      <c r="S122" s="84"/>
      <c r="T122" s="85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7" t="s">
        <v>138</v>
      </c>
      <c r="AU122" s="17" t="s">
        <v>79</v>
      </c>
    </row>
    <row r="123" s="2" customFormat="1" ht="16.5" customHeight="1">
      <c r="A123" s="38"/>
      <c r="B123" s="39"/>
      <c r="C123" s="204" t="s">
        <v>8</v>
      </c>
      <c r="D123" s="204" t="s">
        <v>132</v>
      </c>
      <c r="E123" s="205" t="s">
        <v>850</v>
      </c>
      <c r="F123" s="206" t="s">
        <v>851</v>
      </c>
      <c r="G123" s="207" t="s">
        <v>176</v>
      </c>
      <c r="H123" s="208">
        <v>196.33000000000001</v>
      </c>
      <c r="I123" s="209"/>
      <c r="J123" s="210">
        <f>ROUND(I123*H123,2)</f>
        <v>0</v>
      </c>
      <c r="K123" s="206" t="s">
        <v>643</v>
      </c>
      <c r="L123" s="44"/>
      <c r="M123" s="211" t="s">
        <v>19</v>
      </c>
      <c r="N123" s="212" t="s">
        <v>42</v>
      </c>
      <c r="O123" s="84"/>
      <c r="P123" s="213">
        <f>O123*H123</f>
        <v>0</v>
      </c>
      <c r="Q123" s="213">
        <v>0</v>
      </c>
      <c r="R123" s="213">
        <f>Q123*H123</f>
        <v>0</v>
      </c>
      <c r="S123" s="213">
        <v>0</v>
      </c>
      <c r="T123" s="214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15" t="s">
        <v>137</v>
      </c>
      <c r="AT123" s="215" t="s">
        <v>132</v>
      </c>
      <c r="AU123" s="215" t="s">
        <v>79</v>
      </c>
      <c r="AY123" s="17" t="s">
        <v>130</v>
      </c>
      <c r="BE123" s="216">
        <f>IF(N123="základní",J123,0)</f>
        <v>0</v>
      </c>
      <c r="BF123" s="216">
        <f>IF(N123="snížená",J123,0)</f>
        <v>0</v>
      </c>
      <c r="BG123" s="216">
        <f>IF(N123="zákl. přenesená",J123,0)</f>
        <v>0</v>
      </c>
      <c r="BH123" s="216">
        <f>IF(N123="sníž. přenesená",J123,0)</f>
        <v>0</v>
      </c>
      <c r="BI123" s="216">
        <f>IF(N123="nulová",J123,0)</f>
        <v>0</v>
      </c>
      <c r="BJ123" s="17" t="s">
        <v>79</v>
      </c>
      <c r="BK123" s="216">
        <f>ROUND(I123*H123,2)</f>
        <v>0</v>
      </c>
      <c r="BL123" s="17" t="s">
        <v>137</v>
      </c>
      <c r="BM123" s="215" t="s">
        <v>217</v>
      </c>
    </row>
    <row r="124" s="2" customFormat="1">
      <c r="A124" s="38"/>
      <c r="B124" s="39"/>
      <c r="C124" s="40"/>
      <c r="D124" s="217" t="s">
        <v>138</v>
      </c>
      <c r="E124" s="40"/>
      <c r="F124" s="218" t="s">
        <v>851</v>
      </c>
      <c r="G124" s="40"/>
      <c r="H124" s="40"/>
      <c r="I124" s="219"/>
      <c r="J124" s="40"/>
      <c r="K124" s="40"/>
      <c r="L124" s="44"/>
      <c r="M124" s="220"/>
      <c r="N124" s="221"/>
      <c r="O124" s="84"/>
      <c r="P124" s="84"/>
      <c r="Q124" s="84"/>
      <c r="R124" s="84"/>
      <c r="S124" s="84"/>
      <c r="T124" s="85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7" t="s">
        <v>138</v>
      </c>
      <c r="AU124" s="17" t="s">
        <v>79</v>
      </c>
    </row>
    <row r="125" s="2" customFormat="1" ht="16.5" customHeight="1">
      <c r="A125" s="38"/>
      <c r="B125" s="39"/>
      <c r="C125" s="204" t="s">
        <v>177</v>
      </c>
      <c r="D125" s="204" t="s">
        <v>132</v>
      </c>
      <c r="E125" s="205" t="s">
        <v>653</v>
      </c>
      <c r="F125" s="206" t="s">
        <v>654</v>
      </c>
      <c r="G125" s="207" t="s">
        <v>176</v>
      </c>
      <c r="H125" s="208">
        <v>80</v>
      </c>
      <c r="I125" s="209"/>
      <c r="J125" s="210">
        <f>ROUND(I125*H125,2)</f>
        <v>0</v>
      </c>
      <c r="K125" s="206" t="s">
        <v>643</v>
      </c>
      <c r="L125" s="44"/>
      <c r="M125" s="211" t="s">
        <v>19</v>
      </c>
      <c r="N125" s="212" t="s">
        <v>42</v>
      </c>
      <c r="O125" s="84"/>
      <c r="P125" s="213">
        <f>O125*H125</f>
        <v>0</v>
      </c>
      <c r="Q125" s="213">
        <v>0</v>
      </c>
      <c r="R125" s="213">
        <f>Q125*H125</f>
        <v>0</v>
      </c>
      <c r="S125" s="213">
        <v>0</v>
      </c>
      <c r="T125" s="214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15" t="s">
        <v>137</v>
      </c>
      <c r="AT125" s="215" t="s">
        <v>132</v>
      </c>
      <c r="AU125" s="215" t="s">
        <v>79</v>
      </c>
      <c r="AY125" s="17" t="s">
        <v>130</v>
      </c>
      <c r="BE125" s="216">
        <f>IF(N125="základní",J125,0)</f>
        <v>0</v>
      </c>
      <c r="BF125" s="216">
        <f>IF(N125="snížená",J125,0)</f>
        <v>0</v>
      </c>
      <c r="BG125" s="216">
        <f>IF(N125="zákl. přenesená",J125,0)</f>
        <v>0</v>
      </c>
      <c r="BH125" s="216">
        <f>IF(N125="sníž. přenesená",J125,0)</f>
        <v>0</v>
      </c>
      <c r="BI125" s="216">
        <f>IF(N125="nulová",J125,0)</f>
        <v>0</v>
      </c>
      <c r="BJ125" s="17" t="s">
        <v>79</v>
      </c>
      <c r="BK125" s="216">
        <f>ROUND(I125*H125,2)</f>
        <v>0</v>
      </c>
      <c r="BL125" s="17" t="s">
        <v>137</v>
      </c>
      <c r="BM125" s="215" t="s">
        <v>223</v>
      </c>
    </row>
    <row r="126" s="2" customFormat="1">
      <c r="A126" s="38"/>
      <c r="B126" s="39"/>
      <c r="C126" s="40"/>
      <c r="D126" s="217" t="s">
        <v>138</v>
      </c>
      <c r="E126" s="40"/>
      <c r="F126" s="218" t="s">
        <v>654</v>
      </c>
      <c r="G126" s="40"/>
      <c r="H126" s="40"/>
      <c r="I126" s="219"/>
      <c r="J126" s="40"/>
      <c r="K126" s="40"/>
      <c r="L126" s="44"/>
      <c r="M126" s="220"/>
      <c r="N126" s="221"/>
      <c r="O126" s="84"/>
      <c r="P126" s="84"/>
      <c r="Q126" s="84"/>
      <c r="R126" s="84"/>
      <c r="S126" s="84"/>
      <c r="T126" s="85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7" t="s">
        <v>138</v>
      </c>
      <c r="AU126" s="17" t="s">
        <v>79</v>
      </c>
    </row>
    <row r="127" s="2" customFormat="1" ht="16.5" customHeight="1">
      <c r="A127" s="38"/>
      <c r="B127" s="39"/>
      <c r="C127" s="204" t="s">
        <v>234</v>
      </c>
      <c r="D127" s="204" t="s">
        <v>132</v>
      </c>
      <c r="E127" s="205" t="s">
        <v>852</v>
      </c>
      <c r="F127" s="206" t="s">
        <v>853</v>
      </c>
      <c r="G127" s="207" t="s">
        <v>176</v>
      </c>
      <c r="H127" s="208">
        <v>196.33000000000001</v>
      </c>
      <c r="I127" s="209"/>
      <c r="J127" s="210">
        <f>ROUND(I127*H127,2)</f>
        <v>0</v>
      </c>
      <c r="K127" s="206" t="s">
        <v>643</v>
      </c>
      <c r="L127" s="44"/>
      <c r="M127" s="211" t="s">
        <v>19</v>
      </c>
      <c r="N127" s="212" t="s">
        <v>42</v>
      </c>
      <c r="O127" s="84"/>
      <c r="P127" s="213">
        <f>O127*H127</f>
        <v>0</v>
      </c>
      <c r="Q127" s="213">
        <v>0</v>
      </c>
      <c r="R127" s="213">
        <f>Q127*H127</f>
        <v>0</v>
      </c>
      <c r="S127" s="213">
        <v>0</v>
      </c>
      <c r="T127" s="214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15" t="s">
        <v>137</v>
      </c>
      <c r="AT127" s="215" t="s">
        <v>132</v>
      </c>
      <c r="AU127" s="215" t="s">
        <v>79</v>
      </c>
      <c r="AY127" s="17" t="s">
        <v>130</v>
      </c>
      <c r="BE127" s="216">
        <f>IF(N127="základní",J127,0)</f>
        <v>0</v>
      </c>
      <c r="BF127" s="216">
        <f>IF(N127="snížená",J127,0)</f>
        <v>0</v>
      </c>
      <c r="BG127" s="216">
        <f>IF(N127="zákl. přenesená",J127,0)</f>
        <v>0</v>
      </c>
      <c r="BH127" s="216">
        <f>IF(N127="sníž. přenesená",J127,0)</f>
        <v>0</v>
      </c>
      <c r="BI127" s="216">
        <f>IF(N127="nulová",J127,0)</f>
        <v>0</v>
      </c>
      <c r="BJ127" s="17" t="s">
        <v>79</v>
      </c>
      <c r="BK127" s="216">
        <f>ROUND(I127*H127,2)</f>
        <v>0</v>
      </c>
      <c r="BL127" s="17" t="s">
        <v>137</v>
      </c>
      <c r="BM127" s="215" t="s">
        <v>227</v>
      </c>
    </row>
    <row r="128" s="2" customFormat="1">
      <c r="A128" s="38"/>
      <c r="B128" s="39"/>
      <c r="C128" s="40"/>
      <c r="D128" s="217" t="s">
        <v>138</v>
      </c>
      <c r="E128" s="40"/>
      <c r="F128" s="218" t="s">
        <v>853</v>
      </c>
      <c r="G128" s="40"/>
      <c r="H128" s="40"/>
      <c r="I128" s="219"/>
      <c r="J128" s="40"/>
      <c r="K128" s="40"/>
      <c r="L128" s="44"/>
      <c r="M128" s="220"/>
      <c r="N128" s="221"/>
      <c r="O128" s="84"/>
      <c r="P128" s="84"/>
      <c r="Q128" s="84"/>
      <c r="R128" s="84"/>
      <c r="S128" s="84"/>
      <c r="T128" s="85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7" t="s">
        <v>138</v>
      </c>
      <c r="AU128" s="17" t="s">
        <v>79</v>
      </c>
    </row>
    <row r="129" s="2" customFormat="1" ht="16.5" customHeight="1">
      <c r="A129" s="38"/>
      <c r="B129" s="39"/>
      <c r="C129" s="204" t="s">
        <v>195</v>
      </c>
      <c r="D129" s="204" t="s">
        <v>132</v>
      </c>
      <c r="E129" s="205" t="s">
        <v>854</v>
      </c>
      <c r="F129" s="206" t="s">
        <v>855</v>
      </c>
      <c r="G129" s="207" t="s">
        <v>176</v>
      </c>
      <c r="H129" s="208">
        <v>65</v>
      </c>
      <c r="I129" s="209"/>
      <c r="J129" s="210">
        <f>ROUND(I129*H129,2)</f>
        <v>0</v>
      </c>
      <c r="K129" s="206" t="s">
        <v>643</v>
      </c>
      <c r="L129" s="44"/>
      <c r="M129" s="211" t="s">
        <v>19</v>
      </c>
      <c r="N129" s="212" t="s">
        <v>42</v>
      </c>
      <c r="O129" s="84"/>
      <c r="P129" s="213">
        <f>O129*H129</f>
        <v>0</v>
      </c>
      <c r="Q129" s="213">
        <v>0</v>
      </c>
      <c r="R129" s="213">
        <f>Q129*H129</f>
        <v>0</v>
      </c>
      <c r="S129" s="213">
        <v>0</v>
      </c>
      <c r="T129" s="214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15" t="s">
        <v>137</v>
      </c>
      <c r="AT129" s="215" t="s">
        <v>132</v>
      </c>
      <c r="AU129" s="215" t="s">
        <v>79</v>
      </c>
      <c r="AY129" s="17" t="s">
        <v>130</v>
      </c>
      <c r="BE129" s="216">
        <f>IF(N129="základní",J129,0)</f>
        <v>0</v>
      </c>
      <c r="BF129" s="216">
        <f>IF(N129="snížená",J129,0)</f>
        <v>0</v>
      </c>
      <c r="BG129" s="216">
        <f>IF(N129="zákl. přenesená",J129,0)</f>
        <v>0</v>
      </c>
      <c r="BH129" s="216">
        <f>IF(N129="sníž. přenesená",J129,0)</f>
        <v>0</v>
      </c>
      <c r="BI129" s="216">
        <f>IF(N129="nulová",J129,0)</f>
        <v>0</v>
      </c>
      <c r="BJ129" s="17" t="s">
        <v>79</v>
      </c>
      <c r="BK129" s="216">
        <f>ROUND(I129*H129,2)</f>
        <v>0</v>
      </c>
      <c r="BL129" s="17" t="s">
        <v>137</v>
      </c>
      <c r="BM129" s="215" t="s">
        <v>232</v>
      </c>
    </row>
    <row r="130" s="2" customFormat="1">
      <c r="A130" s="38"/>
      <c r="B130" s="39"/>
      <c r="C130" s="40"/>
      <c r="D130" s="217" t="s">
        <v>138</v>
      </c>
      <c r="E130" s="40"/>
      <c r="F130" s="218" t="s">
        <v>855</v>
      </c>
      <c r="G130" s="40"/>
      <c r="H130" s="40"/>
      <c r="I130" s="219"/>
      <c r="J130" s="40"/>
      <c r="K130" s="40"/>
      <c r="L130" s="44"/>
      <c r="M130" s="220"/>
      <c r="N130" s="221"/>
      <c r="O130" s="84"/>
      <c r="P130" s="84"/>
      <c r="Q130" s="84"/>
      <c r="R130" s="84"/>
      <c r="S130" s="84"/>
      <c r="T130" s="85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7" t="s">
        <v>138</v>
      </c>
      <c r="AU130" s="17" t="s">
        <v>79</v>
      </c>
    </row>
    <row r="131" s="2" customFormat="1" ht="16.5" customHeight="1">
      <c r="A131" s="38"/>
      <c r="B131" s="39"/>
      <c r="C131" s="204" t="s">
        <v>251</v>
      </c>
      <c r="D131" s="204" t="s">
        <v>132</v>
      </c>
      <c r="E131" s="205" t="s">
        <v>651</v>
      </c>
      <c r="F131" s="206" t="s">
        <v>652</v>
      </c>
      <c r="G131" s="207" t="s">
        <v>176</v>
      </c>
      <c r="H131" s="208">
        <v>27.5</v>
      </c>
      <c r="I131" s="209"/>
      <c r="J131" s="210">
        <f>ROUND(I131*H131,2)</f>
        <v>0</v>
      </c>
      <c r="K131" s="206" t="s">
        <v>643</v>
      </c>
      <c r="L131" s="44"/>
      <c r="M131" s="211" t="s">
        <v>19</v>
      </c>
      <c r="N131" s="212" t="s">
        <v>42</v>
      </c>
      <c r="O131" s="84"/>
      <c r="P131" s="213">
        <f>O131*H131</f>
        <v>0</v>
      </c>
      <c r="Q131" s="213">
        <v>0</v>
      </c>
      <c r="R131" s="213">
        <f>Q131*H131</f>
        <v>0</v>
      </c>
      <c r="S131" s="213">
        <v>0</v>
      </c>
      <c r="T131" s="214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15" t="s">
        <v>137</v>
      </c>
      <c r="AT131" s="215" t="s">
        <v>132</v>
      </c>
      <c r="AU131" s="215" t="s">
        <v>79</v>
      </c>
      <c r="AY131" s="17" t="s">
        <v>130</v>
      </c>
      <c r="BE131" s="216">
        <f>IF(N131="základní",J131,0)</f>
        <v>0</v>
      </c>
      <c r="BF131" s="216">
        <f>IF(N131="snížená",J131,0)</f>
        <v>0</v>
      </c>
      <c r="BG131" s="216">
        <f>IF(N131="zákl. přenesená",J131,0)</f>
        <v>0</v>
      </c>
      <c r="BH131" s="216">
        <f>IF(N131="sníž. přenesená",J131,0)</f>
        <v>0</v>
      </c>
      <c r="BI131" s="216">
        <f>IF(N131="nulová",J131,0)</f>
        <v>0</v>
      </c>
      <c r="BJ131" s="17" t="s">
        <v>79</v>
      </c>
      <c r="BK131" s="216">
        <f>ROUND(I131*H131,2)</f>
        <v>0</v>
      </c>
      <c r="BL131" s="17" t="s">
        <v>137</v>
      </c>
      <c r="BM131" s="215" t="s">
        <v>237</v>
      </c>
    </row>
    <row r="132" s="2" customFormat="1">
      <c r="A132" s="38"/>
      <c r="B132" s="39"/>
      <c r="C132" s="40"/>
      <c r="D132" s="217" t="s">
        <v>138</v>
      </c>
      <c r="E132" s="40"/>
      <c r="F132" s="218" t="s">
        <v>652</v>
      </c>
      <c r="G132" s="40"/>
      <c r="H132" s="40"/>
      <c r="I132" s="219"/>
      <c r="J132" s="40"/>
      <c r="K132" s="40"/>
      <c r="L132" s="44"/>
      <c r="M132" s="220"/>
      <c r="N132" s="221"/>
      <c r="O132" s="84"/>
      <c r="P132" s="84"/>
      <c r="Q132" s="84"/>
      <c r="R132" s="84"/>
      <c r="S132" s="84"/>
      <c r="T132" s="85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T132" s="17" t="s">
        <v>138</v>
      </c>
      <c r="AU132" s="17" t="s">
        <v>79</v>
      </c>
    </row>
    <row r="133" s="2" customFormat="1" ht="16.5" customHeight="1">
      <c r="A133" s="38"/>
      <c r="B133" s="39"/>
      <c r="C133" s="204" t="s">
        <v>200</v>
      </c>
      <c r="D133" s="204" t="s">
        <v>132</v>
      </c>
      <c r="E133" s="205" t="s">
        <v>856</v>
      </c>
      <c r="F133" s="206" t="s">
        <v>857</v>
      </c>
      <c r="G133" s="207" t="s">
        <v>176</v>
      </c>
      <c r="H133" s="208">
        <v>49.5</v>
      </c>
      <c r="I133" s="209"/>
      <c r="J133" s="210">
        <f>ROUND(I133*H133,2)</f>
        <v>0</v>
      </c>
      <c r="K133" s="206" t="s">
        <v>643</v>
      </c>
      <c r="L133" s="44"/>
      <c r="M133" s="211" t="s">
        <v>19</v>
      </c>
      <c r="N133" s="212" t="s">
        <v>42</v>
      </c>
      <c r="O133" s="84"/>
      <c r="P133" s="213">
        <f>O133*H133</f>
        <v>0</v>
      </c>
      <c r="Q133" s="213">
        <v>0</v>
      </c>
      <c r="R133" s="213">
        <f>Q133*H133</f>
        <v>0</v>
      </c>
      <c r="S133" s="213">
        <v>0</v>
      </c>
      <c r="T133" s="214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15" t="s">
        <v>137</v>
      </c>
      <c r="AT133" s="215" t="s">
        <v>132</v>
      </c>
      <c r="AU133" s="215" t="s">
        <v>79</v>
      </c>
      <c r="AY133" s="17" t="s">
        <v>130</v>
      </c>
      <c r="BE133" s="216">
        <f>IF(N133="základní",J133,0)</f>
        <v>0</v>
      </c>
      <c r="BF133" s="216">
        <f>IF(N133="snížená",J133,0)</f>
        <v>0</v>
      </c>
      <c r="BG133" s="216">
        <f>IF(N133="zákl. přenesená",J133,0)</f>
        <v>0</v>
      </c>
      <c r="BH133" s="216">
        <f>IF(N133="sníž. přenesená",J133,0)</f>
        <v>0</v>
      </c>
      <c r="BI133" s="216">
        <f>IF(N133="nulová",J133,0)</f>
        <v>0</v>
      </c>
      <c r="BJ133" s="17" t="s">
        <v>79</v>
      </c>
      <c r="BK133" s="216">
        <f>ROUND(I133*H133,2)</f>
        <v>0</v>
      </c>
      <c r="BL133" s="17" t="s">
        <v>137</v>
      </c>
      <c r="BM133" s="215" t="s">
        <v>241</v>
      </c>
    </row>
    <row r="134" s="2" customFormat="1">
      <c r="A134" s="38"/>
      <c r="B134" s="39"/>
      <c r="C134" s="40"/>
      <c r="D134" s="217" t="s">
        <v>138</v>
      </c>
      <c r="E134" s="40"/>
      <c r="F134" s="218" t="s">
        <v>857</v>
      </c>
      <c r="G134" s="40"/>
      <c r="H134" s="40"/>
      <c r="I134" s="219"/>
      <c r="J134" s="40"/>
      <c r="K134" s="40"/>
      <c r="L134" s="44"/>
      <c r="M134" s="220"/>
      <c r="N134" s="221"/>
      <c r="O134" s="84"/>
      <c r="P134" s="84"/>
      <c r="Q134" s="84"/>
      <c r="R134" s="84"/>
      <c r="S134" s="84"/>
      <c r="T134" s="85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7" t="s">
        <v>138</v>
      </c>
      <c r="AU134" s="17" t="s">
        <v>79</v>
      </c>
    </row>
    <row r="135" s="12" customFormat="1" ht="25.92" customHeight="1">
      <c r="A135" s="12"/>
      <c r="B135" s="188"/>
      <c r="C135" s="189"/>
      <c r="D135" s="190" t="s">
        <v>70</v>
      </c>
      <c r="E135" s="191" t="s">
        <v>214</v>
      </c>
      <c r="F135" s="191" t="s">
        <v>655</v>
      </c>
      <c r="G135" s="189"/>
      <c r="H135" s="189"/>
      <c r="I135" s="192"/>
      <c r="J135" s="193">
        <f>BK135</f>
        <v>0</v>
      </c>
      <c r="K135" s="189"/>
      <c r="L135" s="194"/>
      <c r="M135" s="195"/>
      <c r="N135" s="196"/>
      <c r="O135" s="196"/>
      <c r="P135" s="197">
        <f>SUM(P136:P139)</f>
        <v>0</v>
      </c>
      <c r="Q135" s="196"/>
      <c r="R135" s="197">
        <f>SUM(R136:R139)</f>
        <v>0</v>
      </c>
      <c r="S135" s="196"/>
      <c r="T135" s="198">
        <f>SUM(T136:T139)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99" t="s">
        <v>79</v>
      </c>
      <c r="AT135" s="200" t="s">
        <v>70</v>
      </c>
      <c r="AU135" s="200" t="s">
        <v>71</v>
      </c>
      <c r="AY135" s="199" t="s">
        <v>130</v>
      </c>
      <c r="BK135" s="201">
        <f>SUM(BK136:BK139)</f>
        <v>0</v>
      </c>
    </row>
    <row r="136" s="2" customFormat="1" ht="16.5" customHeight="1">
      <c r="A136" s="38"/>
      <c r="B136" s="39"/>
      <c r="C136" s="204" t="s">
        <v>7</v>
      </c>
      <c r="D136" s="204" t="s">
        <v>132</v>
      </c>
      <c r="E136" s="205" t="s">
        <v>658</v>
      </c>
      <c r="F136" s="206" t="s">
        <v>659</v>
      </c>
      <c r="G136" s="207" t="s">
        <v>176</v>
      </c>
      <c r="H136" s="208">
        <v>1.8</v>
      </c>
      <c r="I136" s="209"/>
      <c r="J136" s="210">
        <f>ROUND(I136*H136,2)</f>
        <v>0</v>
      </c>
      <c r="K136" s="206" t="s">
        <v>643</v>
      </c>
      <c r="L136" s="44"/>
      <c r="M136" s="211" t="s">
        <v>19</v>
      </c>
      <c r="N136" s="212" t="s">
        <v>42</v>
      </c>
      <c r="O136" s="84"/>
      <c r="P136" s="213">
        <f>O136*H136</f>
        <v>0</v>
      </c>
      <c r="Q136" s="213">
        <v>0</v>
      </c>
      <c r="R136" s="213">
        <f>Q136*H136</f>
        <v>0</v>
      </c>
      <c r="S136" s="213">
        <v>0</v>
      </c>
      <c r="T136" s="214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15" t="s">
        <v>137</v>
      </c>
      <c r="AT136" s="215" t="s">
        <v>132</v>
      </c>
      <c r="AU136" s="215" t="s">
        <v>79</v>
      </c>
      <c r="AY136" s="17" t="s">
        <v>130</v>
      </c>
      <c r="BE136" s="216">
        <f>IF(N136="základní",J136,0)</f>
        <v>0</v>
      </c>
      <c r="BF136" s="216">
        <f>IF(N136="snížená",J136,0)</f>
        <v>0</v>
      </c>
      <c r="BG136" s="216">
        <f>IF(N136="zákl. přenesená",J136,0)</f>
        <v>0</v>
      </c>
      <c r="BH136" s="216">
        <f>IF(N136="sníž. přenesená",J136,0)</f>
        <v>0</v>
      </c>
      <c r="BI136" s="216">
        <f>IF(N136="nulová",J136,0)</f>
        <v>0</v>
      </c>
      <c r="BJ136" s="17" t="s">
        <v>79</v>
      </c>
      <c r="BK136" s="216">
        <f>ROUND(I136*H136,2)</f>
        <v>0</v>
      </c>
      <c r="BL136" s="17" t="s">
        <v>137</v>
      </c>
      <c r="BM136" s="215" t="s">
        <v>254</v>
      </c>
    </row>
    <row r="137" s="2" customFormat="1">
      <c r="A137" s="38"/>
      <c r="B137" s="39"/>
      <c r="C137" s="40"/>
      <c r="D137" s="217" t="s">
        <v>138</v>
      </c>
      <c r="E137" s="40"/>
      <c r="F137" s="218" t="s">
        <v>659</v>
      </c>
      <c r="G137" s="40"/>
      <c r="H137" s="40"/>
      <c r="I137" s="219"/>
      <c r="J137" s="40"/>
      <c r="K137" s="40"/>
      <c r="L137" s="44"/>
      <c r="M137" s="220"/>
      <c r="N137" s="221"/>
      <c r="O137" s="84"/>
      <c r="P137" s="84"/>
      <c r="Q137" s="84"/>
      <c r="R137" s="84"/>
      <c r="S137" s="84"/>
      <c r="T137" s="85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7" t="s">
        <v>138</v>
      </c>
      <c r="AU137" s="17" t="s">
        <v>79</v>
      </c>
    </row>
    <row r="138" s="2" customFormat="1" ht="16.5" customHeight="1">
      <c r="A138" s="38"/>
      <c r="B138" s="39"/>
      <c r="C138" s="204" t="s">
        <v>206</v>
      </c>
      <c r="D138" s="204" t="s">
        <v>132</v>
      </c>
      <c r="E138" s="205" t="s">
        <v>662</v>
      </c>
      <c r="F138" s="206" t="s">
        <v>663</v>
      </c>
      <c r="G138" s="207" t="s">
        <v>176</v>
      </c>
      <c r="H138" s="208">
        <v>0.5</v>
      </c>
      <c r="I138" s="209"/>
      <c r="J138" s="210">
        <f>ROUND(I138*H138,2)</f>
        <v>0</v>
      </c>
      <c r="K138" s="206" t="s">
        <v>643</v>
      </c>
      <c r="L138" s="44"/>
      <c r="M138" s="211" t="s">
        <v>19</v>
      </c>
      <c r="N138" s="212" t="s">
        <v>42</v>
      </c>
      <c r="O138" s="84"/>
      <c r="P138" s="213">
        <f>O138*H138</f>
        <v>0</v>
      </c>
      <c r="Q138" s="213">
        <v>0</v>
      </c>
      <c r="R138" s="213">
        <f>Q138*H138</f>
        <v>0</v>
      </c>
      <c r="S138" s="213">
        <v>0</v>
      </c>
      <c r="T138" s="214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15" t="s">
        <v>137</v>
      </c>
      <c r="AT138" s="215" t="s">
        <v>132</v>
      </c>
      <c r="AU138" s="215" t="s">
        <v>79</v>
      </c>
      <c r="AY138" s="17" t="s">
        <v>130</v>
      </c>
      <c r="BE138" s="216">
        <f>IF(N138="základní",J138,0)</f>
        <v>0</v>
      </c>
      <c r="BF138" s="216">
        <f>IF(N138="snížená",J138,0)</f>
        <v>0</v>
      </c>
      <c r="BG138" s="216">
        <f>IF(N138="zákl. přenesená",J138,0)</f>
        <v>0</v>
      </c>
      <c r="BH138" s="216">
        <f>IF(N138="sníž. přenesená",J138,0)</f>
        <v>0</v>
      </c>
      <c r="BI138" s="216">
        <f>IF(N138="nulová",J138,0)</f>
        <v>0</v>
      </c>
      <c r="BJ138" s="17" t="s">
        <v>79</v>
      </c>
      <c r="BK138" s="216">
        <f>ROUND(I138*H138,2)</f>
        <v>0</v>
      </c>
      <c r="BL138" s="17" t="s">
        <v>137</v>
      </c>
      <c r="BM138" s="215" t="s">
        <v>259</v>
      </c>
    </row>
    <row r="139" s="2" customFormat="1">
      <c r="A139" s="38"/>
      <c r="B139" s="39"/>
      <c r="C139" s="40"/>
      <c r="D139" s="217" t="s">
        <v>138</v>
      </c>
      <c r="E139" s="40"/>
      <c r="F139" s="218" t="s">
        <v>663</v>
      </c>
      <c r="G139" s="40"/>
      <c r="H139" s="40"/>
      <c r="I139" s="219"/>
      <c r="J139" s="40"/>
      <c r="K139" s="40"/>
      <c r="L139" s="44"/>
      <c r="M139" s="220"/>
      <c r="N139" s="221"/>
      <c r="O139" s="84"/>
      <c r="P139" s="84"/>
      <c r="Q139" s="84"/>
      <c r="R139" s="84"/>
      <c r="S139" s="84"/>
      <c r="T139" s="85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7" t="s">
        <v>138</v>
      </c>
      <c r="AU139" s="17" t="s">
        <v>79</v>
      </c>
    </row>
    <row r="140" s="12" customFormat="1" ht="25.92" customHeight="1">
      <c r="A140" s="12"/>
      <c r="B140" s="188"/>
      <c r="C140" s="189"/>
      <c r="D140" s="190" t="s">
        <v>70</v>
      </c>
      <c r="E140" s="191" t="s">
        <v>177</v>
      </c>
      <c r="F140" s="191" t="s">
        <v>669</v>
      </c>
      <c r="G140" s="189"/>
      <c r="H140" s="189"/>
      <c r="I140" s="192"/>
      <c r="J140" s="193">
        <f>BK140</f>
        <v>0</v>
      </c>
      <c r="K140" s="189"/>
      <c r="L140" s="194"/>
      <c r="M140" s="195"/>
      <c r="N140" s="196"/>
      <c r="O140" s="196"/>
      <c r="P140" s="197">
        <f>SUM(P141:P156)</f>
        <v>0</v>
      </c>
      <c r="Q140" s="196"/>
      <c r="R140" s="197">
        <f>SUM(R141:R156)</f>
        <v>0</v>
      </c>
      <c r="S140" s="196"/>
      <c r="T140" s="198">
        <f>SUM(T141:T156)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99" t="s">
        <v>79</v>
      </c>
      <c r="AT140" s="200" t="s">
        <v>70</v>
      </c>
      <c r="AU140" s="200" t="s">
        <v>71</v>
      </c>
      <c r="AY140" s="199" t="s">
        <v>130</v>
      </c>
      <c r="BK140" s="201">
        <f>SUM(BK141:BK156)</f>
        <v>0</v>
      </c>
    </row>
    <row r="141" s="2" customFormat="1" ht="16.5" customHeight="1">
      <c r="A141" s="38"/>
      <c r="B141" s="39"/>
      <c r="C141" s="204" t="s">
        <v>270</v>
      </c>
      <c r="D141" s="204" t="s">
        <v>132</v>
      </c>
      <c r="E141" s="205" t="s">
        <v>670</v>
      </c>
      <c r="F141" s="206" t="s">
        <v>671</v>
      </c>
      <c r="G141" s="207" t="s">
        <v>176</v>
      </c>
      <c r="H141" s="208">
        <v>392.66000000000002</v>
      </c>
      <c r="I141" s="209"/>
      <c r="J141" s="210">
        <f>ROUND(I141*H141,2)</f>
        <v>0</v>
      </c>
      <c r="K141" s="206" t="s">
        <v>643</v>
      </c>
      <c r="L141" s="44"/>
      <c r="M141" s="211" t="s">
        <v>19</v>
      </c>
      <c r="N141" s="212" t="s">
        <v>42</v>
      </c>
      <c r="O141" s="84"/>
      <c r="P141" s="213">
        <f>O141*H141</f>
        <v>0</v>
      </c>
      <c r="Q141" s="213">
        <v>0</v>
      </c>
      <c r="R141" s="213">
        <f>Q141*H141</f>
        <v>0</v>
      </c>
      <c r="S141" s="213">
        <v>0</v>
      </c>
      <c r="T141" s="214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15" t="s">
        <v>137</v>
      </c>
      <c r="AT141" s="215" t="s">
        <v>132</v>
      </c>
      <c r="AU141" s="215" t="s">
        <v>79</v>
      </c>
      <c r="AY141" s="17" t="s">
        <v>130</v>
      </c>
      <c r="BE141" s="216">
        <f>IF(N141="základní",J141,0)</f>
        <v>0</v>
      </c>
      <c r="BF141" s="216">
        <f>IF(N141="snížená",J141,0)</f>
        <v>0</v>
      </c>
      <c r="BG141" s="216">
        <f>IF(N141="zákl. přenesená",J141,0)</f>
        <v>0</v>
      </c>
      <c r="BH141" s="216">
        <f>IF(N141="sníž. přenesená",J141,0)</f>
        <v>0</v>
      </c>
      <c r="BI141" s="216">
        <f>IF(N141="nulová",J141,0)</f>
        <v>0</v>
      </c>
      <c r="BJ141" s="17" t="s">
        <v>79</v>
      </c>
      <c r="BK141" s="216">
        <f>ROUND(I141*H141,2)</f>
        <v>0</v>
      </c>
      <c r="BL141" s="17" t="s">
        <v>137</v>
      </c>
      <c r="BM141" s="215" t="s">
        <v>263</v>
      </c>
    </row>
    <row r="142" s="2" customFormat="1">
      <c r="A142" s="38"/>
      <c r="B142" s="39"/>
      <c r="C142" s="40"/>
      <c r="D142" s="217" t="s">
        <v>138</v>
      </c>
      <c r="E142" s="40"/>
      <c r="F142" s="218" t="s">
        <v>671</v>
      </c>
      <c r="G142" s="40"/>
      <c r="H142" s="40"/>
      <c r="I142" s="219"/>
      <c r="J142" s="40"/>
      <c r="K142" s="40"/>
      <c r="L142" s="44"/>
      <c r="M142" s="220"/>
      <c r="N142" s="221"/>
      <c r="O142" s="84"/>
      <c r="P142" s="84"/>
      <c r="Q142" s="84"/>
      <c r="R142" s="84"/>
      <c r="S142" s="84"/>
      <c r="T142" s="85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7" t="s">
        <v>138</v>
      </c>
      <c r="AU142" s="17" t="s">
        <v>79</v>
      </c>
    </row>
    <row r="143" s="2" customFormat="1" ht="16.5" customHeight="1">
      <c r="A143" s="38"/>
      <c r="B143" s="39"/>
      <c r="C143" s="204" t="s">
        <v>211</v>
      </c>
      <c r="D143" s="204" t="s">
        <v>132</v>
      </c>
      <c r="E143" s="205" t="s">
        <v>672</v>
      </c>
      <c r="F143" s="206" t="s">
        <v>673</v>
      </c>
      <c r="G143" s="207" t="s">
        <v>176</v>
      </c>
      <c r="H143" s="208">
        <v>392.66000000000002</v>
      </c>
      <c r="I143" s="209"/>
      <c r="J143" s="210">
        <f>ROUND(I143*H143,2)</f>
        <v>0</v>
      </c>
      <c r="K143" s="206" t="s">
        <v>643</v>
      </c>
      <c r="L143" s="44"/>
      <c r="M143" s="211" t="s">
        <v>19</v>
      </c>
      <c r="N143" s="212" t="s">
        <v>42</v>
      </c>
      <c r="O143" s="84"/>
      <c r="P143" s="213">
        <f>O143*H143</f>
        <v>0</v>
      </c>
      <c r="Q143" s="213">
        <v>0</v>
      </c>
      <c r="R143" s="213">
        <f>Q143*H143</f>
        <v>0</v>
      </c>
      <c r="S143" s="213">
        <v>0</v>
      </c>
      <c r="T143" s="214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15" t="s">
        <v>137</v>
      </c>
      <c r="AT143" s="215" t="s">
        <v>132</v>
      </c>
      <c r="AU143" s="215" t="s">
        <v>79</v>
      </c>
      <c r="AY143" s="17" t="s">
        <v>130</v>
      </c>
      <c r="BE143" s="216">
        <f>IF(N143="základní",J143,0)</f>
        <v>0</v>
      </c>
      <c r="BF143" s="216">
        <f>IF(N143="snížená",J143,0)</f>
        <v>0</v>
      </c>
      <c r="BG143" s="216">
        <f>IF(N143="zákl. přenesená",J143,0)</f>
        <v>0</v>
      </c>
      <c r="BH143" s="216">
        <f>IF(N143="sníž. přenesená",J143,0)</f>
        <v>0</v>
      </c>
      <c r="BI143" s="216">
        <f>IF(N143="nulová",J143,0)</f>
        <v>0</v>
      </c>
      <c r="BJ143" s="17" t="s">
        <v>79</v>
      </c>
      <c r="BK143" s="216">
        <f>ROUND(I143*H143,2)</f>
        <v>0</v>
      </c>
      <c r="BL143" s="17" t="s">
        <v>137</v>
      </c>
      <c r="BM143" s="215" t="s">
        <v>267</v>
      </c>
    </row>
    <row r="144" s="2" customFormat="1">
      <c r="A144" s="38"/>
      <c r="B144" s="39"/>
      <c r="C144" s="40"/>
      <c r="D144" s="217" t="s">
        <v>138</v>
      </c>
      <c r="E144" s="40"/>
      <c r="F144" s="218" t="s">
        <v>673</v>
      </c>
      <c r="G144" s="40"/>
      <c r="H144" s="40"/>
      <c r="I144" s="219"/>
      <c r="J144" s="40"/>
      <c r="K144" s="40"/>
      <c r="L144" s="44"/>
      <c r="M144" s="220"/>
      <c r="N144" s="221"/>
      <c r="O144" s="84"/>
      <c r="P144" s="84"/>
      <c r="Q144" s="84"/>
      <c r="R144" s="84"/>
      <c r="S144" s="84"/>
      <c r="T144" s="85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7" t="s">
        <v>138</v>
      </c>
      <c r="AU144" s="17" t="s">
        <v>79</v>
      </c>
    </row>
    <row r="145" s="2" customFormat="1" ht="16.5" customHeight="1">
      <c r="A145" s="38"/>
      <c r="B145" s="39"/>
      <c r="C145" s="204" t="s">
        <v>285</v>
      </c>
      <c r="D145" s="204" t="s">
        <v>132</v>
      </c>
      <c r="E145" s="205" t="s">
        <v>858</v>
      </c>
      <c r="F145" s="206" t="s">
        <v>859</v>
      </c>
      <c r="G145" s="207" t="s">
        <v>210</v>
      </c>
      <c r="H145" s="208">
        <v>2.0800000000000001</v>
      </c>
      <c r="I145" s="209"/>
      <c r="J145" s="210">
        <f>ROUND(I145*H145,2)</f>
        <v>0</v>
      </c>
      <c r="K145" s="206" t="s">
        <v>643</v>
      </c>
      <c r="L145" s="44"/>
      <c r="M145" s="211" t="s">
        <v>19</v>
      </c>
      <c r="N145" s="212" t="s">
        <v>42</v>
      </c>
      <c r="O145" s="84"/>
      <c r="P145" s="213">
        <f>O145*H145</f>
        <v>0</v>
      </c>
      <c r="Q145" s="213">
        <v>0</v>
      </c>
      <c r="R145" s="213">
        <f>Q145*H145</f>
        <v>0</v>
      </c>
      <c r="S145" s="213">
        <v>0</v>
      </c>
      <c r="T145" s="214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15" t="s">
        <v>137</v>
      </c>
      <c r="AT145" s="215" t="s">
        <v>132</v>
      </c>
      <c r="AU145" s="215" t="s">
        <v>79</v>
      </c>
      <c r="AY145" s="17" t="s">
        <v>130</v>
      </c>
      <c r="BE145" s="216">
        <f>IF(N145="základní",J145,0)</f>
        <v>0</v>
      </c>
      <c r="BF145" s="216">
        <f>IF(N145="snížená",J145,0)</f>
        <v>0</v>
      </c>
      <c r="BG145" s="216">
        <f>IF(N145="zákl. přenesená",J145,0)</f>
        <v>0</v>
      </c>
      <c r="BH145" s="216">
        <f>IF(N145="sníž. přenesená",J145,0)</f>
        <v>0</v>
      </c>
      <c r="BI145" s="216">
        <f>IF(N145="nulová",J145,0)</f>
        <v>0</v>
      </c>
      <c r="BJ145" s="17" t="s">
        <v>79</v>
      </c>
      <c r="BK145" s="216">
        <f>ROUND(I145*H145,2)</f>
        <v>0</v>
      </c>
      <c r="BL145" s="17" t="s">
        <v>137</v>
      </c>
      <c r="BM145" s="215" t="s">
        <v>273</v>
      </c>
    </row>
    <row r="146" s="2" customFormat="1">
      <c r="A146" s="38"/>
      <c r="B146" s="39"/>
      <c r="C146" s="40"/>
      <c r="D146" s="217" t="s">
        <v>138</v>
      </c>
      <c r="E146" s="40"/>
      <c r="F146" s="218" t="s">
        <v>859</v>
      </c>
      <c r="G146" s="40"/>
      <c r="H146" s="40"/>
      <c r="I146" s="219"/>
      <c r="J146" s="40"/>
      <c r="K146" s="40"/>
      <c r="L146" s="44"/>
      <c r="M146" s="220"/>
      <c r="N146" s="221"/>
      <c r="O146" s="84"/>
      <c r="P146" s="84"/>
      <c r="Q146" s="84"/>
      <c r="R146" s="84"/>
      <c r="S146" s="84"/>
      <c r="T146" s="85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7" t="s">
        <v>138</v>
      </c>
      <c r="AU146" s="17" t="s">
        <v>79</v>
      </c>
    </row>
    <row r="147" s="2" customFormat="1" ht="16.5" customHeight="1">
      <c r="A147" s="38"/>
      <c r="B147" s="39"/>
      <c r="C147" s="204" t="s">
        <v>217</v>
      </c>
      <c r="D147" s="204" t="s">
        <v>132</v>
      </c>
      <c r="E147" s="205" t="s">
        <v>674</v>
      </c>
      <c r="F147" s="206" t="s">
        <v>675</v>
      </c>
      <c r="G147" s="207" t="s">
        <v>210</v>
      </c>
      <c r="H147" s="208">
        <v>2.0800000000000001</v>
      </c>
      <c r="I147" s="209"/>
      <c r="J147" s="210">
        <f>ROUND(I147*H147,2)</f>
        <v>0</v>
      </c>
      <c r="K147" s="206" t="s">
        <v>643</v>
      </c>
      <c r="L147" s="44"/>
      <c r="M147" s="211" t="s">
        <v>19</v>
      </c>
      <c r="N147" s="212" t="s">
        <v>42</v>
      </c>
      <c r="O147" s="84"/>
      <c r="P147" s="213">
        <f>O147*H147</f>
        <v>0</v>
      </c>
      <c r="Q147" s="213">
        <v>0</v>
      </c>
      <c r="R147" s="213">
        <f>Q147*H147</f>
        <v>0</v>
      </c>
      <c r="S147" s="213">
        <v>0</v>
      </c>
      <c r="T147" s="214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15" t="s">
        <v>137</v>
      </c>
      <c r="AT147" s="215" t="s">
        <v>132</v>
      </c>
      <c r="AU147" s="215" t="s">
        <v>79</v>
      </c>
      <c r="AY147" s="17" t="s">
        <v>130</v>
      </c>
      <c r="BE147" s="216">
        <f>IF(N147="základní",J147,0)</f>
        <v>0</v>
      </c>
      <c r="BF147" s="216">
        <f>IF(N147="snížená",J147,0)</f>
        <v>0</v>
      </c>
      <c r="BG147" s="216">
        <f>IF(N147="zákl. přenesená",J147,0)</f>
        <v>0</v>
      </c>
      <c r="BH147" s="216">
        <f>IF(N147="sníž. přenesená",J147,0)</f>
        <v>0</v>
      </c>
      <c r="BI147" s="216">
        <f>IF(N147="nulová",J147,0)</f>
        <v>0</v>
      </c>
      <c r="BJ147" s="17" t="s">
        <v>79</v>
      </c>
      <c r="BK147" s="216">
        <f>ROUND(I147*H147,2)</f>
        <v>0</v>
      </c>
      <c r="BL147" s="17" t="s">
        <v>137</v>
      </c>
      <c r="BM147" s="215" t="s">
        <v>279</v>
      </c>
    </row>
    <row r="148" s="2" customFormat="1">
      <c r="A148" s="38"/>
      <c r="B148" s="39"/>
      <c r="C148" s="40"/>
      <c r="D148" s="217" t="s">
        <v>138</v>
      </c>
      <c r="E148" s="40"/>
      <c r="F148" s="218" t="s">
        <v>675</v>
      </c>
      <c r="G148" s="40"/>
      <c r="H148" s="40"/>
      <c r="I148" s="219"/>
      <c r="J148" s="40"/>
      <c r="K148" s="40"/>
      <c r="L148" s="44"/>
      <c r="M148" s="220"/>
      <c r="N148" s="221"/>
      <c r="O148" s="84"/>
      <c r="P148" s="84"/>
      <c r="Q148" s="84"/>
      <c r="R148" s="84"/>
      <c r="S148" s="84"/>
      <c r="T148" s="85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7" t="s">
        <v>138</v>
      </c>
      <c r="AU148" s="17" t="s">
        <v>79</v>
      </c>
    </row>
    <row r="149" s="2" customFormat="1" ht="16.5" customHeight="1">
      <c r="A149" s="38"/>
      <c r="B149" s="39"/>
      <c r="C149" s="204" t="s">
        <v>301</v>
      </c>
      <c r="D149" s="204" t="s">
        <v>132</v>
      </c>
      <c r="E149" s="205" t="s">
        <v>674</v>
      </c>
      <c r="F149" s="206" t="s">
        <v>675</v>
      </c>
      <c r="G149" s="207" t="s">
        <v>210</v>
      </c>
      <c r="H149" s="208">
        <v>15.074999999999999</v>
      </c>
      <c r="I149" s="209"/>
      <c r="J149" s="210">
        <f>ROUND(I149*H149,2)</f>
        <v>0</v>
      </c>
      <c r="K149" s="206" t="s">
        <v>643</v>
      </c>
      <c r="L149" s="44"/>
      <c r="M149" s="211" t="s">
        <v>19</v>
      </c>
      <c r="N149" s="212" t="s">
        <v>42</v>
      </c>
      <c r="O149" s="84"/>
      <c r="P149" s="213">
        <f>O149*H149</f>
        <v>0</v>
      </c>
      <c r="Q149" s="213">
        <v>0</v>
      </c>
      <c r="R149" s="213">
        <f>Q149*H149</f>
        <v>0</v>
      </c>
      <c r="S149" s="213">
        <v>0</v>
      </c>
      <c r="T149" s="214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15" t="s">
        <v>137</v>
      </c>
      <c r="AT149" s="215" t="s">
        <v>132</v>
      </c>
      <c r="AU149" s="215" t="s">
        <v>79</v>
      </c>
      <c r="AY149" s="17" t="s">
        <v>130</v>
      </c>
      <c r="BE149" s="216">
        <f>IF(N149="základní",J149,0)</f>
        <v>0</v>
      </c>
      <c r="BF149" s="216">
        <f>IF(N149="snížená",J149,0)</f>
        <v>0</v>
      </c>
      <c r="BG149" s="216">
        <f>IF(N149="zákl. přenesená",J149,0)</f>
        <v>0</v>
      </c>
      <c r="BH149" s="216">
        <f>IF(N149="sníž. přenesená",J149,0)</f>
        <v>0</v>
      </c>
      <c r="BI149" s="216">
        <f>IF(N149="nulová",J149,0)</f>
        <v>0</v>
      </c>
      <c r="BJ149" s="17" t="s">
        <v>79</v>
      </c>
      <c r="BK149" s="216">
        <f>ROUND(I149*H149,2)</f>
        <v>0</v>
      </c>
      <c r="BL149" s="17" t="s">
        <v>137</v>
      </c>
      <c r="BM149" s="215" t="s">
        <v>288</v>
      </c>
    </row>
    <row r="150" s="2" customFormat="1">
      <c r="A150" s="38"/>
      <c r="B150" s="39"/>
      <c r="C150" s="40"/>
      <c r="D150" s="217" t="s">
        <v>138</v>
      </c>
      <c r="E150" s="40"/>
      <c r="F150" s="218" t="s">
        <v>675</v>
      </c>
      <c r="G150" s="40"/>
      <c r="H150" s="40"/>
      <c r="I150" s="219"/>
      <c r="J150" s="40"/>
      <c r="K150" s="40"/>
      <c r="L150" s="44"/>
      <c r="M150" s="220"/>
      <c r="N150" s="221"/>
      <c r="O150" s="84"/>
      <c r="P150" s="84"/>
      <c r="Q150" s="84"/>
      <c r="R150" s="84"/>
      <c r="S150" s="84"/>
      <c r="T150" s="85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7" t="s">
        <v>138</v>
      </c>
      <c r="AU150" s="17" t="s">
        <v>79</v>
      </c>
    </row>
    <row r="151" s="2" customFormat="1" ht="16.5" customHeight="1">
      <c r="A151" s="38"/>
      <c r="B151" s="39"/>
      <c r="C151" s="204" t="s">
        <v>223</v>
      </c>
      <c r="D151" s="204" t="s">
        <v>132</v>
      </c>
      <c r="E151" s="205" t="s">
        <v>676</v>
      </c>
      <c r="F151" s="206" t="s">
        <v>677</v>
      </c>
      <c r="G151" s="207" t="s">
        <v>210</v>
      </c>
      <c r="H151" s="208">
        <v>15.074999999999999</v>
      </c>
      <c r="I151" s="209"/>
      <c r="J151" s="210">
        <f>ROUND(I151*H151,2)</f>
        <v>0</v>
      </c>
      <c r="K151" s="206" t="s">
        <v>643</v>
      </c>
      <c r="L151" s="44"/>
      <c r="M151" s="211" t="s">
        <v>19</v>
      </c>
      <c r="N151" s="212" t="s">
        <v>42</v>
      </c>
      <c r="O151" s="84"/>
      <c r="P151" s="213">
        <f>O151*H151</f>
        <v>0</v>
      </c>
      <c r="Q151" s="213">
        <v>0</v>
      </c>
      <c r="R151" s="213">
        <f>Q151*H151</f>
        <v>0</v>
      </c>
      <c r="S151" s="213">
        <v>0</v>
      </c>
      <c r="T151" s="214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15" t="s">
        <v>137</v>
      </c>
      <c r="AT151" s="215" t="s">
        <v>132</v>
      </c>
      <c r="AU151" s="215" t="s">
        <v>79</v>
      </c>
      <c r="AY151" s="17" t="s">
        <v>130</v>
      </c>
      <c r="BE151" s="216">
        <f>IF(N151="základní",J151,0)</f>
        <v>0</v>
      </c>
      <c r="BF151" s="216">
        <f>IF(N151="snížená",J151,0)</f>
        <v>0</v>
      </c>
      <c r="BG151" s="216">
        <f>IF(N151="zákl. přenesená",J151,0)</f>
        <v>0</v>
      </c>
      <c r="BH151" s="216">
        <f>IF(N151="sníž. přenesená",J151,0)</f>
        <v>0</v>
      </c>
      <c r="BI151" s="216">
        <f>IF(N151="nulová",J151,0)</f>
        <v>0</v>
      </c>
      <c r="BJ151" s="17" t="s">
        <v>79</v>
      </c>
      <c r="BK151" s="216">
        <f>ROUND(I151*H151,2)</f>
        <v>0</v>
      </c>
      <c r="BL151" s="17" t="s">
        <v>137</v>
      </c>
      <c r="BM151" s="215" t="s">
        <v>296</v>
      </c>
    </row>
    <row r="152" s="2" customFormat="1">
      <c r="A152" s="38"/>
      <c r="B152" s="39"/>
      <c r="C152" s="40"/>
      <c r="D152" s="217" t="s">
        <v>138</v>
      </c>
      <c r="E152" s="40"/>
      <c r="F152" s="218" t="s">
        <v>677</v>
      </c>
      <c r="G152" s="40"/>
      <c r="H152" s="40"/>
      <c r="I152" s="219"/>
      <c r="J152" s="40"/>
      <c r="K152" s="40"/>
      <c r="L152" s="44"/>
      <c r="M152" s="220"/>
      <c r="N152" s="221"/>
      <c r="O152" s="84"/>
      <c r="P152" s="84"/>
      <c r="Q152" s="84"/>
      <c r="R152" s="84"/>
      <c r="S152" s="84"/>
      <c r="T152" s="85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7" t="s">
        <v>138</v>
      </c>
      <c r="AU152" s="17" t="s">
        <v>79</v>
      </c>
    </row>
    <row r="153" s="2" customFormat="1" ht="16.5" customHeight="1">
      <c r="A153" s="38"/>
      <c r="B153" s="39"/>
      <c r="C153" s="204" t="s">
        <v>315</v>
      </c>
      <c r="D153" s="204" t="s">
        <v>132</v>
      </c>
      <c r="E153" s="205" t="s">
        <v>860</v>
      </c>
      <c r="F153" s="206" t="s">
        <v>861</v>
      </c>
      <c r="G153" s="207" t="s">
        <v>176</v>
      </c>
      <c r="H153" s="208">
        <v>49.5</v>
      </c>
      <c r="I153" s="209"/>
      <c r="J153" s="210">
        <f>ROUND(I153*H153,2)</f>
        <v>0</v>
      </c>
      <c r="K153" s="206" t="s">
        <v>643</v>
      </c>
      <c r="L153" s="44"/>
      <c r="M153" s="211" t="s">
        <v>19</v>
      </c>
      <c r="N153" s="212" t="s">
        <v>42</v>
      </c>
      <c r="O153" s="84"/>
      <c r="P153" s="213">
        <f>O153*H153</f>
        <v>0</v>
      </c>
      <c r="Q153" s="213">
        <v>0</v>
      </c>
      <c r="R153" s="213">
        <f>Q153*H153</f>
        <v>0</v>
      </c>
      <c r="S153" s="213">
        <v>0</v>
      </c>
      <c r="T153" s="214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15" t="s">
        <v>137</v>
      </c>
      <c r="AT153" s="215" t="s">
        <v>132</v>
      </c>
      <c r="AU153" s="215" t="s">
        <v>79</v>
      </c>
      <c r="AY153" s="17" t="s">
        <v>130</v>
      </c>
      <c r="BE153" s="216">
        <f>IF(N153="základní",J153,0)</f>
        <v>0</v>
      </c>
      <c r="BF153" s="216">
        <f>IF(N153="snížená",J153,0)</f>
        <v>0</v>
      </c>
      <c r="BG153" s="216">
        <f>IF(N153="zákl. přenesená",J153,0)</f>
        <v>0</v>
      </c>
      <c r="BH153" s="216">
        <f>IF(N153="sníž. přenesená",J153,0)</f>
        <v>0</v>
      </c>
      <c r="BI153" s="216">
        <f>IF(N153="nulová",J153,0)</f>
        <v>0</v>
      </c>
      <c r="BJ153" s="17" t="s">
        <v>79</v>
      </c>
      <c r="BK153" s="216">
        <f>ROUND(I153*H153,2)</f>
        <v>0</v>
      </c>
      <c r="BL153" s="17" t="s">
        <v>137</v>
      </c>
      <c r="BM153" s="215" t="s">
        <v>304</v>
      </c>
    </row>
    <row r="154" s="2" customFormat="1">
      <c r="A154" s="38"/>
      <c r="B154" s="39"/>
      <c r="C154" s="40"/>
      <c r="D154" s="217" t="s">
        <v>138</v>
      </c>
      <c r="E154" s="40"/>
      <c r="F154" s="218" t="s">
        <v>861</v>
      </c>
      <c r="G154" s="40"/>
      <c r="H154" s="40"/>
      <c r="I154" s="219"/>
      <c r="J154" s="40"/>
      <c r="K154" s="40"/>
      <c r="L154" s="44"/>
      <c r="M154" s="220"/>
      <c r="N154" s="221"/>
      <c r="O154" s="84"/>
      <c r="P154" s="84"/>
      <c r="Q154" s="84"/>
      <c r="R154" s="84"/>
      <c r="S154" s="84"/>
      <c r="T154" s="85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T154" s="17" t="s">
        <v>138</v>
      </c>
      <c r="AU154" s="17" t="s">
        <v>79</v>
      </c>
    </row>
    <row r="155" s="2" customFormat="1" ht="16.5" customHeight="1">
      <c r="A155" s="38"/>
      <c r="B155" s="39"/>
      <c r="C155" s="204" t="s">
        <v>227</v>
      </c>
      <c r="D155" s="204" t="s">
        <v>132</v>
      </c>
      <c r="E155" s="205" t="s">
        <v>862</v>
      </c>
      <c r="F155" s="206" t="s">
        <v>863</v>
      </c>
      <c r="G155" s="207" t="s">
        <v>176</v>
      </c>
      <c r="H155" s="208">
        <v>49.5</v>
      </c>
      <c r="I155" s="209"/>
      <c r="J155" s="210">
        <f>ROUND(I155*H155,2)</f>
        <v>0</v>
      </c>
      <c r="K155" s="206" t="s">
        <v>643</v>
      </c>
      <c r="L155" s="44"/>
      <c r="M155" s="211" t="s">
        <v>19</v>
      </c>
      <c r="N155" s="212" t="s">
        <v>42</v>
      </c>
      <c r="O155" s="84"/>
      <c r="P155" s="213">
        <f>O155*H155</f>
        <v>0</v>
      </c>
      <c r="Q155" s="213">
        <v>0</v>
      </c>
      <c r="R155" s="213">
        <f>Q155*H155</f>
        <v>0</v>
      </c>
      <c r="S155" s="213">
        <v>0</v>
      </c>
      <c r="T155" s="214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15" t="s">
        <v>137</v>
      </c>
      <c r="AT155" s="215" t="s">
        <v>132</v>
      </c>
      <c r="AU155" s="215" t="s">
        <v>79</v>
      </c>
      <c r="AY155" s="17" t="s">
        <v>130</v>
      </c>
      <c r="BE155" s="216">
        <f>IF(N155="základní",J155,0)</f>
        <v>0</v>
      </c>
      <c r="BF155" s="216">
        <f>IF(N155="snížená",J155,0)</f>
        <v>0</v>
      </c>
      <c r="BG155" s="216">
        <f>IF(N155="zákl. přenesená",J155,0)</f>
        <v>0</v>
      </c>
      <c r="BH155" s="216">
        <f>IF(N155="sníž. přenesená",J155,0)</f>
        <v>0</v>
      </c>
      <c r="BI155" s="216">
        <f>IF(N155="nulová",J155,0)</f>
        <v>0</v>
      </c>
      <c r="BJ155" s="17" t="s">
        <v>79</v>
      </c>
      <c r="BK155" s="216">
        <f>ROUND(I155*H155,2)</f>
        <v>0</v>
      </c>
      <c r="BL155" s="17" t="s">
        <v>137</v>
      </c>
      <c r="BM155" s="215" t="s">
        <v>312</v>
      </c>
    </row>
    <row r="156" s="2" customFormat="1">
      <c r="A156" s="38"/>
      <c r="B156" s="39"/>
      <c r="C156" s="40"/>
      <c r="D156" s="217" t="s">
        <v>138</v>
      </c>
      <c r="E156" s="40"/>
      <c r="F156" s="218" t="s">
        <v>863</v>
      </c>
      <c r="G156" s="40"/>
      <c r="H156" s="40"/>
      <c r="I156" s="219"/>
      <c r="J156" s="40"/>
      <c r="K156" s="40"/>
      <c r="L156" s="44"/>
      <c r="M156" s="220"/>
      <c r="N156" s="221"/>
      <c r="O156" s="84"/>
      <c r="P156" s="84"/>
      <c r="Q156" s="84"/>
      <c r="R156" s="84"/>
      <c r="S156" s="84"/>
      <c r="T156" s="85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7" t="s">
        <v>138</v>
      </c>
      <c r="AU156" s="17" t="s">
        <v>79</v>
      </c>
    </row>
    <row r="157" s="12" customFormat="1" ht="25.92" customHeight="1">
      <c r="A157" s="12"/>
      <c r="B157" s="188"/>
      <c r="C157" s="189"/>
      <c r="D157" s="190" t="s">
        <v>70</v>
      </c>
      <c r="E157" s="191" t="s">
        <v>195</v>
      </c>
      <c r="F157" s="191" t="s">
        <v>678</v>
      </c>
      <c r="G157" s="189"/>
      <c r="H157" s="189"/>
      <c r="I157" s="192"/>
      <c r="J157" s="193">
        <f>BK157</f>
        <v>0</v>
      </c>
      <c r="K157" s="189"/>
      <c r="L157" s="194"/>
      <c r="M157" s="195"/>
      <c r="N157" s="196"/>
      <c r="O157" s="196"/>
      <c r="P157" s="197">
        <f>SUM(P158:P175)</f>
        <v>0</v>
      </c>
      <c r="Q157" s="196"/>
      <c r="R157" s="197">
        <f>SUM(R158:R175)</f>
        <v>0.037679999999999998</v>
      </c>
      <c r="S157" s="196"/>
      <c r="T157" s="198">
        <f>SUM(T158:T175)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199" t="s">
        <v>79</v>
      </c>
      <c r="AT157" s="200" t="s">
        <v>70</v>
      </c>
      <c r="AU157" s="200" t="s">
        <v>71</v>
      </c>
      <c r="AY157" s="199" t="s">
        <v>130</v>
      </c>
      <c r="BK157" s="201">
        <f>SUM(BK158:BK175)</f>
        <v>0</v>
      </c>
    </row>
    <row r="158" s="2" customFormat="1" ht="16.5" customHeight="1">
      <c r="A158" s="38"/>
      <c r="B158" s="39"/>
      <c r="C158" s="204" t="s">
        <v>326</v>
      </c>
      <c r="D158" s="204" t="s">
        <v>132</v>
      </c>
      <c r="E158" s="205" t="s">
        <v>679</v>
      </c>
      <c r="F158" s="206" t="s">
        <v>680</v>
      </c>
      <c r="G158" s="207" t="s">
        <v>135</v>
      </c>
      <c r="H158" s="208">
        <v>424</v>
      </c>
      <c r="I158" s="209"/>
      <c r="J158" s="210">
        <f>ROUND(I158*H158,2)</f>
        <v>0</v>
      </c>
      <c r="K158" s="206" t="s">
        <v>643</v>
      </c>
      <c r="L158" s="44"/>
      <c r="M158" s="211" t="s">
        <v>19</v>
      </c>
      <c r="N158" s="212" t="s">
        <v>42</v>
      </c>
      <c r="O158" s="84"/>
      <c r="P158" s="213">
        <f>O158*H158</f>
        <v>0</v>
      </c>
      <c r="Q158" s="213">
        <v>0</v>
      </c>
      <c r="R158" s="213">
        <f>Q158*H158</f>
        <v>0</v>
      </c>
      <c r="S158" s="213">
        <v>0</v>
      </c>
      <c r="T158" s="214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15" t="s">
        <v>137</v>
      </c>
      <c r="AT158" s="215" t="s">
        <v>132</v>
      </c>
      <c r="AU158" s="215" t="s">
        <v>79</v>
      </c>
      <c r="AY158" s="17" t="s">
        <v>130</v>
      </c>
      <c r="BE158" s="216">
        <f>IF(N158="základní",J158,0)</f>
        <v>0</v>
      </c>
      <c r="BF158" s="216">
        <f>IF(N158="snížená",J158,0)</f>
        <v>0</v>
      </c>
      <c r="BG158" s="216">
        <f>IF(N158="zákl. přenesená",J158,0)</f>
        <v>0</v>
      </c>
      <c r="BH158" s="216">
        <f>IF(N158="sníž. přenesená",J158,0)</f>
        <v>0</v>
      </c>
      <c r="BI158" s="216">
        <f>IF(N158="nulová",J158,0)</f>
        <v>0</v>
      </c>
      <c r="BJ158" s="17" t="s">
        <v>79</v>
      </c>
      <c r="BK158" s="216">
        <f>ROUND(I158*H158,2)</f>
        <v>0</v>
      </c>
      <c r="BL158" s="17" t="s">
        <v>137</v>
      </c>
      <c r="BM158" s="215" t="s">
        <v>318</v>
      </c>
    </row>
    <row r="159" s="2" customFormat="1">
      <c r="A159" s="38"/>
      <c r="B159" s="39"/>
      <c r="C159" s="40"/>
      <c r="D159" s="217" t="s">
        <v>138</v>
      </c>
      <c r="E159" s="40"/>
      <c r="F159" s="218" t="s">
        <v>680</v>
      </c>
      <c r="G159" s="40"/>
      <c r="H159" s="40"/>
      <c r="I159" s="219"/>
      <c r="J159" s="40"/>
      <c r="K159" s="40"/>
      <c r="L159" s="44"/>
      <c r="M159" s="220"/>
      <c r="N159" s="221"/>
      <c r="O159" s="84"/>
      <c r="P159" s="84"/>
      <c r="Q159" s="84"/>
      <c r="R159" s="84"/>
      <c r="S159" s="84"/>
      <c r="T159" s="85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7" t="s">
        <v>138</v>
      </c>
      <c r="AU159" s="17" t="s">
        <v>79</v>
      </c>
    </row>
    <row r="160" s="2" customFormat="1" ht="16.5" customHeight="1">
      <c r="A160" s="38"/>
      <c r="B160" s="39"/>
      <c r="C160" s="204" t="s">
        <v>232</v>
      </c>
      <c r="D160" s="204" t="s">
        <v>132</v>
      </c>
      <c r="E160" s="205" t="s">
        <v>864</v>
      </c>
      <c r="F160" s="206" t="s">
        <v>865</v>
      </c>
      <c r="G160" s="207" t="s">
        <v>135</v>
      </c>
      <c r="H160" s="208">
        <v>290</v>
      </c>
      <c r="I160" s="209"/>
      <c r="J160" s="210">
        <f>ROUND(I160*H160,2)</f>
        <v>0</v>
      </c>
      <c r="K160" s="206" t="s">
        <v>643</v>
      </c>
      <c r="L160" s="44"/>
      <c r="M160" s="211" t="s">
        <v>19</v>
      </c>
      <c r="N160" s="212" t="s">
        <v>42</v>
      </c>
      <c r="O160" s="84"/>
      <c r="P160" s="213">
        <f>O160*H160</f>
        <v>0</v>
      </c>
      <c r="Q160" s="213">
        <v>0</v>
      </c>
      <c r="R160" s="213">
        <f>Q160*H160</f>
        <v>0</v>
      </c>
      <c r="S160" s="213">
        <v>0</v>
      </c>
      <c r="T160" s="214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15" t="s">
        <v>137</v>
      </c>
      <c r="AT160" s="215" t="s">
        <v>132</v>
      </c>
      <c r="AU160" s="215" t="s">
        <v>79</v>
      </c>
      <c r="AY160" s="17" t="s">
        <v>130</v>
      </c>
      <c r="BE160" s="216">
        <f>IF(N160="základní",J160,0)</f>
        <v>0</v>
      </c>
      <c r="BF160" s="216">
        <f>IF(N160="snížená",J160,0)</f>
        <v>0</v>
      </c>
      <c r="BG160" s="216">
        <f>IF(N160="zákl. přenesená",J160,0)</f>
        <v>0</v>
      </c>
      <c r="BH160" s="216">
        <f>IF(N160="sníž. přenesená",J160,0)</f>
        <v>0</v>
      </c>
      <c r="BI160" s="216">
        <f>IF(N160="nulová",J160,0)</f>
        <v>0</v>
      </c>
      <c r="BJ160" s="17" t="s">
        <v>79</v>
      </c>
      <c r="BK160" s="216">
        <f>ROUND(I160*H160,2)</f>
        <v>0</v>
      </c>
      <c r="BL160" s="17" t="s">
        <v>137</v>
      </c>
      <c r="BM160" s="215" t="s">
        <v>323</v>
      </c>
    </row>
    <row r="161" s="2" customFormat="1">
      <c r="A161" s="38"/>
      <c r="B161" s="39"/>
      <c r="C161" s="40"/>
      <c r="D161" s="217" t="s">
        <v>138</v>
      </c>
      <c r="E161" s="40"/>
      <c r="F161" s="218" t="s">
        <v>865</v>
      </c>
      <c r="G161" s="40"/>
      <c r="H161" s="40"/>
      <c r="I161" s="219"/>
      <c r="J161" s="40"/>
      <c r="K161" s="40"/>
      <c r="L161" s="44"/>
      <c r="M161" s="220"/>
      <c r="N161" s="221"/>
      <c r="O161" s="84"/>
      <c r="P161" s="84"/>
      <c r="Q161" s="84"/>
      <c r="R161" s="84"/>
      <c r="S161" s="84"/>
      <c r="T161" s="85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7" t="s">
        <v>138</v>
      </c>
      <c r="AU161" s="17" t="s">
        <v>79</v>
      </c>
    </row>
    <row r="162" s="2" customFormat="1" ht="16.5" customHeight="1">
      <c r="A162" s="38"/>
      <c r="B162" s="39"/>
      <c r="C162" s="204" t="s">
        <v>335</v>
      </c>
      <c r="D162" s="204" t="s">
        <v>132</v>
      </c>
      <c r="E162" s="205" t="s">
        <v>681</v>
      </c>
      <c r="F162" s="206" t="s">
        <v>682</v>
      </c>
      <c r="G162" s="207" t="s">
        <v>135</v>
      </c>
      <c r="H162" s="208">
        <v>714</v>
      </c>
      <c r="I162" s="209"/>
      <c r="J162" s="210">
        <f>ROUND(I162*H162,2)</f>
        <v>0</v>
      </c>
      <c r="K162" s="206" t="s">
        <v>643</v>
      </c>
      <c r="L162" s="44"/>
      <c r="M162" s="211" t="s">
        <v>19</v>
      </c>
      <c r="N162" s="212" t="s">
        <v>42</v>
      </c>
      <c r="O162" s="84"/>
      <c r="P162" s="213">
        <f>O162*H162</f>
        <v>0</v>
      </c>
      <c r="Q162" s="213">
        <v>2.0000000000000002E-05</v>
      </c>
      <c r="R162" s="213">
        <f>Q162*H162</f>
        <v>0.014280000000000001</v>
      </c>
      <c r="S162" s="213">
        <v>0</v>
      </c>
      <c r="T162" s="214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15" t="s">
        <v>137</v>
      </c>
      <c r="AT162" s="215" t="s">
        <v>132</v>
      </c>
      <c r="AU162" s="215" t="s">
        <v>79</v>
      </c>
      <c r="AY162" s="17" t="s">
        <v>130</v>
      </c>
      <c r="BE162" s="216">
        <f>IF(N162="základní",J162,0)</f>
        <v>0</v>
      </c>
      <c r="BF162" s="216">
        <f>IF(N162="snížená",J162,0)</f>
        <v>0</v>
      </c>
      <c r="BG162" s="216">
        <f>IF(N162="zákl. přenesená",J162,0)</f>
        <v>0</v>
      </c>
      <c r="BH162" s="216">
        <f>IF(N162="sníž. přenesená",J162,0)</f>
        <v>0</v>
      </c>
      <c r="BI162" s="216">
        <f>IF(N162="nulová",J162,0)</f>
        <v>0</v>
      </c>
      <c r="BJ162" s="17" t="s">
        <v>79</v>
      </c>
      <c r="BK162" s="216">
        <f>ROUND(I162*H162,2)</f>
        <v>0</v>
      </c>
      <c r="BL162" s="17" t="s">
        <v>137</v>
      </c>
      <c r="BM162" s="215" t="s">
        <v>329</v>
      </c>
    </row>
    <row r="163" s="2" customFormat="1">
      <c r="A163" s="38"/>
      <c r="B163" s="39"/>
      <c r="C163" s="40"/>
      <c r="D163" s="217" t="s">
        <v>138</v>
      </c>
      <c r="E163" s="40"/>
      <c r="F163" s="218" t="s">
        <v>682</v>
      </c>
      <c r="G163" s="40"/>
      <c r="H163" s="40"/>
      <c r="I163" s="219"/>
      <c r="J163" s="40"/>
      <c r="K163" s="40"/>
      <c r="L163" s="44"/>
      <c r="M163" s="220"/>
      <c r="N163" s="221"/>
      <c r="O163" s="84"/>
      <c r="P163" s="84"/>
      <c r="Q163" s="84"/>
      <c r="R163" s="84"/>
      <c r="S163" s="84"/>
      <c r="T163" s="85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T163" s="17" t="s">
        <v>138</v>
      </c>
      <c r="AU163" s="17" t="s">
        <v>79</v>
      </c>
    </row>
    <row r="164" s="2" customFormat="1" ht="16.5" customHeight="1">
      <c r="A164" s="38"/>
      <c r="B164" s="39"/>
      <c r="C164" s="204" t="s">
        <v>237</v>
      </c>
      <c r="D164" s="204" t="s">
        <v>132</v>
      </c>
      <c r="E164" s="205" t="s">
        <v>866</v>
      </c>
      <c r="F164" s="206" t="s">
        <v>867</v>
      </c>
      <c r="G164" s="207" t="s">
        <v>135</v>
      </c>
      <c r="H164" s="208">
        <v>40.140000000000001</v>
      </c>
      <c r="I164" s="209"/>
      <c r="J164" s="210">
        <f>ROUND(I164*H164,2)</f>
        <v>0</v>
      </c>
      <c r="K164" s="206" t="s">
        <v>643</v>
      </c>
      <c r="L164" s="44"/>
      <c r="M164" s="211" t="s">
        <v>19</v>
      </c>
      <c r="N164" s="212" t="s">
        <v>42</v>
      </c>
      <c r="O164" s="84"/>
      <c r="P164" s="213">
        <f>O164*H164</f>
        <v>0</v>
      </c>
      <c r="Q164" s="213">
        <v>0</v>
      </c>
      <c r="R164" s="213">
        <f>Q164*H164</f>
        <v>0</v>
      </c>
      <c r="S164" s="213">
        <v>0</v>
      </c>
      <c r="T164" s="214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15" t="s">
        <v>137</v>
      </c>
      <c r="AT164" s="215" t="s">
        <v>132</v>
      </c>
      <c r="AU164" s="215" t="s">
        <v>79</v>
      </c>
      <c r="AY164" s="17" t="s">
        <v>130</v>
      </c>
      <c r="BE164" s="216">
        <f>IF(N164="základní",J164,0)</f>
        <v>0</v>
      </c>
      <c r="BF164" s="216">
        <f>IF(N164="snížená",J164,0)</f>
        <v>0</v>
      </c>
      <c r="BG164" s="216">
        <f>IF(N164="zákl. přenesená",J164,0)</f>
        <v>0</v>
      </c>
      <c r="BH164" s="216">
        <f>IF(N164="sníž. přenesená",J164,0)</f>
        <v>0</v>
      </c>
      <c r="BI164" s="216">
        <f>IF(N164="nulová",J164,0)</f>
        <v>0</v>
      </c>
      <c r="BJ164" s="17" t="s">
        <v>79</v>
      </c>
      <c r="BK164" s="216">
        <f>ROUND(I164*H164,2)</f>
        <v>0</v>
      </c>
      <c r="BL164" s="17" t="s">
        <v>137</v>
      </c>
      <c r="BM164" s="215" t="s">
        <v>333</v>
      </c>
    </row>
    <row r="165" s="2" customFormat="1">
      <c r="A165" s="38"/>
      <c r="B165" s="39"/>
      <c r="C165" s="40"/>
      <c r="D165" s="217" t="s">
        <v>138</v>
      </c>
      <c r="E165" s="40"/>
      <c r="F165" s="218" t="s">
        <v>867</v>
      </c>
      <c r="G165" s="40"/>
      <c r="H165" s="40"/>
      <c r="I165" s="219"/>
      <c r="J165" s="40"/>
      <c r="K165" s="40"/>
      <c r="L165" s="44"/>
      <c r="M165" s="220"/>
      <c r="N165" s="221"/>
      <c r="O165" s="84"/>
      <c r="P165" s="84"/>
      <c r="Q165" s="84"/>
      <c r="R165" s="84"/>
      <c r="S165" s="84"/>
      <c r="T165" s="85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7" t="s">
        <v>138</v>
      </c>
      <c r="AU165" s="17" t="s">
        <v>79</v>
      </c>
    </row>
    <row r="166" s="2" customFormat="1" ht="16.5" customHeight="1">
      <c r="A166" s="38"/>
      <c r="B166" s="39"/>
      <c r="C166" s="204" t="s">
        <v>345</v>
      </c>
      <c r="D166" s="204" t="s">
        <v>132</v>
      </c>
      <c r="E166" s="205" t="s">
        <v>868</v>
      </c>
      <c r="F166" s="206" t="s">
        <v>869</v>
      </c>
      <c r="G166" s="207" t="s">
        <v>176</v>
      </c>
      <c r="H166" s="208">
        <v>6</v>
      </c>
      <c r="I166" s="209"/>
      <c r="J166" s="210">
        <f>ROUND(I166*H166,2)</f>
        <v>0</v>
      </c>
      <c r="K166" s="206" t="s">
        <v>643</v>
      </c>
      <c r="L166" s="44"/>
      <c r="M166" s="211" t="s">
        <v>19</v>
      </c>
      <c r="N166" s="212" t="s">
        <v>42</v>
      </c>
      <c r="O166" s="84"/>
      <c r="P166" s="213">
        <f>O166*H166</f>
        <v>0</v>
      </c>
      <c r="Q166" s="213">
        <v>0</v>
      </c>
      <c r="R166" s="213">
        <f>Q166*H166</f>
        <v>0</v>
      </c>
      <c r="S166" s="213">
        <v>0</v>
      </c>
      <c r="T166" s="214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15" t="s">
        <v>137</v>
      </c>
      <c r="AT166" s="215" t="s">
        <v>132</v>
      </c>
      <c r="AU166" s="215" t="s">
        <v>79</v>
      </c>
      <c r="AY166" s="17" t="s">
        <v>130</v>
      </c>
      <c r="BE166" s="216">
        <f>IF(N166="základní",J166,0)</f>
        <v>0</v>
      </c>
      <c r="BF166" s="216">
        <f>IF(N166="snížená",J166,0)</f>
        <v>0</v>
      </c>
      <c r="BG166" s="216">
        <f>IF(N166="zákl. přenesená",J166,0)</f>
        <v>0</v>
      </c>
      <c r="BH166" s="216">
        <f>IF(N166="sníž. přenesená",J166,0)</f>
        <v>0</v>
      </c>
      <c r="BI166" s="216">
        <f>IF(N166="nulová",J166,0)</f>
        <v>0</v>
      </c>
      <c r="BJ166" s="17" t="s">
        <v>79</v>
      </c>
      <c r="BK166" s="216">
        <f>ROUND(I166*H166,2)</f>
        <v>0</v>
      </c>
      <c r="BL166" s="17" t="s">
        <v>137</v>
      </c>
      <c r="BM166" s="215" t="s">
        <v>338</v>
      </c>
    </row>
    <row r="167" s="2" customFormat="1">
      <c r="A167" s="38"/>
      <c r="B167" s="39"/>
      <c r="C167" s="40"/>
      <c r="D167" s="217" t="s">
        <v>138</v>
      </c>
      <c r="E167" s="40"/>
      <c r="F167" s="218" t="s">
        <v>869</v>
      </c>
      <c r="G167" s="40"/>
      <c r="H167" s="40"/>
      <c r="I167" s="219"/>
      <c r="J167" s="40"/>
      <c r="K167" s="40"/>
      <c r="L167" s="44"/>
      <c r="M167" s="220"/>
      <c r="N167" s="221"/>
      <c r="O167" s="84"/>
      <c r="P167" s="84"/>
      <c r="Q167" s="84"/>
      <c r="R167" s="84"/>
      <c r="S167" s="84"/>
      <c r="T167" s="85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7" t="s">
        <v>138</v>
      </c>
      <c r="AU167" s="17" t="s">
        <v>79</v>
      </c>
    </row>
    <row r="168" s="2" customFormat="1" ht="16.5" customHeight="1">
      <c r="A168" s="38"/>
      <c r="B168" s="39"/>
      <c r="C168" s="204" t="s">
        <v>241</v>
      </c>
      <c r="D168" s="204" t="s">
        <v>132</v>
      </c>
      <c r="E168" s="205" t="s">
        <v>870</v>
      </c>
      <c r="F168" s="206" t="s">
        <v>871</v>
      </c>
      <c r="G168" s="207" t="s">
        <v>135</v>
      </c>
      <c r="H168" s="208">
        <v>120</v>
      </c>
      <c r="I168" s="209"/>
      <c r="J168" s="210">
        <f>ROUND(I168*H168,2)</f>
        <v>0</v>
      </c>
      <c r="K168" s="206" t="s">
        <v>643</v>
      </c>
      <c r="L168" s="44"/>
      <c r="M168" s="211" t="s">
        <v>19</v>
      </c>
      <c r="N168" s="212" t="s">
        <v>42</v>
      </c>
      <c r="O168" s="84"/>
      <c r="P168" s="213">
        <f>O168*H168</f>
        <v>0</v>
      </c>
      <c r="Q168" s="213">
        <v>0</v>
      </c>
      <c r="R168" s="213">
        <f>Q168*H168</f>
        <v>0</v>
      </c>
      <c r="S168" s="213">
        <v>0</v>
      </c>
      <c r="T168" s="214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15" t="s">
        <v>137</v>
      </c>
      <c r="AT168" s="215" t="s">
        <v>132</v>
      </c>
      <c r="AU168" s="215" t="s">
        <v>79</v>
      </c>
      <c r="AY168" s="17" t="s">
        <v>130</v>
      </c>
      <c r="BE168" s="216">
        <f>IF(N168="základní",J168,0)</f>
        <v>0</v>
      </c>
      <c r="BF168" s="216">
        <f>IF(N168="snížená",J168,0)</f>
        <v>0</v>
      </c>
      <c r="BG168" s="216">
        <f>IF(N168="zákl. přenesená",J168,0)</f>
        <v>0</v>
      </c>
      <c r="BH168" s="216">
        <f>IF(N168="sníž. přenesená",J168,0)</f>
        <v>0</v>
      </c>
      <c r="BI168" s="216">
        <f>IF(N168="nulová",J168,0)</f>
        <v>0</v>
      </c>
      <c r="BJ168" s="17" t="s">
        <v>79</v>
      </c>
      <c r="BK168" s="216">
        <f>ROUND(I168*H168,2)</f>
        <v>0</v>
      </c>
      <c r="BL168" s="17" t="s">
        <v>137</v>
      </c>
      <c r="BM168" s="215" t="s">
        <v>343</v>
      </c>
    </row>
    <row r="169" s="2" customFormat="1">
      <c r="A169" s="38"/>
      <c r="B169" s="39"/>
      <c r="C169" s="40"/>
      <c r="D169" s="217" t="s">
        <v>138</v>
      </c>
      <c r="E169" s="40"/>
      <c r="F169" s="218" t="s">
        <v>871</v>
      </c>
      <c r="G169" s="40"/>
      <c r="H169" s="40"/>
      <c r="I169" s="219"/>
      <c r="J169" s="40"/>
      <c r="K169" s="40"/>
      <c r="L169" s="44"/>
      <c r="M169" s="220"/>
      <c r="N169" s="221"/>
      <c r="O169" s="84"/>
      <c r="P169" s="84"/>
      <c r="Q169" s="84"/>
      <c r="R169" s="84"/>
      <c r="S169" s="84"/>
      <c r="T169" s="85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T169" s="17" t="s">
        <v>138</v>
      </c>
      <c r="AU169" s="17" t="s">
        <v>79</v>
      </c>
    </row>
    <row r="170" s="2" customFormat="1" ht="16.5" customHeight="1">
      <c r="A170" s="38"/>
      <c r="B170" s="39"/>
      <c r="C170" s="204" t="s">
        <v>354</v>
      </c>
      <c r="D170" s="204" t="s">
        <v>132</v>
      </c>
      <c r="E170" s="205" t="s">
        <v>872</v>
      </c>
      <c r="F170" s="206" t="s">
        <v>873</v>
      </c>
      <c r="G170" s="207" t="s">
        <v>407</v>
      </c>
      <c r="H170" s="208">
        <v>3</v>
      </c>
      <c r="I170" s="209"/>
      <c r="J170" s="210">
        <f>ROUND(I170*H170,2)</f>
        <v>0</v>
      </c>
      <c r="K170" s="206" t="s">
        <v>643</v>
      </c>
      <c r="L170" s="44"/>
      <c r="M170" s="211" t="s">
        <v>19</v>
      </c>
      <c r="N170" s="212" t="s">
        <v>42</v>
      </c>
      <c r="O170" s="84"/>
      <c r="P170" s="213">
        <f>O170*H170</f>
        <v>0</v>
      </c>
      <c r="Q170" s="213">
        <v>0</v>
      </c>
      <c r="R170" s="213">
        <f>Q170*H170</f>
        <v>0</v>
      </c>
      <c r="S170" s="213">
        <v>0</v>
      </c>
      <c r="T170" s="214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15" t="s">
        <v>137</v>
      </c>
      <c r="AT170" s="215" t="s">
        <v>132</v>
      </c>
      <c r="AU170" s="215" t="s">
        <v>79</v>
      </c>
      <c r="AY170" s="17" t="s">
        <v>130</v>
      </c>
      <c r="BE170" s="216">
        <f>IF(N170="základní",J170,0)</f>
        <v>0</v>
      </c>
      <c r="BF170" s="216">
        <f>IF(N170="snížená",J170,0)</f>
        <v>0</v>
      </c>
      <c r="BG170" s="216">
        <f>IF(N170="zákl. přenesená",J170,0)</f>
        <v>0</v>
      </c>
      <c r="BH170" s="216">
        <f>IF(N170="sníž. přenesená",J170,0)</f>
        <v>0</v>
      </c>
      <c r="BI170" s="216">
        <f>IF(N170="nulová",J170,0)</f>
        <v>0</v>
      </c>
      <c r="BJ170" s="17" t="s">
        <v>79</v>
      </c>
      <c r="BK170" s="216">
        <f>ROUND(I170*H170,2)</f>
        <v>0</v>
      </c>
      <c r="BL170" s="17" t="s">
        <v>137</v>
      </c>
      <c r="BM170" s="215" t="s">
        <v>348</v>
      </c>
    </row>
    <row r="171" s="2" customFormat="1">
      <c r="A171" s="38"/>
      <c r="B171" s="39"/>
      <c r="C171" s="40"/>
      <c r="D171" s="217" t="s">
        <v>138</v>
      </c>
      <c r="E171" s="40"/>
      <c r="F171" s="218" t="s">
        <v>873</v>
      </c>
      <c r="G171" s="40"/>
      <c r="H171" s="40"/>
      <c r="I171" s="219"/>
      <c r="J171" s="40"/>
      <c r="K171" s="40"/>
      <c r="L171" s="44"/>
      <c r="M171" s="220"/>
      <c r="N171" s="221"/>
      <c r="O171" s="84"/>
      <c r="P171" s="84"/>
      <c r="Q171" s="84"/>
      <c r="R171" s="84"/>
      <c r="S171" s="84"/>
      <c r="T171" s="85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7" t="s">
        <v>138</v>
      </c>
      <c r="AU171" s="17" t="s">
        <v>79</v>
      </c>
    </row>
    <row r="172" s="2" customFormat="1" ht="16.5" customHeight="1">
      <c r="A172" s="38"/>
      <c r="B172" s="39"/>
      <c r="C172" s="204" t="s">
        <v>254</v>
      </c>
      <c r="D172" s="204" t="s">
        <v>132</v>
      </c>
      <c r="E172" s="205" t="s">
        <v>874</v>
      </c>
      <c r="F172" s="206" t="s">
        <v>875</v>
      </c>
      <c r="G172" s="207" t="s">
        <v>407</v>
      </c>
      <c r="H172" s="208">
        <v>3</v>
      </c>
      <c r="I172" s="209"/>
      <c r="J172" s="210">
        <f>ROUND(I172*H172,2)</f>
        <v>0</v>
      </c>
      <c r="K172" s="206" t="s">
        <v>643</v>
      </c>
      <c r="L172" s="44"/>
      <c r="M172" s="211" t="s">
        <v>19</v>
      </c>
      <c r="N172" s="212" t="s">
        <v>42</v>
      </c>
      <c r="O172" s="84"/>
      <c r="P172" s="213">
        <f>O172*H172</f>
        <v>0</v>
      </c>
      <c r="Q172" s="213">
        <v>0</v>
      </c>
      <c r="R172" s="213">
        <f>Q172*H172</f>
        <v>0</v>
      </c>
      <c r="S172" s="213">
        <v>0</v>
      </c>
      <c r="T172" s="214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15" t="s">
        <v>137</v>
      </c>
      <c r="AT172" s="215" t="s">
        <v>132</v>
      </c>
      <c r="AU172" s="215" t="s">
        <v>79</v>
      </c>
      <c r="AY172" s="17" t="s">
        <v>130</v>
      </c>
      <c r="BE172" s="216">
        <f>IF(N172="základní",J172,0)</f>
        <v>0</v>
      </c>
      <c r="BF172" s="216">
        <f>IF(N172="snížená",J172,0)</f>
        <v>0</v>
      </c>
      <c r="BG172" s="216">
        <f>IF(N172="zákl. přenesená",J172,0)</f>
        <v>0</v>
      </c>
      <c r="BH172" s="216">
        <f>IF(N172="sníž. přenesená",J172,0)</f>
        <v>0</v>
      </c>
      <c r="BI172" s="216">
        <f>IF(N172="nulová",J172,0)</f>
        <v>0</v>
      </c>
      <c r="BJ172" s="17" t="s">
        <v>79</v>
      </c>
      <c r="BK172" s="216">
        <f>ROUND(I172*H172,2)</f>
        <v>0</v>
      </c>
      <c r="BL172" s="17" t="s">
        <v>137</v>
      </c>
      <c r="BM172" s="215" t="s">
        <v>352</v>
      </c>
    </row>
    <row r="173" s="2" customFormat="1">
      <c r="A173" s="38"/>
      <c r="B173" s="39"/>
      <c r="C173" s="40"/>
      <c r="D173" s="217" t="s">
        <v>138</v>
      </c>
      <c r="E173" s="40"/>
      <c r="F173" s="218" t="s">
        <v>875</v>
      </c>
      <c r="G173" s="40"/>
      <c r="H173" s="40"/>
      <c r="I173" s="219"/>
      <c r="J173" s="40"/>
      <c r="K173" s="40"/>
      <c r="L173" s="44"/>
      <c r="M173" s="220"/>
      <c r="N173" s="221"/>
      <c r="O173" s="84"/>
      <c r="P173" s="84"/>
      <c r="Q173" s="84"/>
      <c r="R173" s="84"/>
      <c r="S173" s="84"/>
      <c r="T173" s="85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7" t="s">
        <v>138</v>
      </c>
      <c r="AU173" s="17" t="s">
        <v>79</v>
      </c>
    </row>
    <row r="174" s="2" customFormat="1" ht="16.5" customHeight="1">
      <c r="A174" s="38"/>
      <c r="B174" s="39"/>
      <c r="C174" s="204" t="s">
        <v>363</v>
      </c>
      <c r="D174" s="204" t="s">
        <v>132</v>
      </c>
      <c r="E174" s="205" t="s">
        <v>876</v>
      </c>
      <c r="F174" s="206" t="s">
        <v>877</v>
      </c>
      <c r="G174" s="207" t="s">
        <v>407</v>
      </c>
      <c r="H174" s="208">
        <v>9</v>
      </c>
      <c r="I174" s="209"/>
      <c r="J174" s="210">
        <f>ROUND(I174*H174,2)</f>
        <v>0</v>
      </c>
      <c r="K174" s="206" t="s">
        <v>643</v>
      </c>
      <c r="L174" s="44"/>
      <c r="M174" s="211" t="s">
        <v>19</v>
      </c>
      <c r="N174" s="212" t="s">
        <v>42</v>
      </c>
      <c r="O174" s="84"/>
      <c r="P174" s="213">
        <f>O174*H174</f>
        <v>0</v>
      </c>
      <c r="Q174" s="213">
        <v>0.0025999999999999999</v>
      </c>
      <c r="R174" s="213">
        <f>Q174*H174</f>
        <v>0.023399999999999997</v>
      </c>
      <c r="S174" s="213">
        <v>0</v>
      </c>
      <c r="T174" s="214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15" t="s">
        <v>137</v>
      </c>
      <c r="AT174" s="215" t="s">
        <v>132</v>
      </c>
      <c r="AU174" s="215" t="s">
        <v>79</v>
      </c>
      <c r="AY174" s="17" t="s">
        <v>130</v>
      </c>
      <c r="BE174" s="216">
        <f>IF(N174="základní",J174,0)</f>
        <v>0</v>
      </c>
      <c r="BF174" s="216">
        <f>IF(N174="snížená",J174,0)</f>
        <v>0</v>
      </c>
      <c r="BG174" s="216">
        <f>IF(N174="zákl. přenesená",J174,0)</f>
        <v>0</v>
      </c>
      <c r="BH174" s="216">
        <f>IF(N174="sníž. přenesená",J174,0)</f>
        <v>0</v>
      </c>
      <c r="BI174" s="216">
        <f>IF(N174="nulová",J174,0)</f>
        <v>0</v>
      </c>
      <c r="BJ174" s="17" t="s">
        <v>79</v>
      </c>
      <c r="BK174" s="216">
        <f>ROUND(I174*H174,2)</f>
        <v>0</v>
      </c>
      <c r="BL174" s="17" t="s">
        <v>137</v>
      </c>
      <c r="BM174" s="215" t="s">
        <v>357</v>
      </c>
    </row>
    <row r="175" s="2" customFormat="1">
      <c r="A175" s="38"/>
      <c r="B175" s="39"/>
      <c r="C175" s="40"/>
      <c r="D175" s="217" t="s">
        <v>138</v>
      </c>
      <c r="E175" s="40"/>
      <c r="F175" s="218" t="s">
        <v>877</v>
      </c>
      <c r="G175" s="40"/>
      <c r="H175" s="40"/>
      <c r="I175" s="219"/>
      <c r="J175" s="40"/>
      <c r="K175" s="40"/>
      <c r="L175" s="44"/>
      <c r="M175" s="220"/>
      <c r="N175" s="221"/>
      <c r="O175" s="84"/>
      <c r="P175" s="84"/>
      <c r="Q175" s="84"/>
      <c r="R175" s="84"/>
      <c r="S175" s="84"/>
      <c r="T175" s="85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T175" s="17" t="s">
        <v>138</v>
      </c>
      <c r="AU175" s="17" t="s">
        <v>79</v>
      </c>
    </row>
    <row r="176" s="12" customFormat="1" ht="25.92" customHeight="1">
      <c r="A176" s="12"/>
      <c r="B176" s="188"/>
      <c r="C176" s="189"/>
      <c r="D176" s="190" t="s">
        <v>70</v>
      </c>
      <c r="E176" s="191" t="s">
        <v>301</v>
      </c>
      <c r="F176" s="191" t="s">
        <v>878</v>
      </c>
      <c r="G176" s="189"/>
      <c r="H176" s="189"/>
      <c r="I176" s="192"/>
      <c r="J176" s="193">
        <f>BK176</f>
        <v>0</v>
      </c>
      <c r="K176" s="189"/>
      <c r="L176" s="194"/>
      <c r="M176" s="195"/>
      <c r="N176" s="196"/>
      <c r="O176" s="196"/>
      <c r="P176" s="197">
        <f>SUM(P177:P184)</f>
        <v>0</v>
      </c>
      <c r="Q176" s="196"/>
      <c r="R176" s="197">
        <f>SUM(R177:R184)</f>
        <v>15.70725558</v>
      </c>
      <c r="S176" s="196"/>
      <c r="T176" s="198">
        <f>SUM(T177:T184)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199" t="s">
        <v>79</v>
      </c>
      <c r="AT176" s="200" t="s">
        <v>70</v>
      </c>
      <c r="AU176" s="200" t="s">
        <v>71</v>
      </c>
      <c r="AY176" s="199" t="s">
        <v>130</v>
      </c>
      <c r="BK176" s="201">
        <f>SUM(BK177:BK184)</f>
        <v>0</v>
      </c>
    </row>
    <row r="177" s="2" customFormat="1" ht="16.5" customHeight="1">
      <c r="A177" s="38"/>
      <c r="B177" s="39"/>
      <c r="C177" s="204" t="s">
        <v>259</v>
      </c>
      <c r="D177" s="204" t="s">
        <v>132</v>
      </c>
      <c r="E177" s="205" t="s">
        <v>879</v>
      </c>
      <c r="F177" s="206" t="s">
        <v>880</v>
      </c>
      <c r="G177" s="207" t="s">
        <v>210</v>
      </c>
      <c r="H177" s="208">
        <v>0.36399999999999999</v>
      </c>
      <c r="I177" s="209"/>
      <c r="J177" s="210">
        <f>ROUND(I177*H177,2)</f>
        <v>0</v>
      </c>
      <c r="K177" s="206" t="s">
        <v>643</v>
      </c>
      <c r="L177" s="44"/>
      <c r="M177" s="211" t="s">
        <v>19</v>
      </c>
      <c r="N177" s="212" t="s">
        <v>42</v>
      </c>
      <c r="O177" s="84"/>
      <c r="P177" s="213">
        <f>O177*H177</f>
        <v>0</v>
      </c>
      <c r="Q177" s="213">
        <v>1.05474</v>
      </c>
      <c r="R177" s="213">
        <f>Q177*H177</f>
        <v>0.38392535999999999</v>
      </c>
      <c r="S177" s="213">
        <v>0</v>
      </c>
      <c r="T177" s="214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15" t="s">
        <v>137</v>
      </c>
      <c r="AT177" s="215" t="s">
        <v>132</v>
      </c>
      <c r="AU177" s="215" t="s">
        <v>79</v>
      </c>
      <c r="AY177" s="17" t="s">
        <v>130</v>
      </c>
      <c r="BE177" s="216">
        <f>IF(N177="základní",J177,0)</f>
        <v>0</v>
      </c>
      <c r="BF177" s="216">
        <f>IF(N177="snížená",J177,0)</f>
        <v>0</v>
      </c>
      <c r="BG177" s="216">
        <f>IF(N177="zákl. přenesená",J177,0)</f>
        <v>0</v>
      </c>
      <c r="BH177" s="216">
        <f>IF(N177="sníž. přenesená",J177,0)</f>
        <v>0</v>
      </c>
      <c r="BI177" s="216">
        <f>IF(N177="nulová",J177,0)</f>
        <v>0</v>
      </c>
      <c r="BJ177" s="17" t="s">
        <v>79</v>
      </c>
      <c r="BK177" s="216">
        <f>ROUND(I177*H177,2)</f>
        <v>0</v>
      </c>
      <c r="BL177" s="17" t="s">
        <v>137</v>
      </c>
      <c r="BM177" s="215" t="s">
        <v>361</v>
      </c>
    </row>
    <row r="178" s="2" customFormat="1">
      <c r="A178" s="38"/>
      <c r="B178" s="39"/>
      <c r="C178" s="40"/>
      <c r="D178" s="217" t="s">
        <v>138</v>
      </c>
      <c r="E178" s="40"/>
      <c r="F178" s="218" t="s">
        <v>880</v>
      </c>
      <c r="G178" s="40"/>
      <c r="H178" s="40"/>
      <c r="I178" s="219"/>
      <c r="J178" s="40"/>
      <c r="K178" s="40"/>
      <c r="L178" s="44"/>
      <c r="M178" s="220"/>
      <c r="N178" s="221"/>
      <c r="O178" s="84"/>
      <c r="P178" s="84"/>
      <c r="Q178" s="84"/>
      <c r="R178" s="84"/>
      <c r="S178" s="84"/>
      <c r="T178" s="85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7" t="s">
        <v>138</v>
      </c>
      <c r="AU178" s="17" t="s">
        <v>79</v>
      </c>
    </row>
    <row r="179" s="2" customFormat="1" ht="16.5" customHeight="1">
      <c r="A179" s="38"/>
      <c r="B179" s="39"/>
      <c r="C179" s="204" t="s">
        <v>373</v>
      </c>
      <c r="D179" s="204" t="s">
        <v>132</v>
      </c>
      <c r="E179" s="205" t="s">
        <v>881</v>
      </c>
      <c r="F179" s="206" t="s">
        <v>882</v>
      </c>
      <c r="G179" s="207" t="s">
        <v>135</v>
      </c>
      <c r="H179" s="208">
        <v>4.7629999999999999</v>
      </c>
      <c r="I179" s="209"/>
      <c r="J179" s="210">
        <f>ROUND(I179*H179,2)</f>
        <v>0</v>
      </c>
      <c r="K179" s="206" t="s">
        <v>643</v>
      </c>
      <c r="L179" s="44"/>
      <c r="M179" s="211" t="s">
        <v>19</v>
      </c>
      <c r="N179" s="212" t="s">
        <v>42</v>
      </c>
      <c r="O179" s="84"/>
      <c r="P179" s="213">
        <f>O179*H179</f>
        <v>0</v>
      </c>
      <c r="Q179" s="213">
        <v>0.039199999999999999</v>
      </c>
      <c r="R179" s="213">
        <f>Q179*H179</f>
        <v>0.1867096</v>
      </c>
      <c r="S179" s="213">
        <v>0</v>
      </c>
      <c r="T179" s="214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15" t="s">
        <v>137</v>
      </c>
      <c r="AT179" s="215" t="s">
        <v>132</v>
      </c>
      <c r="AU179" s="215" t="s">
        <v>79</v>
      </c>
      <c r="AY179" s="17" t="s">
        <v>130</v>
      </c>
      <c r="BE179" s="216">
        <f>IF(N179="základní",J179,0)</f>
        <v>0</v>
      </c>
      <c r="BF179" s="216">
        <f>IF(N179="snížená",J179,0)</f>
        <v>0</v>
      </c>
      <c r="BG179" s="216">
        <f>IF(N179="zákl. přenesená",J179,0)</f>
        <v>0</v>
      </c>
      <c r="BH179" s="216">
        <f>IF(N179="sníž. přenesená",J179,0)</f>
        <v>0</v>
      </c>
      <c r="BI179" s="216">
        <f>IF(N179="nulová",J179,0)</f>
        <v>0</v>
      </c>
      <c r="BJ179" s="17" t="s">
        <v>79</v>
      </c>
      <c r="BK179" s="216">
        <f>ROUND(I179*H179,2)</f>
        <v>0</v>
      </c>
      <c r="BL179" s="17" t="s">
        <v>137</v>
      </c>
      <c r="BM179" s="215" t="s">
        <v>366</v>
      </c>
    </row>
    <row r="180" s="2" customFormat="1">
      <c r="A180" s="38"/>
      <c r="B180" s="39"/>
      <c r="C180" s="40"/>
      <c r="D180" s="217" t="s">
        <v>138</v>
      </c>
      <c r="E180" s="40"/>
      <c r="F180" s="218" t="s">
        <v>882</v>
      </c>
      <c r="G180" s="40"/>
      <c r="H180" s="40"/>
      <c r="I180" s="219"/>
      <c r="J180" s="40"/>
      <c r="K180" s="40"/>
      <c r="L180" s="44"/>
      <c r="M180" s="220"/>
      <c r="N180" s="221"/>
      <c r="O180" s="84"/>
      <c r="P180" s="84"/>
      <c r="Q180" s="84"/>
      <c r="R180" s="84"/>
      <c r="S180" s="84"/>
      <c r="T180" s="85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7" t="s">
        <v>138</v>
      </c>
      <c r="AU180" s="17" t="s">
        <v>79</v>
      </c>
    </row>
    <row r="181" s="2" customFormat="1" ht="16.5" customHeight="1">
      <c r="A181" s="38"/>
      <c r="B181" s="39"/>
      <c r="C181" s="204" t="s">
        <v>263</v>
      </c>
      <c r="D181" s="204" t="s">
        <v>132</v>
      </c>
      <c r="E181" s="205" t="s">
        <v>883</v>
      </c>
      <c r="F181" s="206" t="s">
        <v>884</v>
      </c>
      <c r="G181" s="207" t="s">
        <v>135</v>
      </c>
      <c r="H181" s="208">
        <v>4.7629999999999999</v>
      </c>
      <c r="I181" s="209"/>
      <c r="J181" s="210">
        <f>ROUND(I181*H181,2)</f>
        <v>0</v>
      </c>
      <c r="K181" s="206" t="s">
        <v>643</v>
      </c>
      <c r="L181" s="44"/>
      <c r="M181" s="211" t="s">
        <v>19</v>
      </c>
      <c r="N181" s="212" t="s">
        <v>42</v>
      </c>
      <c r="O181" s="84"/>
      <c r="P181" s="213">
        <f>O181*H181</f>
        <v>0</v>
      </c>
      <c r="Q181" s="213">
        <v>0</v>
      </c>
      <c r="R181" s="213">
        <f>Q181*H181</f>
        <v>0</v>
      </c>
      <c r="S181" s="213">
        <v>0</v>
      </c>
      <c r="T181" s="214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15" t="s">
        <v>137</v>
      </c>
      <c r="AT181" s="215" t="s">
        <v>132</v>
      </c>
      <c r="AU181" s="215" t="s">
        <v>79</v>
      </c>
      <c r="AY181" s="17" t="s">
        <v>130</v>
      </c>
      <c r="BE181" s="216">
        <f>IF(N181="základní",J181,0)</f>
        <v>0</v>
      </c>
      <c r="BF181" s="216">
        <f>IF(N181="snížená",J181,0)</f>
        <v>0</v>
      </c>
      <c r="BG181" s="216">
        <f>IF(N181="zákl. přenesená",J181,0)</f>
        <v>0</v>
      </c>
      <c r="BH181" s="216">
        <f>IF(N181="sníž. přenesená",J181,0)</f>
        <v>0</v>
      </c>
      <c r="BI181" s="216">
        <f>IF(N181="nulová",J181,0)</f>
        <v>0</v>
      </c>
      <c r="BJ181" s="17" t="s">
        <v>79</v>
      </c>
      <c r="BK181" s="216">
        <f>ROUND(I181*H181,2)</f>
        <v>0</v>
      </c>
      <c r="BL181" s="17" t="s">
        <v>137</v>
      </c>
      <c r="BM181" s="215" t="s">
        <v>370</v>
      </c>
    </row>
    <row r="182" s="2" customFormat="1">
      <c r="A182" s="38"/>
      <c r="B182" s="39"/>
      <c r="C182" s="40"/>
      <c r="D182" s="217" t="s">
        <v>138</v>
      </c>
      <c r="E182" s="40"/>
      <c r="F182" s="218" t="s">
        <v>884</v>
      </c>
      <c r="G182" s="40"/>
      <c r="H182" s="40"/>
      <c r="I182" s="219"/>
      <c r="J182" s="40"/>
      <c r="K182" s="40"/>
      <c r="L182" s="44"/>
      <c r="M182" s="220"/>
      <c r="N182" s="221"/>
      <c r="O182" s="84"/>
      <c r="P182" s="84"/>
      <c r="Q182" s="84"/>
      <c r="R182" s="84"/>
      <c r="S182" s="84"/>
      <c r="T182" s="85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7" t="s">
        <v>138</v>
      </c>
      <c r="AU182" s="17" t="s">
        <v>79</v>
      </c>
    </row>
    <row r="183" s="2" customFormat="1" ht="16.5" customHeight="1">
      <c r="A183" s="38"/>
      <c r="B183" s="39"/>
      <c r="C183" s="204" t="s">
        <v>380</v>
      </c>
      <c r="D183" s="204" t="s">
        <v>132</v>
      </c>
      <c r="E183" s="205" t="s">
        <v>885</v>
      </c>
      <c r="F183" s="206" t="s">
        <v>886</v>
      </c>
      <c r="G183" s="207" t="s">
        <v>176</v>
      </c>
      <c r="H183" s="208">
        <v>5.0380000000000003</v>
      </c>
      <c r="I183" s="209"/>
      <c r="J183" s="210">
        <f>ROUND(I183*H183,2)</f>
        <v>0</v>
      </c>
      <c r="K183" s="206" t="s">
        <v>643</v>
      </c>
      <c r="L183" s="44"/>
      <c r="M183" s="211" t="s">
        <v>19</v>
      </c>
      <c r="N183" s="212" t="s">
        <v>42</v>
      </c>
      <c r="O183" s="84"/>
      <c r="P183" s="213">
        <f>O183*H183</f>
        <v>0</v>
      </c>
      <c r="Q183" s="213">
        <v>3.0044900000000001</v>
      </c>
      <c r="R183" s="213">
        <f>Q183*H183</f>
        <v>15.13662062</v>
      </c>
      <c r="S183" s="213">
        <v>0</v>
      </c>
      <c r="T183" s="214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15" t="s">
        <v>137</v>
      </c>
      <c r="AT183" s="215" t="s">
        <v>132</v>
      </c>
      <c r="AU183" s="215" t="s">
        <v>79</v>
      </c>
      <c r="AY183" s="17" t="s">
        <v>130</v>
      </c>
      <c r="BE183" s="216">
        <f>IF(N183="základní",J183,0)</f>
        <v>0</v>
      </c>
      <c r="BF183" s="216">
        <f>IF(N183="snížená",J183,0)</f>
        <v>0</v>
      </c>
      <c r="BG183" s="216">
        <f>IF(N183="zákl. přenesená",J183,0)</f>
        <v>0</v>
      </c>
      <c r="BH183" s="216">
        <f>IF(N183="sníž. přenesená",J183,0)</f>
        <v>0</v>
      </c>
      <c r="BI183" s="216">
        <f>IF(N183="nulová",J183,0)</f>
        <v>0</v>
      </c>
      <c r="BJ183" s="17" t="s">
        <v>79</v>
      </c>
      <c r="BK183" s="216">
        <f>ROUND(I183*H183,2)</f>
        <v>0</v>
      </c>
      <c r="BL183" s="17" t="s">
        <v>137</v>
      </c>
      <c r="BM183" s="215" t="s">
        <v>374</v>
      </c>
    </row>
    <row r="184" s="2" customFormat="1">
      <c r="A184" s="38"/>
      <c r="B184" s="39"/>
      <c r="C184" s="40"/>
      <c r="D184" s="217" t="s">
        <v>138</v>
      </c>
      <c r="E184" s="40"/>
      <c r="F184" s="218" t="s">
        <v>886</v>
      </c>
      <c r="G184" s="40"/>
      <c r="H184" s="40"/>
      <c r="I184" s="219"/>
      <c r="J184" s="40"/>
      <c r="K184" s="40"/>
      <c r="L184" s="44"/>
      <c r="M184" s="220"/>
      <c r="N184" s="221"/>
      <c r="O184" s="84"/>
      <c r="P184" s="84"/>
      <c r="Q184" s="84"/>
      <c r="R184" s="84"/>
      <c r="S184" s="84"/>
      <c r="T184" s="85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7" t="s">
        <v>138</v>
      </c>
      <c r="AU184" s="17" t="s">
        <v>79</v>
      </c>
    </row>
    <row r="185" s="12" customFormat="1" ht="25.92" customHeight="1">
      <c r="A185" s="12"/>
      <c r="B185" s="188"/>
      <c r="C185" s="189"/>
      <c r="D185" s="190" t="s">
        <v>70</v>
      </c>
      <c r="E185" s="191" t="s">
        <v>273</v>
      </c>
      <c r="F185" s="191" t="s">
        <v>683</v>
      </c>
      <c r="G185" s="189"/>
      <c r="H185" s="189"/>
      <c r="I185" s="192"/>
      <c r="J185" s="193">
        <f>BK185</f>
        <v>0</v>
      </c>
      <c r="K185" s="189"/>
      <c r="L185" s="194"/>
      <c r="M185" s="195"/>
      <c r="N185" s="196"/>
      <c r="O185" s="196"/>
      <c r="P185" s="197">
        <f>SUM(P186:P193)</f>
        <v>0</v>
      </c>
      <c r="Q185" s="196"/>
      <c r="R185" s="197">
        <f>SUM(R186:R193)</f>
        <v>256.76015999999998</v>
      </c>
      <c r="S185" s="196"/>
      <c r="T185" s="198">
        <f>SUM(T186:T193)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199" t="s">
        <v>79</v>
      </c>
      <c r="AT185" s="200" t="s">
        <v>70</v>
      </c>
      <c r="AU185" s="200" t="s">
        <v>71</v>
      </c>
      <c r="AY185" s="199" t="s">
        <v>130</v>
      </c>
      <c r="BK185" s="201">
        <f>SUM(BK186:BK193)</f>
        <v>0</v>
      </c>
    </row>
    <row r="186" s="2" customFormat="1" ht="16.5" customHeight="1">
      <c r="A186" s="38"/>
      <c r="B186" s="39"/>
      <c r="C186" s="204" t="s">
        <v>267</v>
      </c>
      <c r="D186" s="204" t="s">
        <v>132</v>
      </c>
      <c r="E186" s="205" t="s">
        <v>684</v>
      </c>
      <c r="F186" s="206" t="s">
        <v>685</v>
      </c>
      <c r="G186" s="207" t="s">
        <v>176</v>
      </c>
      <c r="H186" s="208">
        <v>3.4199999999999999</v>
      </c>
      <c r="I186" s="209"/>
      <c r="J186" s="210">
        <f>ROUND(I186*H186,2)</f>
        <v>0</v>
      </c>
      <c r="K186" s="206" t="s">
        <v>643</v>
      </c>
      <c r="L186" s="44"/>
      <c r="M186" s="211" t="s">
        <v>19</v>
      </c>
      <c r="N186" s="212" t="s">
        <v>42</v>
      </c>
      <c r="O186" s="84"/>
      <c r="P186" s="213">
        <f>O186*H186</f>
        <v>0</v>
      </c>
      <c r="Q186" s="213">
        <v>1.8480000000000001</v>
      </c>
      <c r="R186" s="213">
        <f>Q186*H186</f>
        <v>6.3201600000000004</v>
      </c>
      <c r="S186" s="213">
        <v>0</v>
      </c>
      <c r="T186" s="214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15" t="s">
        <v>137</v>
      </c>
      <c r="AT186" s="215" t="s">
        <v>132</v>
      </c>
      <c r="AU186" s="215" t="s">
        <v>79</v>
      </c>
      <c r="AY186" s="17" t="s">
        <v>130</v>
      </c>
      <c r="BE186" s="216">
        <f>IF(N186="základní",J186,0)</f>
        <v>0</v>
      </c>
      <c r="BF186" s="216">
        <f>IF(N186="snížená",J186,0)</f>
        <v>0</v>
      </c>
      <c r="BG186" s="216">
        <f>IF(N186="zákl. přenesená",J186,0)</f>
        <v>0</v>
      </c>
      <c r="BH186" s="216">
        <f>IF(N186="sníž. přenesená",J186,0)</f>
        <v>0</v>
      </c>
      <c r="BI186" s="216">
        <f>IF(N186="nulová",J186,0)</f>
        <v>0</v>
      </c>
      <c r="BJ186" s="17" t="s">
        <v>79</v>
      </c>
      <c r="BK186" s="216">
        <f>ROUND(I186*H186,2)</f>
        <v>0</v>
      </c>
      <c r="BL186" s="17" t="s">
        <v>137</v>
      </c>
      <c r="BM186" s="215" t="s">
        <v>378</v>
      </c>
    </row>
    <row r="187" s="2" customFormat="1">
      <c r="A187" s="38"/>
      <c r="B187" s="39"/>
      <c r="C187" s="40"/>
      <c r="D187" s="217" t="s">
        <v>138</v>
      </c>
      <c r="E187" s="40"/>
      <c r="F187" s="218" t="s">
        <v>685</v>
      </c>
      <c r="G187" s="40"/>
      <c r="H187" s="40"/>
      <c r="I187" s="219"/>
      <c r="J187" s="40"/>
      <c r="K187" s="40"/>
      <c r="L187" s="44"/>
      <c r="M187" s="220"/>
      <c r="N187" s="221"/>
      <c r="O187" s="84"/>
      <c r="P187" s="84"/>
      <c r="Q187" s="84"/>
      <c r="R187" s="84"/>
      <c r="S187" s="84"/>
      <c r="T187" s="85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T187" s="17" t="s">
        <v>138</v>
      </c>
      <c r="AU187" s="17" t="s">
        <v>79</v>
      </c>
    </row>
    <row r="188" s="2" customFormat="1" ht="16.5" customHeight="1">
      <c r="A188" s="38"/>
      <c r="B188" s="39"/>
      <c r="C188" s="204" t="s">
        <v>390</v>
      </c>
      <c r="D188" s="204" t="s">
        <v>132</v>
      </c>
      <c r="E188" s="205" t="s">
        <v>692</v>
      </c>
      <c r="F188" s="206" t="s">
        <v>693</v>
      </c>
      <c r="G188" s="207" t="s">
        <v>176</v>
      </c>
      <c r="H188" s="208">
        <v>132</v>
      </c>
      <c r="I188" s="209"/>
      <c r="J188" s="210">
        <f>ROUND(I188*H188,2)</f>
        <v>0</v>
      </c>
      <c r="K188" s="206" t="s">
        <v>643</v>
      </c>
      <c r="L188" s="44"/>
      <c r="M188" s="211" t="s">
        <v>19</v>
      </c>
      <c r="N188" s="212" t="s">
        <v>42</v>
      </c>
      <c r="O188" s="84"/>
      <c r="P188" s="213">
        <f>O188*H188</f>
        <v>0</v>
      </c>
      <c r="Q188" s="213">
        <v>1.8700000000000001</v>
      </c>
      <c r="R188" s="213">
        <f>Q188*H188</f>
        <v>246.84</v>
      </c>
      <c r="S188" s="213">
        <v>0</v>
      </c>
      <c r="T188" s="214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15" t="s">
        <v>137</v>
      </c>
      <c r="AT188" s="215" t="s">
        <v>132</v>
      </c>
      <c r="AU188" s="215" t="s">
        <v>79</v>
      </c>
      <c r="AY188" s="17" t="s">
        <v>130</v>
      </c>
      <c r="BE188" s="216">
        <f>IF(N188="základní",J188,0)</f>
        <v>0</v>
      </c>
      <c r="BF188" s="216">
        <f>IF(N188="snížená",J188,0)</f>
        <v>0</v>
      </c>
      <c r="BG188" s="216">
        <f>IF(N188="zákl. přenesená",J188,0)</f>
        <v>0</v>
      </c>
      <c r="BH188" s="216">
        <f>IF(N188="sníž. přenesená",J188,0)</f>
        <v>0</v>
      </c>
      <c r="BI188" s="216">
        <f>IF(N188="nulová",J188,0)</f>
        <v>0</v>
      </c>
      <c r="BJ188" s="17" t="s">
        <v>79</v>
      </c>
      <c r="BK188" s="216">
        <f>ROUND(I188*H188,2)</f>
        <v>0</v>
      </c>
      <c r="BL188" s="17" t="s">
        <v>137</v>
      </c>
      <c r="BM188" s="215" t="s">
        <v>383</v>
      </c>
    </row>
    <row r="189" s="2" customFormat="1">
      <c r="A189" s="38"/>
      <c r="B189" s="39"/>
      <c r="C189" s="40"/>
      <c r="D189" s="217" t="s">
        <v>138</v>
      </c>
      <c r="E189" s="40"/>
      <c r="F189" s="218" t="s">
        <v>693</v>
      </c>
      <c r="G189" s="40"/>
      <c r="H189" s="40"/>
      <c r="I189" s="219"/>
      <c r="J189" s="40"/>
      <c r="K189" s="40"/>
      <c r="L189" s="44"/>
      <c r="M189" s="220"/>
      <c r="N189" s="221"/>
      <c r="O189" s="84"/>
      <c r="P189" s="84"/>
      <c r="Q189" s="84"/>
      <c r="R189" s="84"/>
      <c r="S189" s="84"/>
      <c r="T189" s="85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T189" s="17" t="s">
        <v>138</v>
      </c>
      <c r="AU189" s="17" t="s">
        <v>79</v>
      </c>
    </row>
    <row r="190" s="2" customFormat="1" ht="16.5" customHeight="1">
      <c r="A190" s="38"/>
      <c r="B190" s="39"/>
      <c r="C190" s="204" t="s">
        <v>273</v>
      </c>
      <c r="D190" s="204" t="s">
        <v>132</v>
      </c>
      <c r="E190" s="205" t="s">
        <v>694</v>
      </c>
      <c r="F190" s="206" t="s">
        <v>695</v>
      </c>
      <c r="G190" s="207" t="s">
        <v>135</v>
      </c>
      <c r="H190" s="208">
        <v>302.58999999999997</v>
      </c>
      <c r="I190" s="209"/>
      <c r="J190" s="210">
        <f>ROUND(I190*H190,2)</f>
        <v>0</v>
      </c>
      <c r="K190" s="206" t="s">
        <v>643</v>
      </c>
      <c r="L190" s="44"/>
      <c r="M190" s="211" t="s">
        <v>19</v>
      </c>
      <c r="N190" s="212" t="s">
        <v>42</v>
      </c>
      <c r="O190" s="84"/>
      <c r="P190" s="213">
        <f>O190*H190</f>
        <v>0</v>
      </c>
      <c r="Q190" s="213">
        <v>0</v>
      </c>
      <c r="R190" s="213">
        <f>Q190*H190</f>
        <v>0</v>
      </c>
      <c r="S190" s="213">
        <v>0</v>
      </c>
      <c r="T190" s="214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15" t="s">
        <v>137</v>
      </c>
      <c r="AT190" s="215" t="s">
        <v>132</v>
      </c>
      <c r="AU190" s="215" t="s">
        <v>79</v>
      </c>
      <c r="AY190" s="17" t="s">
        <v>130</v>
      </c>
      <c r="BE190" s="216">
        <f>IF(N190="základní",J190,0)</f>
        <v>0</v>
      </c>
      <c r="BF190" s="216">
        <f>IF(N190="snížená",J190,0)</f>
        <v>0</v>
      </c>
      <c r="BG190" s="216">
        <f>IF(N190="zákl. přenesená",J190,0)</f>
        <v>0</v>
      </c>
      <c r="BH190" s="216">
        <f>IF(N190="sníž. přenesená",J190,0)</f>
        <v>0</v>
      </c>
      <c r="BI190" s="216">
        <f>IF(N190="nulová",J190,0)</f>
        <v>0</v>
      </c>
      <c r="BJ190" s="17" t="s">
        <v>79</v>
      </c>
      <c r="BK190" s="216">
        <f>ROUND(I190*H190,2)</f>
        <v>0</v>
      </c>
      <c r="BL190" s="17" t="s">
        <v>137</v>
      </c>
      <c r="BM190" s="215" t="s">
        <v>388</v>
      </c>
    </row>
    <row r="191" s="2" customFormat="1">
      <c r="A191" s="38"/>
      <c r="B191" s="39"/>
      <c r="C191" s="40"/>
      <c r="D191" s="217" t="s">
        <v>138</v>
      </c>
      <c r="E191" s="40"/>
      <c r="F191" s="218" t="s">
        <v>695</v>
      </c>
      <c r="G191" s="40"/>
      <c r="H191" s="40"/>
      <c r="I191" s="219"/>
      <c r="J191" s="40"/>
      <c r="K191" s="40"/>
      <c r="L191" s="44"/>
      <c r="M191" s="220"/>
      <c r="N191" s="221"/>
      <c r="O191" s="84"/>
      <c r="P191" s="84"/>
      <c r="Q191" s="84"/>
      <c r="R191" s="84"/>
      <c r="S191" s="84"/>
      <c r="T191" s="85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T191" s="17" t="s">
        <v>138</v>
      </c>
      <c r="AU191" s="17" t="s">
        <v>79</v>
      </c>
    </row>
    <row r="192" s="2" customFormat="1" ht="16.5" customHeight="1">
      <c r="A192" s="38"/>
      <c r="B192" s="39"/>
      <c r="C192" s="204" t="s">
        <v>399</v>
      </c>
      <c r="D192" s="204" t="s">
        <v>132</v>
      </c>
      <c r="E192" s="205" t="s">
        <v>887</v>
      </c>
      <c r="F192" s="206" t="s">
        <v>888</v>
      </c>
      <c r="G192" s="207" t="s">
        <v>176</v>
      </c>
      <c r="H192" s="208">
        <v>1.8</v>
      </c>
      <c r="I192" s="209"/>
      <c r="J192" s="210">
        <f>ROUND(I192*H192,2)</f>
        <v>0</v>
      </c>
      <c r="K192" s="206" t="s">
        <v>643</v>
      </c>
      <c r="L192" s="44"/>
      <c r="M192" s="211" t="s">
        <v>19</v>
      </c>
      <c r="N192" s="212" t="s">
        <v>42</v>
      </c>
      <c r="O192" s="84"/>
      <c r="P192" s="213">
        <f>O192*H192</f>
        <v>0</v>
      </c>
      <c r="Q192" s="213">
        <v>2</v>
      </c>
      <c r="R192" s="213">
        <f>Q192*H192</f>
        <v>3.6000000000000001</v>
      </c>
      <c r="S192" s="213">
        <v>0</v>
      </c>
      <c r="T192" s="214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15" t="s">
        <v>137</v>
      </c>
      <c r="AT192" s="215" t="s">
        <v>132</v>
      </c>
      <c r="AU192" s="215" t="s">
        <v>79</v>
      </c>
      <c r="AY192" s="17" t="s">
        <v>130</v>
      </c>
      <c r="BE192" s="216">
        <f>IF(N192="základní",J192,0)</f>
        <v>0</v>
      </c>
      <c r="BF192" s="216">
        <f>IF(N192="snížená",J192,0)</f>
        <v>0</v>
      </c>
      <c r="BG192" s="216">
        <f>IF(N192="zákl. přenesená",J192,0)</f>
        <v>0</v>
      </c>
      <c r="BH192" s="216">
        <f>IF(N192="sníž. přenesená",J192,0)</f>
        <v>0</v>
      </c>
      <c r="BI192" s="216">
        <f>IF(N192="nulová",J192,0)</f>
        <v>0</v>
      </c>
      <c r="BJ192" s="17" t="s">
        <v>79</v>
      </c>
      <c r="BK192" s="216">
        <f>ROUND(I192*H192,2)</f>
        <v>0</v>
      </c>
      <c r="BL192" s="17" t="s">
        <v>137</v>
      </c>
      <c r="BM192" s="215" t="s">
        <v>393</v>
      </c>
    </row>
    <row r="193" s="2" customFormat="1">
      <c r="A193" s="38"/>
      <c r="B193" s="39"/>
      <c r="C193" s="40"/>
      <c r="D193" s="217" t="s">
        <v>138</v>
      </c>
      <c r="E193" s="40"/>
      <c r="F193" s="218" t="s">
        <v>888</v>
      </c>
      <c r="G193" s="40"/>
      <c r="H193" s="40"/>
      <c r="I193" s="219"/>
      <c r="J193" s="40"/>
      <c r="K193" s="40"/>
      <c r="L193" s="44"/>
      <c r="M193" s="220"/>
      <c r="N193" s="221"/>
      <c r="O193" s="84"/>
      <c r="P193" s="84"/>
      <c r="Q193" s="84"/>
      <c r="R193" s="84"/>
      <c r="S193" s="84"/>
      <c r="T193" s="85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T193" s="17" t="s">
        <v>138</v>
      </c>
      <c r="AU193" s="17" t="s">
        <v>79</v>
      </c>
    </row>
    <row r="194" s="12" customFormat="1" ht="25.92" customHeight="1">
      <c r="A194" s="12"/>
      <c r="B194" s="188"/>
      <c r="C194" s="189"/>
      <c r="D194" s="190" t="s">
        <v>70</v>
      </c>
      <c r="E194" s="191" t="s">
        <v>591</v>
      </c>
      <c r="F194" s="191" t="s">
        <v>696</v>
      </c>
      <c r="G194" s="189"/>
      <c r="H194" s="189"/>
      <c r="I194" s="192"/>
      <c r="J194" s="193">
        <f>BK194</f>
        <v>0</v>
      </c>
      <c r="K194" s="189"/>
      <c r="L194" s="194"/>
      <c r="M194" s="195"/>
      <c r="N194" s="196"/>
      <c r="O194" s="196"/>
      <c r="P194" s="197">
        <f>SUM(P195:P198)</f>
        <v>0</v>
      </c>
      <c r="Q194" s="196"/>
      <c r="R194" s="197">
        <f>SUM(R195:R198)</f>
        <v>0.3402</v>
      </c>
      <c r="S194" s="196"/>
      <c r="T194" s="198">
        <f>SUM(T195:T198)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199" t="s">
        <v>81</v>
      </c>
      <c r="AT194" s="200" t="s">
        <v>70</v>
      </c>
      <c r="AU194" s="200" t="s">
        <v>71</v>
      </c>
      <c r="AY194" s="199" t="s">
        <v>130</v>
      </c>
      <c r="BK194" s="201">
        <f>SUM(BK195:BK198)</f>
        <v>0</v>
      </c>
    </row>
    <row r="195" s="2" customFormat="1" ht="16.5" customHeight="1">
      <c r="A195" s="38"/>
      <c r="B195" s="39"/>
      <c r="C195" s="204" t="s">
        <v>279</v>
      </c>
      <c r="D195" s="204" t="s">
        <v>132</v>
      </c>
      <c r="E195" s="205" t="s">
        <v>697</v>
      </c>
      <c r="F195" s="206" t="s">
        <v>698</v>
      </c>
      <c r="G195" s="207" t="s">
        <v>164</v>
      </c>
      <c r="H195" s="208">
        <v>36</v>
      </c>
      <c r="I195" s="209"/>
      <c r="J195" s="210">
        <f>ROUND(I195*H195,2)</f>
        <v>0</v>
      </c>
      <c r="K195" s="206" t="s">
        <v>643</v>
      </c>
      <c r="L195" s="44"/>
      <c r="M195" s="211" t="s">
        <v>19</v>
      </c>
      <c r="N195" s="212" t="s">
        <v>42</v>
      </c>
      <c r="O195" s="84"/>
      <c r="P195" s="213">
        <f>O195*H195</f>
        <v>0</v>
      </c>
      <c r="Q195" s="213">
        <v>0.0094500000000000001</v>
      </c>
      <c r="R195" s="213">
        <f>Q195*H195</f>
        <v>0.3402</v>
      </c>
      <c r="S195" s="213">
        <v>0</v>
      </c>
      <c r="T195" s="214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15" t="s">
        <v>177</v>
      </c>
      <c r="AT195" s="215" t="s">
        <v>132</v>
      </c>
      <c r="AU195" s="215" t="s">
        <v>79</v>
      </c>
      <c r="AY195" s="17" t="s">
        <v>130</v>
      </c>
      <c r="BE195" s="216">
        <f>IF(N195="základní",J195,0)</f>
        <v>0</v>
      </c>
      <c r="BF195" s="216">
        <f>IF(N195="snížená",J195,0)</f>
        <v>0</v>
      </c>
      <c r="BG195" s="216">
        <f>IF(N195="zákl. přenesená",J195,0)</f>
        <v>0</v>
      </c>
      <c r="BH195" s="216">
        <f>IF(N195="sníž. přenesená",J195,0)</f>
        <v>0</v>
      </c>
      <c r="BI195" s="216">
        <f>IF(N195="nulová",J195,0)</f>
        <v>0</v>
      </c>
      <c r="BJ195" s="17" t="s">
        <v>79</v>
      </c>
      <c r="BK195" s="216">
        <f>ROUND(I195*H195,2)</f>
        <v>0</v>
      </c>
      <c r="BL195" s="17" t="s">
        <v>177</v>
      </c>
      <c r="BM195" s="215" t="s">
        <v>397</v>
      </c>
    </row>
    <row r="196" s="2" customFormat="1">
      <c r="A196" s="38"/>
      <c r="B196" s="39"/>
      <c r="C196" s="40"/>
      <c r="D196" s="217" t="s">
        <v>138</v>
      </c>
      <c r="E196" s="40"/>
      <c r="F196" s="218" t="s">
        <v>698</v>
      </c>
      <c r="G196" s="40"/>
      <c r="H196" s="40"/>
      <c r="I196" s="219"/>
      <c r="J196" s="40"/>
      <c r="K196" s="40"/>
      <c r="L196" s="44"/>
      <c r="M196" s="220"/>
      <c r="N196" s="221"/>
      <c r="O196" s="84"/>
      <c r="P196" s="84"/>
      <c r="Q196" s="84"/>
      <c r="R196" s="84"/>
      <c r="S196" s="84"/>
      <c r="T196" s="85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T196" s="17" t="s">
        <v>138</v>
      </c>
      <c r="AU196" s="17" t="s">
        <v>79</v>
      </c>
    </row>
    <row r="197" s="2" customFormat="1" ht="16.5" customHeight="1">
      <c r="A197" s="38"/>
      <c r="B197" s="39"/>
      <c r="C197" s="204" t="s">
        <v>410</v>
      </c>
      <c r="D197" s="204" t="s">
        <v>132</v>
      </c>
      <c r="E197" s="205" t="s">
        <v>699</v>
      </c>
      <c r="F197" s="206" t="s">
        <v>700</v>
      </c>
      <c r="G197" s="207" t="s">
        <v>164</v>
      </c>
      <c r="H197" s="208">
        <v>36</v>
      </c>
      <c r="I197" s="209"/>
      <c r="J197" s="210">
        <f>ROUND(I197*H197,2)</f>
        <v>0</v>
      </c>
      <c r="K197" s="206" t="s">
        <v>643</v>
      </c>
      <c r="L197" s="44"/>
      <c r="M197" s="211" t="s">
        <v>19</v>
      </c>
      <c r="N197" s="212" t="s">
        <v>42</v>
      </c>
      <c r="O197" s="84"/>
      <c r="P197" s="213">
        <f>O197*H197</f>
        <v>0</v>
      </c>
      <c r="Q197" s="213">
        <v>0</v>
      </c>
      <c r="R197" s="213">
        <f>Q197*H197</f>
        <v>0</v>
      </c>
      <c r="S197" s="213">
        <v>0</v>
      </c>
      <c r="T197" s="214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15" t="s">
        <v>177</v>
      </c>
      <c r="AT197" s="215" t="s">
        <v>132</v>
      </c>
      <c r="AU197" s="215" t="s">
        <v>79</v>
      </c>
      <c r="AY197" s="17" t="s">
        <v>130</v>
      </c>
      <c r="BE197" s="216">
        <f>IF(N197="základní",J197,0)</f>
        <v>0</v>
      </c>
      <c r="BF197" s="216">
        <f>IF(N197="snížená",J197,0)</f>
        <v>0</v>
      </c>
      <c r="BG197" s="216">
        <f>IF(N197="zákl. přenesená",J197,0)</f>
        <v>0</v>
      </c>
      <c r="BH197" s="216">
        <f>IF(N197="sníž. přenesená",J197,0)</f>
        <v>0</v>
      </c>
      <c r="BI197" s="216">
        <f>IF(N197="nulová",J197,0)</f>
        <v>0</v>
      </c>
      <c r="BJ197" s="17" t="s">
        <v>79</v>
      </c>
      <c r="BK197" s="216">
        <f>ROUND(I197*H197,2)</f>
        <v>0</v>
      </c>
      <c r="BL197" s="17" t="s">
        <v>177</v>
      </c>
      <c r="BM197" s="215" t="s">
        <v>402</v>
      </c>
    </row>
    <row r="198" s="2" customFormat="1">
      <c r="A198" s="38"/>
      <c r="B198" s="39"/>
      <c r="C198" s="40"/>
      <c r="D198" s="217" t="s">
        <v>138</v>
      </c>
      <c r="E198" s="40"/>
      <c r="F198" s="218" t="s">
        <v>700</v>
      </c>
      <c r="G198" s="40"/>
      <c r="H198" s="40"/>
      <c r="I198" s="219"/>
      <c r="J198" s="40"/>
      <c r="K198" s="40"/>
      <c r="L198" s="44"/>
      <c r="M198" s="220"/>
      <c r="N198" s="221"/>
      <c r="O198" s="84"/>
      <c r="P198" s="84"/>
      <c r="Q198" s="84"/>
      <c r="R198" s="84"/>
      <c r="S198" s="84"/>
      <c r="T198" s="85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T198" s="17" t="s">
        <v>138</v>
      </c>
      <c r="AU198" s="17" t="s">
        <v>79</v>
      </c>
    </row>
    <row r="199" s="12" customFormat="1" ht="25.92" customHeight="1">
      <c r="A199" s="12"/>
      <c r="B199" s="188"/>
      <c r="C199" s="189"/>
      <c r="D199" s="190" t="s">
        <v>70</v>
      </c>
      <c r="E199" s="191" t="s">
        <v>593</v>
      </c>
      <c r="F199" s="191" t="s">
        <v>711</v>
      </c>
      <c r="G199" s="189"/>
      <c r="H199" s="189"/>
      <c r="I199" s="192"/>
      <c r="J199" s="193">
        <f>BK199</f>
        <v>0</v>
      </c>
      <c r="K199" s="189"/>
      <c r="L199" s="194"/>
      <c r="M199" s="195"/>
      <c r="N199" s="196"/>
      <c r="O199" s="196"/>
      <c r="P199" s="197">
        <f>SUM(P200:P207)</f>
        <v>0</v>
      </c>
      <c r="Q199" s="196"/>
      <c r="R199" s="197">
        <f>SUM(R200:R207)</f>
        <v>33.213059399999999</v>
      </c>
      <c r="S199" s="196"/>
      <c r="T199" s="198">
        <f>SUM(T200:T207)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199" t="s">
        <v>79</v>
      </c>
      <c r="AT199" s="200" t="s">
        <v>70</v>
      </c>
      <c r="AU199" s="200" t="s">
        <v>71</v>
      </c>
      <c r="AY199" s="199" t="s">
        <v>130</v>
      </c>
      <c r="BK199" s="201">
        <f>SUM(BK200:BK207)</f>
        <v>0</v>
      </c>
    </row>
    <row r="200" s="2" customFormat="1" ht="16.5" customHeight="1">
      <c r="A200" s="38"/>
      <c r="B200" s="39"/>
      <c r="C200" s="204" t="s">
        <v>288</v>
      </c>
      <c r="D200" s="204" t="s">
        <v>132</v>
      </c>
      <c r="E200" s="205" t="s">
        <v>718</v>
      </c>
      <c r="F200" s="206" t="s">
        <v>719</v>
      </c>
      <c r="G200" s="207" t="s">
        <v>176</v>
      </c>
      <c r="H200" s="208">
        <v>7.6269999999999998</v>
      </c>
      <c r="I200" s="209"/>
      <c r="J200" s="210">
        <f>ROUND(I200*H200,2)</f>
        <v>0</v>
      </c>
      <c r="K200" s="206" t="s">
        <v>643</v>
      </c>
      <c r="L200" s="44"/>
      <c r="M200" s="211" t="s">
        <v>19</v>
      </c>
      <c r="N200" s="212" t="s">
        <v>42</v>
      </c>
      <c r="O200" s="84"/>
      <c r="P200" s="213">
        <f>O200*H200</f>
        <v>0</v>
      </c>
      <c r="Q200" s="213">
        <v>1.1322000000000001</v>
      </c>
      <c r="R200" s="213">
        <f>Q200*H200</f>
        <v>8.6352894000000013</v>
      </c>
      <c r="S200" s="213">
        <v>0</v>
      </c>
      <c r="T200" s="214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15" t="s">
        <v>137</v>
      </c>
      <c r="AT200" s="215" t="s">
        <v>132</v>
      </c>
      <c r="AU200" s="215" t="s">
        <v>79</v>
      </c>
      <c r="AY200" s="17" t="s">
        <v>130</v>
      </c>
      <c r="BE200" s="216">
        <f>IF(N200="základní",J200,0)</f>
        <v>0</v>
      </c>
      <c r="BF200" s="216">
        <f>IF(N200="snížená",J200,0)</f>
        <v>0</v>
      </c>
      <c r="BG200" s="216">
        <f>IF(N200="zákl. přenesená",J200,0)</f>
        <v>0</v>
      </c>
      <c r="BH200" s="216">
        <f>IF(N200="sníž. přenesená",J200,0)</f>
        <v>0</v>
      </c>
      <c r="BI200" s="216">
        <f>IF(N200="nulová",J200,0)</f>
        <v>0</v>
      </c>
      <c r="BJ200" s="17" t="s">
        <v>79</v>
      </c>
      <c r="BK200" s="216">
        <f>ROUND(I200*H200,2)</f>
        <v>0</v>
      </c>
      <c r="BL200" s="17" t="s">
        <v>137</v>
      </c>
      <c r="BM200" s="215" t="s">
        <v>408</v>
      </c>
    </row>
    <row r="201" s="2" customFormat="1">
      <c r="A201" s="38"/>
      <c r="B201" s="39"/>
      <c r="C201" s="40"/>
      <c r="D201" s="217" t="s">
        <v>138</v>
      </c>
      <c r="E201" s="40"/>
      <c r="F201" s="218" t="s">
        <v>719</v>
      </c>
      <c r="G201" s="40"/>
      <c r="H201" s="40"/>
      <c r="I201" s="219"/>
      <c r="J201" s="40"/>
      <c r="K201" s="40"/>
      <c r="L201" s="44"/>
      <c r="M201" s="220"/>
      <c r="N201" s="221"/>
      <c r="O201" s="84"/>
      <c r="P201" s="84"/>
      <c r="Q201" s="84"/>
      <c r="R201" s="84"/>
      <c r="S201" s="84"/>
      <c r="T201" s="85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T201" s="17" t="s">
        <v>138</v>
      </c>
      <c r="AU201" s="17" t="s">
        <v>79</v>
      </c>
    </row>
    <row r="202" s="2" customFormat="1" ht="16.5" customHeight="1">
      <c r="A202" s="38"/>
      <c r="B202" s="39"/>
      <c r="C202" s="204" t="s">
        <v>418</v>
      </c>
      <c r="D202" s="204" t="s">
        <v>132</v>
      </c>
      <c r="E202" s="205" t="s">
        <v>720</v>
      </c>
      <c r="F202" s="206" t="s">
        <v>721</v>
      </c>
      <c r="G202" s="207" t="s">
        <v>176</v>
      </c>
      <c r="H202" s="208">
        <v>12.359999999999999</v>
      </c>
      <c r="I202" s="209"/>
      <c r="J202" s="210">
        <f>ROUND(I202*H202,2)</f>
        <v>0</v>
      </c>
      <c r="K202" s="206" t="s">
        <v>643</v>
      </c>
      <c r="L202" s="44"/>
      <c r="M202" s="211" t="s">
        <v>19</v>
      </c>
      <c r="N202" s="212" t="s">
        <v>42</v>
      </c>
      <c r="O202" s="84"/>
      <c r="P202" s="213">
        <f>O202*H202</f>
        <v>0</v>
      </c>
      <c r="Q202" s="213">
        <v>1.7</v>
      </c>
      <c r="R202" s="213">
        <f>Q202*H202</f>
        <v>21.011999999999997</v>
      </c>
      <c r="S202" s="213">
        <v>0</v>
      </c>
      <c r="T202" s="214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15" t="s">
        <v>137</v>
      </c>
      <c r="AT202" s="215" t="s">
        <v>132</v>
      </c>
      <c r="AU202" s="215" t="s">
        <v>79</v>
      </c>
      <c r="AY202" s="17" t="s">
        <v>130</v>
      </c>
      <c r="BE202" s="216">
        <f>IF(N202="základní",J202,0)</f>
        <v>0</v>
      </c>
      <c r="BF202" s="216">
        <f>IF(N202="snížená",J202,0)</f>
        <v>0</v>
      </c>
      <c r="BG202" s="216">
        <f>IF(N202="zákl. přenesená",J202,0)</f>
        <v>0</v>
      </c>
      <c r="BH202" s="216">
        <f>IF(N202="sníž. přenesená",J202,0)</f>
        <v>0</v>
      </c>
      <c r="BI202" s="216">
        <f>IF(N202="nulová",J202,0)</f>
        <v>0</v>
      </c>
      <c r="BJ202" s="17" t="s">
        <v>79</v>
      </c>
      <c r="BK202" s="216">
        <f>ROUND(I202*H202,2)</f>
        <v>0</v>
      </c>
      <c r="BL202" s="17" t="s">
        <v>137</v>
      </c>
      <c r="BM202" s="215" t="s">
        <v>413</v>
      </c>
    </row>
    <row r="203" s="2" customFormat="1">
      <c r="A203" s="38"/>
      <c r="B203" s="39"/>
      <c r="C203" s="40"/>
      <c r="D203" s="217" t="s">
        <v>138</v>
      </c>
      <c r="E203" s="40"/>
      <c r="F203" s="218" t="s">
        <v>721</v>
      </c>
      <c r="G203" s="40"/>
      <c r="H203" s="40"/>
      <c r="I203" s="219"/>
      <c r="J203" s="40"/>
      <c r="K203" s="40"/>
      <c r="L203" s="44"/>
      <c r="M203" s="220"/>
      <c r="N203" s="221"/>
      <c r="O203" s="84"/>
      <c r="P203" s="84"/>
      <c r="Q203" s="84"/>
      <c r="R203" s="84"/>
      <c r="S203" s="84"/>
      <c r="T203" s="85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T203" s="17" t="s">
        <v>138</v>
      </c>
      <c r="AU203" s="17" t="s">
        <v>79</v>
      </c>
    </row>
    <row r="204" s="2" customFormat="1" ht="16.5" customHeight="1">
      <c r="A204" s="38"/>
      <c r="B204" s="39"/>
      <c r="C204" s="204" t="s">
        <v>296</v>
      </c>
      <c r="D204" s="204" t="s">
        <v>132</v>
      </c>
      <c r="E204" s="205" t="s">
        <v>889</v>
      </c>
      <c r="F204" s="206" t="s">
        <v>890</v>
      </c>
      <c r="G204" s="207" t="s">
        <v>176</v>
      </c>
      <c r="H204" s="208">
        <v>1.25</v>
      </c>
      <c r="I204" s="209"/>
      <c r="J204" s="210">
        <f>ROUND(I204*H204,2)</f>
        <v>0</v>
      </c>
      <c r="K204" s="206" t="s">
        <v>643</v>
      </c>
      <c r="L204" s="44"/>
      <c r="M204" s="211" t="s">
        <v>19</v>
      </c>
      <c r="N204" s="212" t="s">
        <v>42</v>
      </c>
      <c r="O204" s="84"/>
      <c r="P204" s="213">
        <f>O204*H204</f>
        <v>0</v>
      </c>
      <c r="Q204" s="213">
        <v>2.5249999999999999</v>
      </c>
      <c r="R204" s="213">
        <f>Q204*H204</f>
        <v>3.15625</v>
      </c>
      <c r="S204" s="213">
        <v>0</v>
      </c>
      <c r="T204" s="214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15" t="s">
        <v>137</v>
      </c>
      <c r="AT204" s="215" t="s">
        <v>132</v>
      </c>
      <c r="AU204" s="215" t="s">
        <v>79</v>
      </c>
      <c r="AY204" s="17" t="s">
        <v>130</v>
      </c>
      <c r="BE204" s="216">
        <f>IF(N204="základní",J204,0)</f>
        <v>0</v>
      </c>
      <c r="BF204" s="216">
        <f>IF(N204="snížená",J204,0)</f>
        <v>0</v>
      </c>
      <c r="BG204" s="216">
        <f>IF(N204="zákl. přenesená",J204,0)</f>
        <v>0</v>
      </c>
      <c r="BH204" s="216">
        <f>IF(N204="sníž. přenesená",J204,0)</f>
        <v>0</v>
      </c>
      <c r="BI204" s="216">
        <f>IF(N204="nulová",J204,0)</f>
        <v>0</v>
      </c>
      <c r="BJ204" s="17" t="s">
        <v>79</v>
      </c>
      <c r="BK204" s="216">
        <f>ROUND(I204*H204,2)</f>
        <v>0</v>
      </c>
      <c r="BL204" s="17" t="s">
        <v>137</v>
      </c>
      <c r="BM204" s="215" t="s">
        <v>416</v>
      </c>
    </row>
    <row r="205" s="2" customFormat="1">
      <c r="A205" s="38"/>
      <c r="B205" s="39"/>
      <c r="C205" s="40"/>
      <c r="D205" s="217" t="s">
        <v>138</v>
      </c>
      <c r="E205" s="40"/>
      <c r="F205" s="218" t="s">
        <v>890</v>
      </c>
      <c r="G205" s="40"/>
      <c r="H205" s="40"/>
      <c r="I205" s="219"/>
      <c r="J205" s="40"/>
      <c r="K205" s="40"/>
      <c r="L205" s="44"/>
      <c r="M205" s="220"/>
      <c r="N205" s="221"/>
      <c r="O205" s="84"/>
      <c r="P205" s="84"/>
      <c r="Q205" s="84"/>
      <c r="R205" s="84"/>
      <c r="S205" s="84"/>
      <c r="T205" s="85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T205" s="17" t="s">
        <v>138</v>
      </c>
      <c r="AU205" s="17" t="s">
        <v>79</v>
      </c>
    </row>
    <row r="206" s="2" customFormat="1" ht="16.5" customHeight="1">
      <c r="A206" s="38"/>
      <c r="B206" s="39"/>
      <c r="C206" s="204" t="s">
        <v>425</v>
      </c>
      <c r="D206" s="204" t="s">
        <v>132</v>
      </c>
      <c r="E206" s="205" t="s">
        <v>716</v>
      </c>
      <c r="F206" s="206" t="s">
        <v>717</v>
      </c>
      <c r="G206" s="207" t="s">
        <v>407</v>
      </c>
      <c r="H206" s="208">
        <v>1</v>
      </c>
      <c r="I206" s="209"/>
      <c r="J206" s="210">
        <f>ROUND(I206*H206,2)</f>
        <v>0</v>
      </c>
      <c r="K206" s="206" t="s">
        <v>643</v>
      </c>
      <c r="L206" s="44"/>
      <c r="M206" s="211" t="s">
        <v>19</v>
      </c>
      <c r="N206" s="212" t="s">
        <v>42</v>
      </c>
      <c r="O206" s="84"/>
      <c r="P206" s="213">
        <f>O206*H206</f>
        <v>0</v>
      </c>
      <c r="Q206" s="213">
        <v>0.40952</v>
      </c>
      <c r="R206" s="213">
        <f>Q206*H206</f>
        <v>0.40952</v>
      </c>
      <c r="S206" s="213">
        <v>0</v>
      </c>
      <c r="T206" s="214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15" t="s">
        <v>137</v>
      </c>
      <c r="AT206" s="215" t="s">
        <v>132</v>
      </c>
      <c r="AU206" s="215" t="s">
        <v>79</v>
      </c>
      <c r="AY206" s="17" t="s">
        <v>130</v>
      </c>
      <c r="BE206" s="216">
        <f>IF(N206="základní",J206,0)</f>
        <v>0</v>
      </c>
      <c r="BF206" s="216">
        <f>IF(N206="snížená",J206,0)</f>
        <v>0</v>
      </c>
      <c r="BG206" s="216">
        <f>IF(N206="zákl. přenesená",J206,0)</f>
        <v>0</v>
      </c>
      <c r="BH206" s="216">
        <f>IF(N206="sníž. přenesená",J206,0)</f>
        <v>0</v>
      </c>
      <c r="BI206" s="216">
        <f>IF(N206="nulová",J206,0)</f>
        <v>0</v>
      </c>
      <c r="BJ206" s="17" t="s">
        <v>79</v>
      </c>
      <c r="BK206" s="216">
        <f>ROUND(I206*H206,2)</f>
        <v>0</v>
      </c>
      <c r="BL206" s="17" t="s">
        <v>137</v>
      </c>
      <c r="BM206" s="215" t="s">
        <v>421</v>
      </c>
    </row>
    <row r="207" s="2" customFormat="1">
      <c r="A207" s="38"/>
      <c r="B207" s="39"/>
      <c r="C207" s="40"/>
      <c r="D207" s="217" t="s">
        <v>138</v>
      </c>
      <c r="E207" s="40"/>
      <c r="F207" s="218" t="s">
        <v>717</v>
      </c>
      <c r="G207" s="40"/>
      <c r="H207" s="40"/>
      <c r="I207" s="219"/>
      <c r="J207" s="40"/>
      <c r="K207" s="40"/>
      <c r="L207" s="44"/>
      <c r="M207" s="220"/>
      <c r="N207" s="221"/>
      <c r="O207" s="84"/>
      <c r="P207" s="84"/>
      <c r="Q207" s="84"/>
      <c r="R207" s="84"/>
      <c r="S207" s="84"/>
      <c r="T207" s="85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T207" s="17" t="s">
        <v>138</v>
      </c>
      <c r="AU207" s="17" t="s">
        <v>79</v>
      </c>
    </row>
    <row r="208" s="12" customFormat="1" ht="25.92" customHeight="1">
      <c r="A208" s="12"/>
      <c r="B208" s="188"/>
      <c r="C208" s="189"/>
      <c r="D208" s="190" t="s">
        <v>70</v>
      </c>
      <c r="E208" s="191" t="s">
        <v>604</v>
      </c>
      <c r="F208" s="191" t="s">
        <v>891</v>
      </c>
      <c r="G208" s="189"/>
      <c r="H208" s="189"/>
      <c r="I208" s="192"/>
      <c r="J208" s="193">
        <f>BK208</f>
        <v>0</v>
      </c>
      <c r="K208" s="189"/>
      <c r="L208" s="194"/>
      <c r="M208" s="195"/>
      <c r="N208" s="196"/>
      <c r="O208" s="196"/>
      <c r="P208" s="197">
        <f>SUM(P209:P210)</f>
        <v>0</v>
      </c>
      <c r="Q208" s="196"/>
      <c r="R208" s="197">
        <f>SUM(R209:R210)</f>
        <v>0</v>
      </c>
      <c r="S208" s="196"/>
      <c r="T208" s="198">
        <f>SUM(T209:T210)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199" t="s">
        <v>79</v>
      </c>
      <c r="AT208" s="200" t="s">
        <v>70</v>
      </c>
      <c r="AU208" s="200" t="s">
        <v>71</v>
      </c>
      <c r="AY208" s="199" t="s">
        <v>130</v>
      </c>
      <c r="BK208" s="201">
        <f>SUM(BK209:BK210)</f>
        <v>0</v>
      </c>
    </row>
    <row r="209" s="2" customFormat="1" ht="16.5" customHeight="1">
      <c r="A209" s="38"/>
      <c r="B209" s="39"/>
      <c r="C209" s="204" t="s">
        <v>304</v>
      </c>
      <c r="D209" s="204" t="s">
        <v>132</v>
      </c>
      <c r="E209" s="205" t="s">
        <v>892</v>
      </c>
      <c r="F209" s="206" t="s">
        <v>893</v>
      </c>
      <c r="G209" s="207" t="s">
        <v>164</v>
      </c>
      <c r="H209" s="208">
        <v>18</v>
      </c>
      <c r="I209" s="209"/>
      <c r="J209" s="210">
        <f>ROUND(I209*H209,2)</f>
        <v>0</v>
      </c>
      <c r="K209" s="206" t="s">
        <v>643</v>
      </c>
      <c r="L209" s="44"/>
      <c r="M209" s="211" t="s">
        <v>19</v>
      </c>
      <c r="N209" s="212" t="s">
        <v>42</v>
      </c>
      <c r="O209" s="84"/>
      <c r="P209" s="213">
        <f>O209*H209</f>
        <v>0</v>
      </c>
      <c r="Q209" s="213">
        <v>0</v>
      </c>
      <c r="R209" s="213">
        <f>Q209*H209</f>
        <v>0</v>
      </c>
      <c r="S209" s="213">
        <v>0</v>
      </c>
      <c r="T209" s="214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15" t="s">
        <v>137</v>
      </c>
      <c r="AT209" s="215" t="s">
        <v>132</v>
      </c>
      <c r="AU209" s="215" t="s">
        <v>79</v>
      </c>
      <c r="AY209" s="17" t="s">
        <v>130</v>
      </c>
      <c r="BE209" s="216">
        <f>IF(N209="základní",J209,0)</f>
        <v>0</v>
      </c>
      <c r="BF209" s="216">
        <f>IF(N209="snížená",J209,0)</f>
        <v>0</v>
      </c>
      <c r="BG209" s="216">
        <f>IF(N209="zákl. přenesená",J209,0)</f>
        <v>0</v>
      </c>
      <c r="BH209" s="216">
        <f>IF(N209="sníž. přenesená",J209,0)</f>
        <v>0</v>
      </c>
      <c r="BI209" s="216">
        <f>IF(N209="nulová",J209,0)</f>
        <v>0</v>
      </c>
      <c r="BJ209" s="17" t="s">
        <v>79</v>
      </c>
      <c r="BK209" s="216">
        <f>ROUND(I209*H209,2)</f>
        <v>0</v>
      </c>
      <c r="BL209" s="17" t="s">
        <v>137</v>
      </c>
      <c r="BM209" s="215" t="s">
        <v>424</v>
      </c>
    </row>
    <row r="210" s="2" customFormat="1">
      <c r="A210" s="38"/>
      <c r="B210" s="39"/>
      <c r="C210" s="40"/>
      <c r="D210" s="217" t="s">
        <v>138</v>
      </c>
      <c r="E210" s="40"/>
      <c r="F210" s="218" t="s">
        <v>893</v>
      </c>
      <c r="G210" s="40"/>
      <c r="H210" s="40"/>
      <c r="I210" s="219"/>
      <c r="J210" s="40"/>
      <c r="K210" s="40"/>
      <c r="L210" s="44"/>
      <c r="M210" s="220"/>
      <c r="N210" s="221"/>
      <c r="O210" s="84"/>
      <c r="P210" s="84"/>
      <c r="Q210" s="84"/>
      <c r="R210" s="84"/>
      <c r="S210" s="84"/>
      <c r="T210" s="85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T210" s="17" t="s">
        <v>138</v>
      </c>
      <c r="AU210" s="17" t="s">
        <v>79</v>
      </c>
    </row>
    <row r="211" s="12" customFormat="1" ht="25.92" customHeight="1">
      <c r="A211" s="12"/>
      <c r="B211" s="188"/>
      <c r="C211" s="189"/>
      <c r="D211" s="190" t="s">
        <v>70</v>
      </c>
      <c r="E211" s="191" t="s">
        <v>770</v>
      </c>
      <c r="F211" s="191" t="s">
        <v>771</v>
      </c>
      <c r="G211" s="189"/>
      <c r="H211" s="189"/>
      <c r="I211" s="192"/>
      <c r="J211" s="193">
        <f>BK211</f>
        <v>0</v>
      </c>
      <c r="K211" s="189"/>
      <c r="L211" s="194"/>
      <c r="M211" s="195"/>
      <c r="N211" s="196"/>
      <c r="O211" s="196"/>
      <c r="P211" s="197">
        <f>SUM(P212:P215)</f>
        <v>0</v>
      </c>
      <c r="Q211" s="196"/>
      <c r="R211" s="197">
        <f>SUM(R212:R215)</f>
        <v>1.1160000000000001</v>
      </c>
      <c r="S211" s="196"/>
      <c r="T211" s="198">
        <f>SUM(T212:T215)</f>
        <v>0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199" t="s">
        <v>79</v>
      </c>
      <c r="AT211" s="200" t="s">
        <v>70</v>
      </c>
      <c r="AU211" s="200" t="s">
        <v>71</v>
      </c>
      <c r="AY211" s="199" t="s">
        <v>130</v>
      </c>
      <c r="BK211" s="201">
        <f>SUM(BK212:BK215)</f>
        <v>0</v>
      </c>
    </row>
    <row r="212" s="2" customFormat="1" ht="16.5" customHeight="1">
      <c r="A212" s="38"/>
      <c r="B212" s="39"/>
      <c r="C212" s="204" t="s">
        <v>433</v>
      </c>
      <c r="D212" s="204" t="s">
        <v>132</v>
      </c>
      <c r="E212" s="205" t="s">
        <v>894</v>
      </c>
      <c r="F212" s="206" t="s">
        <v>895</v>
      </c>
      <c r="G212" s="207" t="s">
        <v>407</v>
      </c>
      <c r="H212" s="208">
        <v>3</v>
      </c>
      <c r="I212" s="209"/>
      <c r="J212" s="210">
        <f>ROUND(I212*H212,2)</f>
        <v>0</v>
      </c>
      <c r="K212" s="206" t="s">
        <v>643</v>
      </c>
      <c r="L212" s="44"/>
      <c r="M212" s="211" t="s">
        <v>19</v>
      </c>
      <c r="N212" s="212" t="s">
        <v>42</v>
      </c>
      <c r="O212" s="84"/>
      <c r="P212" s="213">
        <f>O212*H212</f>
        <v>0</v>
      </c>
      <c r="Q212" s="213">
        <v>0.012</v>
      </c>
      <c r="R212" s="213">
        <f>Q212*H212</f>
        <v>0.036000000000000004</v>
      </c>
      <c r="S212" s="213">
        <v>0</v>
      </c>
      <c r="T212" s="214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15" t="s">
        <v>137</v>
      </c>
      <c r="AT212" s="215" t="s">
        <v>132</v>
      </c>
      <c r="AU212" s="215" t="s">
        <v>79</v>
      </c>
      <c r="AY212" s="17" t="s">
        <v>130</v>
      </c>
      <c r="BE212" s="216">
        <f>IF(N212="základní",J212,0)</f>
        <v>0</v>
      </c>
      <c r="BF212" s="216">
        <f>IF(N212="snížená",J212,0)</f>
        <v>0</v>
      </c>
      <c r="BG212" s="216">
        <f>IF(N212="zákl. přenesená",J212,0)</f>
        <v>0</v>
      </c>
      <c r="BH212" s="216">
        <f>IF(N212="sníž. přenesená",J212,0)</f>
        <v>0</v>
      </c>
      <c r="BI212" s="216">
        <f>IF(N212="nulová",J212,0)</f>
        <v>0</v>
      </c>
      <c r="BJ212" s="17" t="s">
        <v>79</v>
      </c>
      <c r="BK212" s="216">
        <f>ROUND(I212*H212,2)</f>
        <v>0</v>
      </c>
      <c r="BL212" s="17" t="s">
        <v>137</v>
      </c>
      <c r="BM212" s="215" t="s">
        <v>428</v>
      </c>
    </row>
    <row r="213" s="2" customFormat="1">
      <c r="A213" s="38"/>
      <c r="B213" s="39"/>
      <c r="C213" s="40"/>
      <c r="D213" s="217" t="s">
        <v>138</v>
      </c>
      <c r="E213" s="40"/>
      <c r="F213" s="218" t="s">
        <v>895</v>
      </c>
      <c r="G213" s="40"/>
      <c r="H213" s="40"/>
      <c r="I213" s="219"/>
      <c r="J213" s="40"/>
      <c r="K213" s="40"/>
      <c r="L213" s="44"/>
      <c r="M213" s="220"/>
      <c r="N213" s="221"/>
      <c r="O213" s="84"/>
      <c r="P213" s="84"/>
      <c r="Q213" s="84"/>
      <c r="R213" s="84"/>
      <c r="S213" s="84"/>
      <c r="T213" s="85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T213" s="17" t="s">
        <v>138</v>
      </c>
      <c r="AU213" s="17" t="s">
        <v>79</v>
      </c>
    </row>
    <row r="214" s="2" customFormat="1" ht="16.5" customHeight="1">
      <c r="A214" s="38"/>
      <c r="B214" s="39"/>
      <c r="C214" s="204" t="s">
        <v>312</v>
      </c>
      <c r="D214" s="204" t="s">
        <v>132</v>
      </c>
      <c r="E214" s="205" t="s">
        <v>896</v>
      </c>
      <c r="F214" s="206" t="s">
        <v>897</v>
      </c>
      <c r="G214" s="207" t="s">
        <v>164</v>
      </c>
      <c r="H214" s="208">
        <v>18</v>
      </c>
      <c r="I214" s="209"/>
      <c r="J214" s="210">
        <f>ROUND(I214*H214,2)</f>
        <v>0</v>
      </c>
      <c r="K214" s="206" t="s">
        <v>19</v>
      </c>
      <c r="L214" s="44"/>
      <c r="M214" s="211" t="s">
        <v>19</v>
      </c>
      <c r="N214" s="212" t="s">
        <v>42</v>
      </c>
      <c r="O214" s="84"/>
      <c r="P214" s="213">
        <f>O214*H214</f>
        <v>0</v>
      </c>
      <c r="Q214" s="213">
        <v>0.059999999999999998</v>
      </c>
      <c r="R214" s="213">
        <f>Q214*H214</f>
        <v>1.0800000000000001</v>
      </c>
      <c r="S214" s="213">
        <v>0</v>
      </c>
      <c r="T214" s="214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15" t="s">
        <v>137</v>
      </c>
      <c r="AT214" s="215" t="s">
        <v>132</v>
      </c>
      <c r="AU214" s="215" t="s">
        <v>79</v>
      </c>
      <c r="AY214" s="17" t="s">
        <v>130</v>
      </c>
      <c r="BE214" s="216">
        <f>IF(N214="základní",J214,0)</f>
        <v>0</v>
      </c>
      <c r="BF214" s="216">
        <f>IF(N214="snížená",J214,0)</f>
        <v>0</v>
      </c>
      <c r="BG214" s="216">
        <f>IF(N214="zákl. přenesená",J214,0)</f>
        <v>0</v>
      </c>
      <c r="BH214" s="216">
        <f>IF(N214="sníž. přenesená",J214,0)</f>
        <v>0</v>
      </c>
      <c r="BI214" s="216">
        <f>IF(N214="nulová",J214,0)</f>
        <v>0</v>
      </c>
      <c r="BJ214" s="17" t="s">
        <v>79</v>
      </c>
      <c r="BK214" s="216">
        <f>ROUND(I214*H214,2)</f>
        <v>0</v>
      </c>
      <c r="BL214" s="17" t="s">
        <v>137</v>
      </c>
      <c r="BM214" s="215" t="s">
        <v>432</v>
      </c>
    </row>
    <row r="215" s="2" customFormat="1">
      <c r="A215" s="38"/>
      <c r="B215" s="39"/>
      <c r="C215" s="40"/>
      <c r="D215" s="217" t="s">
        <v>138</v>
      </c>
      <c r="E215" s="40"/>
      <c r="F215" s="218" t="s">
        <v>897</v>
      </c>
      <c r="G215" s="40"/>
      <c r="H215" s="40"/>
      <c r="I215" s="219"/>
      <c r="J215" s="40"/>
      <c r="K215" s="40"/>
      <c r="L215" s="44"/>
      <c r="M215" s="257"/>
      <c r="N215" s="258"/>
      <c r="O215" s="259"/>
      <c r="P215" s="259"/>
      <c r="Q215" s="259"/>
      <c r="R215" s="259"/>
      <c r="S215" s="259"/>
      <c r="T215" s="260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T215" s="17" t="s">
        <v>138</v>
      </c>
      <c r="AU215" s="17" t="s">
        <v>79</v>
      </c>
    </row>
    <row r="216" s="2" customFormat="1" ht="6.96" customHeight="1">
      <c r="A216" s="38"/>
      <c r="B216" s="59"/>
      <c r="C216" s="60"/>
      <c r="D216" s="60"/>
      <c r="E216" s="60"/>
      <c r="F216" s="60"/>
      <c r="G216" s="60"/>
      <c r="H216" s="60"/>
      <c r="I216" s="60"/>
      <c r="J216" s="60"/>
      <c r="K216" s="60"/>
      <c r="L216" s="44"/>
      <c r="M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</row>
  </sheetData>
  <sheetProtection sheet="1" autoFilter="0" formatColumns="0" formatRows="0" objects="1" scenarios="1" spinCount="100000" saltValue="qX+DEQbn/tC/p9ZRMbxnE2Y7HM2iuRLSwbjEKOiIWYsS35XyopFgPrZLsDRwE3PdyFV4iUXAA+LOPejqb+Ar2w==" hashValue="Plp/4MT7BWOyhSqL2ajnX7Kooy5fhXHsKY+CYWnYmil0vfjcDQhZBgC4GND0FVqVXsqxQAs7sIVAuecirIru9g==" algorithmName="SHA-512" password="CC35"/>
  <autoFilter ref="C90:K215"/>
  <mergeCells count="9">
    <mergeCell ref="E7:H7"/>
    <mergeCell ref="E9:H9"/>
    <mergeCell ref="E18:H18"/>
    <mergeCell ref="E27:H27"/>
    <mergeCell ref="E48:H48"/>
    <mergeCell ref="E50:H50"/>
    <mergeCell ref="E81:H81"/>
    <mergeCell ref="E83:H8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90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81</v>
      </c>
    </row>
    <row r="4" s="1" customFormat="1" ht="24.96" customHeight="1">
      <c r="B4" s="20"/>
      <c r="D4" s="130" t="s">
        <v>94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Úprava křižovatky k nové obytné zóně - Včelnice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95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898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25. 5. 2023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tr">
        <f>IF('Rekapitulace stavby'!AN10="","",'Rekapitulace stavby'!AN10)</f>
        <v/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tr">
        <f>IF('Rekapitulace stavby'!E11="","",'Rekapitulace stavby'!E11)</f>
        <v>Městys Chodová Planá</v>
      </c>
      <c r="F15" s="38"/>
      <c r="G15" s="38"/>
      <c r="H15" s="38"/>
      <c r="I15" s="132" t="s">
        <v>28</v>
      </c>
      <c r="J15" s="136" t="str">
        <f>IF('Rekapitulace stavby'!AN11="","",'Rekapitulace stavby'!AN11)</f>
        <v/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899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34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899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35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37</v>
      </c>
      <c r="E30" s="38"/>
      <c r="F30" s="38"/>
      <c r="G30" s="38"/>
      <c r="H30" s="38"/>
      <c r="I30" s="38"/>
      <c r="J30" s="144">
        <f>ROUND(J90,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39</v>
      </c>
      <c r="G32" s="38"/>
      <c r="H32" s="38"/>
      <c r="I32" s="145" t="s">
        <v>38</v>
      </c>
      <c r="J32" s="145" t="s">
        <v>40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41</v>
      </c>
      <c r="E33" s="132" t="s">
        <v>42</v>
      </c>
      <c r="F33" s="147">
        <f>ROUND((SUM(BE90:BE153)),  2)</f>
        <v>0</v>
      </c>
      <c r="G33" s="38"/>
      <c r="H33" s="38"/>
      <c r="I33" s="148">
        <v>0.20999999999999999</v>
      </c>
      <c r="J33" s="147">
        <f>ROUND(((SUM(BE90:BE153))*I33),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43</v>
      </c>
      <c r="F34" s="147">
        <f>ROUND((SUM(BF90:BF153)),  2)</f>
        <v>0</v>
      </c>
      <c r="G34" s="38"/>
      <c r="H34" s="38"/>
      <c r="I34" s="148">
        <v>0.14999999999999999</v>
      </c>
      <c r="J34" s="147">
        <f>ROUND(((SUM(BF90:BF153))*I34),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44</v>
      </c>
      <c r="F35" s="147">
        <f>ROUND((SUM(BG90:BG153)),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45</v>
      </c>
      <c r="F36" s="147">
        <f>ROUND((SUM(BH90:BH153)),  2)</f>
        <v>0</v>
      </c>
      <c r="G36" s="38"/>
      <c r="H36" s="38"/>
      <c r="I36" s="148">
        <v>0.14999999999999999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46</v>
      </c>
      <c r="F37" s="147">
        <f>ROUND((SUM(BI90:BI153)),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47</v>
      </c>
      <c r="E39" s="151"/>
      <c r="F39" s="151"/>
      <c r="G39" s="152" t="s">
        <v>48</v>
      </c>
      <c r="H39" s="153" t="s">
        <v>49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99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Úprava křižovatky k nové obytné zóně - Včelnice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95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D.4 - prodloužení plynovodu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Chodová Planá</v>
      </c>
      <c r="G52" s="40"/>
      <c r="H52" s="40"/>
      <c r="I52" s="32" t="s">
        <v>23</v>
      </c>
      <c r="J52" s="72" t="str">
        <f>IF(J12="","",J12)</f>
        <v>25. 5. 2023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25.65" customHeight="1">
      <c r="A54" s="38"/>
      <c r="B54" s="39"/>
      <c r="C54" s="32" t="s">
        <v>25</v>
      </c>
      <c r="D54" s="40"/>
      <c r="E54" s="40"/>
      <c r="F54" s="27" t="str">
        <f>E15</f>
        <v>Městys Chodová Planá</v>
      </c>
      <c r="G54" s="40"/>
      <c r="H54" s="40"/>
      <c r="I54" s="32" t="s">
        <v>31</v>
      </c>
      <c r="J54" s="36" t="str">
        <f>E21</f>
        <v>ing. Jaroslav Krystyník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25.6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34</v>
      </c>
      <c r="J55" s="36" t="str">
        <f>E24</f>
        <v>ing. Jaroslav Krystyník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100</v>
      </c>
      <c r="D57" s="162"/>
      <c r="E57" s="162"/>
      <c r="F57" s="162"/>
      <c r="G57" s="162"/>
      <c r="H57" s="162"/>
      <c r="I57" s="162"/>
      <c r="J57" s="163" t="s">
        <v>101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69</v>
      </c>
      <c r="D59" s="40"/>
      <c r="E59" s="40"/>
      <c r="F59" s="40"/>
      <c r="G59" s="40"/>
      <c r="H59" s="40"/>
      <c r="I59" s="40"/>
      <c r="J59" s="102">
        <f>J90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102</v>
      </c>
    </row>
    <row r="60" s="9" customFormat="1" ht="24.96" customHeight="1">
      <c r="A60" s="9"/>
      <c r="B60" s="165"/>
      <c r="C60" s="166"/>
      <c r="D60" s="167" t="s">
        <v>614</v>
      </c>
      <c r="E60" s="168"/>
      <c r="F60" s="168"/>
      <c r="G60" s="168"/>
      <c r="H60" s="168"/>
      <c r="I60" s="168"/>
      <c r="J60" s="169">
        <f>J91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5"/>
      <c r="C61" s="166"/>
      <c r="D61" s="167" t="s">
        <v>615</v>
      </c>
      <c r="E61" s="168"/>
      <c r="F61" s="168"/>
      <c r="G61" s="168"/>
      <c r="H61" s="168"/>
      <c r="I61" s="168"/>
      <c r="J61" s="169">
        <f>J94</f>
        <v>0</v>
      </c>
      <c r="K61" s="166"/>
      <c r="L61" s="170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5"/>
      <c r="C62" s="166"/>
      <c r="D62" s="167" t="s">
        <v>616</v>
      </c>
      <c r="E62" s="168"/>
      <c r="F62" s="168"/>
      <c r="G62" s="168"/>
      <c r="H62" s="168"/>
      <c r="I62" s="168"/>
      <c r="J62" s="169">
        <f>J97</f>
        <v>0</v>
      </c>
      <c r="K62" s="166"/>
      <c r="L62" s="170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5"/>
      <c r="C63" s="166"/>
      <c r="D63" s="167" t="s">
        <v>618</v>
      </c>
      <c r="E63" s="168"/>
      <c r="F63" s="168"/>
      <c r="G63" s="168"/>
      <c r="H63" s="168"/>
      <c r="I63" s="168"/>
      <c r="J63" s="169">
        <f>J108</f>
        <v>0</v>
      </c>
      <c r="K63" s="166"/>
      <c r="L63" s="170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5"/>
      <c r="C64" s="166"/>
      <c r="D64" s="167" t="s">
        <v>900</v>
      </c>
      <c r="E64" s="168"/>
      <c r="F64" s="168"/>
      <c r="G64" s="168"/>
      <c r="H64" s="168"/>
      <c r="I64" s="168"/>
      <c r="J64" s="169">
        <f>J113</f>
        <v>0</v>
      </c>
      <c r="K64" s="166"/>
      <c r="L64" s="17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5"/>
      <c r="C65" s="166"/>
      <c r="D65" s="167" t="s">
        <v>901</v>
      </c>
      <c r="E65" s="168"/>
      <c r="F65" s="168"/>
      <c r="G65" s="168"/>
      <c r="H65" s="168"/>
      <c r="I65" s="168"/>
      <c r="J65" s="169">
        <f>J120</f>
        <v>0</v>
      </c>
      <c r="K65" s="166"/>
      <c r="L65" s="17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5"/>
      <c r="C66" s="166"/>
      <c r="D66" s="167" t="s">
        <v>902</v>
      </c>
      <c r="E66" s="168"/>
      <c r="F66" s="168"/>
      <c r="G66" s="168"/>
      <c r="H66" s="168"/>
      <c r="I66" s="168"/>
      <c r="J66" s="169">
        <f>J123</f>
        <v>0</v>
      </c>
      <c r="K66" s="166"/>
      <c r="L66" s="17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65"/>
      <c r="C67" s="166"/>
      <c r="D67" s="167" t="s">
        <v>903</v>
      </c>
      <c r="E67" s="168"/>
      <c r="F67" s="168"/>
      <c r="G67" s="168"/>
      <c r="H67" s="168"/>
      <c r="I67" s="168"/>
      <c r="J67" s="169">
        <f>J126</f>
        <v>0</v>
      </c>
      <c r="K67" s="166"/>
      <c r="L67" s="17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65"/>
      <c r="C68" s="166"/>
      <c r="D68" s="167" t="s">
        <v>625</v>
      </c>
      <c r="E68" s="168"/>
      <c r="F68" s="168"/>
      <c r="G68" s="168"/>
      <c r="H68" s="168"/>
      <c r="I68" s="168"/>
      <c r="J68" s="169">
        <f>J129</f>
        <v>0</v>
      </c>
      <c r="K68" s="166"/>
      <c r="L68" s="17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65"/>
      <c r="C69" s="166"/>
      <c r="D69" s="167" t="s">
        <v>904</v>
      </c>
      <c r="E69" s="168"/>
      <c r="F69" s="168"/>
      <c r="G69" s="168"/>
      <c r="H69" s="168"/>
      <c r="I69" s="168"/>
      <c r="J69" s="169">
        <f>J138</f>
        <v>0</v>
      </c>
      <c r="K69" s="166"/>
      <c r="L69" s="170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65"/>
      <c r="C70" s="166"/>
      <c r="D70" s="167" t="s">
        <v>626</v>
      </c>
      <c r="E70" s="168"/>
      <c r="F70" s="168"/>
      <c r="G70" s="168"/>
      <c r="H70" s="168"/>
      <c r="I70" s="168"/>
      <c r="J70" s="169">
        <f>J145</f>
        <v>0</v>
      </c>
      <c r="K70" s="166"/>
      <c r="L70" s="170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2" customFormat="1" ht="21.84" customHeight="1">
      <c r="A71" s="38"/>
      <c r="B71" s="39"/>
      <c r="C71" s="40"/>
      <c r="D71" s="40"/>
      <c r="E71" s="40"/>
      <c r="F71" s="40"/>
      <c r="G71" s="40"/>
      <c r="H71" s="40"/>
      <c r="I71" s="40"/>
      <c r="J71" s="40"/>
      <c r="K71" s="40"/>
      <c r="L71" s="134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="2" customFormat="1" ht="6.96" customHeight="1">
      <c r="A72" s="38"/>
      <c r="B72" s="59"/>
      <c r="C72" s="60"/>
      <c r="D72" s="60"/>
      <c r="E72" s="60"/>
      <c r="F72" s="60"/>
      <c r="G72" s="60"/>
      <c r="H72" s="60"/>
      <c r="I72" s="60"/>
      <c r="J72" s="60"/>
      <c r="K72" s="60"/>
      <c r="L72" s="134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6" s="2" customFormat="1" ht="6.96" customHeight="1">
      <c r="A76" s="38"/>
      <c r="B76" s="61"/>
      <c r="C76" s="62"/>
      <c r="D76" s="62"/>
      <c r="E76" s="62"/>
      <c r="F76" s="62"/>
      <c r="G76" s="62"/>
      <c r="H76" s="62"/>
      <c r="I76" s="62"/>
      <c r="J76" s="62"/>
      <c r="K76" s="62"/>
      <c r="L76" s="13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24.96" customHeight="1">
      <c r="A77" s="38"/>
      <c r="B77" s="39"/>
      <c r="C77" s="23" t="s">
        <v>115</v>
      </c>
      <c r="D77" s="40"/>
      <c r="E77" s="40"/>
      <c r="F77" s="40"/>
      <c r="G77" s="40"/>
      <c r="H77" s="40"/>
      <c r="I77" s="40"/>
      <c r="J77" s="40"/>
      <c r="K77" s="40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6.96" customHeight="1">
      <c r="A78" s="38"/>
      <c r="B78" s="39"/>
      <c r="C78" s="40"/>
      <c r="D78" s="40"/>
      <c r="E78" s="40"/>
      <c r="F78" s="40"/>
      <c r="G78" s="40"/>
      <c r="H78" s="40"/>
      <c r="I78" s="40"/>
      <c r="J78" s="40"/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2" customHeight="1">
      <c r="A79" s="38"/>
      <c r="B79" s="39"/>
      <c r="C79" s="32" t="s">
        <v>16</v>
      </c>
      <c r="D79" s="40"/>
      <c r="E79" s="40"/>
      <c r="F79" s="40"/>
      <c r="G79" s="40"/>
      <c r="H79" s="40"/>
      <c r="I79" s="40"/>
      <c r="J79" s="40"/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6.5" customHeight="1">
      <c r="A80" s="38"/>
      <c r="B80" s="39"/>
      <c r="C80" s="40"/>
      <c r="D80" s="40"/>
      <c r="E80" s="160" t="str">
        <f>E7</f>
        <v>Úprava křižovatky k nové obytné zóně - Včelnice</v>
      </c>
      <c r="F80" s="32"/>
      <c r="G80" s="32"/>
      <c r="H80" s="32"/>
      <c r="I80" s="40"/>
      <c r="J80" s="40"/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2" customHeight="1">
      <c r="A81" s="38"/>
      <c r="B81" s="39"/>
      <c r="C81" s="32" t="s">
        <v>95</v>
      </c>
      <c r="D81" s="40"/>
      <c r="E81" s="40"/>
      <c r="F81" s="40"/>
      <c r="G81" s="40"/>
      <c r="H81" s="40"/>
      <c r="I81" s="40"/>
      <c r="J81" s="40"/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6.5" customHeight="1">
      <c r="A82" s="38"/>
      <c r="B82" s="39"/>
      <c r="C82" s="40"/>
      <c r="D82" s="40"/>
      <c r="E82" s="69" t="str">
        <f>E9</f>
        <v>D.4 - prodloužení plynovodu</v>
      </c>
      <c r="F82" s="40"/>
      <c r="G82" s="40"/>
      <c r="H82" s="40"/>
      <c r="I82" s="40"/>
      <c r="J82" s="40"/>
      <c r="K82" s="40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134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21</v>
      </c>
      <c r="D84" s="40"/>
      <c r="E84" s="40"/>
      <c r="F84" s="27" t="str">
        <f>F12</f>
        <v>Chodová Planá</v>
      </c>
      <c r="G84" s="40"/>
      <c r="H84" s="40"/>
      <c r="I84" s="32" t="s">
        <v>23</v>
      </c>
      <c r="J84" s="72" t="str">
        <f>IF(J12="","",J12)</f>
        <v>25. 5. 2023</v>
      </c>
      <c r="K84" s="40"/>
      <c r="L84" s="13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6.96" customHeight="1">
      <c r="A85" s="38"/>
      <c r="B85" s="39"/>
      <c r="C85" s="40"/>
      <c r="D85" s="40"/>
      <c r="E85" s="40"/>
      <c r="F85" s="40"/>
      <c r="G85" s="40"/>
      <c r="H85" s="40"/>
      <c r="I85" s="40"/>
      <c r="J85" s="40"/>
      <c r="K85" s="40"/>
      <c r="L85" s="13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25.65" customHeight="1">
      <c r="A86" s="38"/>
      <c r="B86" s="39"/>
      <c r="C86" s="32" t="s">
        <v>25</v>
      </c>
      <c r="D86" s="40"/>
      <c r="E86" s="40"/>
      <c r="F86" s="27" t="str">
        <f>E15</f>
        <v>Městys Chodová Planá</v>
      </c>
      <c r="G86" s="40"/>
      <c r="H86" s="40"/>
      <c r="I86" s="32" t="s">
        <v>31</v>
      </c>
      <c r="J86" s="36" t="str">
        <f>E21</f>
        <v>ing. Jaroslav Krystyník</v>
      </c>
      <c r="K86" s="40"/>
      <c r="L86" s="134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25.65" customHeight="1">
      <c r="A87" s="38"/>
      <c r="B87" s="39"/>
      <c r="C87" s="32" t="s">
        <v>29</v>
      </c>
      <c r="D87" s="40"/>
      <c r="E87" s="40"/>
      <c r="F87" s="27" t="str">
        <f>IF(E18="","",E18)</f>
        <v>Vyplň údaj</v>
      </c>
      <c r="G87" s="40"/>
      <c r="H87" s="40"/>
      <c r="I87" s="32" t="s">
        <v>34</v>
      </c>
      <c r="J87" s="36" t="str">
        <f>E24</f>
        <v>ing. Jaroslav Krystyník</v>
      </c>
      <c r="K87" s="40"/>
      <c r="L87" s="134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0.32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134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11" customFormat="1" ht="29.28" customHeight="1">
      <c r="A89" s="177"/>
      <c r="B89" s="178"/>
      <c r="C89" s="179" t="s">
        <v>116</v>
      </c>
      <c r="D89" s="180" t="s">
        <v>56</v>
      </c>
      <c r="E89" s="180" t="s">
        <v>52</v>
      </c>
      <c r="F89" s="180" t="s">
        <v>53</v>
      </c>
      <c r="G89" s="180" t="s">
        <v>117</v>
      </c>
      <c r="H89" s="180" t="s">
        <v>118</v>
      </c>
      <c r="I89" s="180" t="s">
        <v>119</v>
      </c>
      <c r="J89" s="180" t="s">
        <v>101</v>
      </c>
      <c r="K89" s="181" t="s">
        <v>120</v>
      </c>
      <c r="L89" s="182"/>
      <c r="M89" s="92" t="s">
        <v>19</v>
      </c>
      <c r="N89" s="93" t="s">
        <v>41</v>
      </c>
      <c r="O89" s="93" t="s">
        <v>121</v>
      </c>
      <c r="P89" s="93" t="s">
        <v>122</v>
      </c>
      <c r="Q89" s="93" t="s">
        <v>123</v>
      </c>
      <c r="R89" s="93" t="s">
        <v>124</v>
      </c>
      <c r="S89" s="93" t="s">
        <v>125</v>
      </c>
      <c r="T89" s="94" t="s">
        <v>126</v>
      </c>
      <c r="U89" s="177"/>
      <c r="V89" s="177"/>
      <c r="W89" s="177"/>
      <c r="X89" s="177"/>
      <c r="Y89" s="177"/>
      <c r="Z89" s="177"/>
      <c r="AA89" s="177"/>
      <c r="AB89" s="177"/>
      <c r="AC89" s="177"/>
      <c r="AD89" s="177"/>
      <c r="AE89" s="177"/>
    </row>
    <row r="90" s="2" customFormat="1" ht="22.8" customHeight="1">
      <c r="A90" s="38"/>
      <c r="B90" s="39"/>
      <c r="C90" s="99" t="s">
        <v>127</v>
      </c>
      <c r="D90" s="40"/>
      <c r="E90" s="40"/>
      <c r="F90" s="40"/>
      <c r="G90" s="40"/>
      <c r="H90" s="40"/>
      <c r="I90" s="40"/>
      <c r="J90" s="183">
        <f>BK90</f>
        <v>0</v>
      </c>
      <c r="K90" s="40"/>
      <c r="L90" s="44"/>
      <c r="M90" s="95"/>
      <c r="N90" s="184"/>
      <c r="O90" s="96"/>
      <c r="P90" s="185">
        <f>P91+P94+P97+P108+P113+P120+P123+P126+P129+P138+P145</f>
        <v>0</v>
      </c>
      <c r="Q90" s="96"/>
      <c r="R90" s="185">
        <f>R91+R94+R97+R108+R113+R120+R123+R126+R129+R138+R145</f>
        <v>2.7008559999999995</v>
      </c>
      <c r="S90" s="96"/>
      <c r="T90" s="186">
        <f>T91+T94+T97+T108+T113+T120+T123+T126+T129+T138+T145</f>
        <v>0</v>
      </c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T90" s="17" t="s">
        <v>70</v>
      </c>
      <c r="AU90" s="17" t="s">
        <v>102</v>
      </c>
      <c r="BK90" s="187">
        <f>BK91+BK94+BK97+BK108+BK113+BK120+BK123+BK126+BK129+BK138+BK145</f>
        <v>0</v>
      </c>
    </row>
    <row r="91" s="12" customFormat="1" ht="25.92" customHeight="1">
      <c r="A91" s="12"/>
      <c r="B91" s="188"/>
      <c r="C91" s="189"/>
      <c r="D91" s="190" t="s">
        <v>70</v>
      </c>
      <c r="E91" s="191" t="s">
        <v>203</v>
      </c>
      <c r="F91" s="191" t="s">
        <v>640</v>
      </c>
      <c r="G91" s="189"/>
      <c r="H91" s="189"/>
      <c r="I91" s="192"/>
      <c r="J91" s="193">
        <f>BK91</f>
        <v>0</v>
      </c>
      <c r="K91" s="189"/>
      <c r="L91" s="194"/>
      <c r="M91" s="195"/>
      <c r="N91" s="196"/>
      <c r="O91" s="196"/>
      <c r="P91" s="197">
        <f>SUM(P92:P93)</f>
        <v>0</v>
      </c>
      <c r="Q91" s="196"/>
      <c r="R91" s="197">
        <f>SUM(R92:R93)</f>
        <v>0.010699999999999999</v>
      </c>
      <c r="S91" s="196"/>
      <c r="T91" s="198">
        <f>SUM(T92:T93)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199" t="s">
        <v>79</v>
      </c>
      <c r="AT91" s="200" t="s">
        <v>70</v>
      </c>
      <c r="AU91" s="200" t="s">
        <v>71</v>
      </c>
      <c r="AY91" s="199" t="s">
        <v>130</v>
      </c>
      <c r="BK91" s="201">
        <f>SUM(BK92:BK93)</f>
        <v>0</v>
      </c>
    </row>
    <row r="92" s="2" customFormat="1" ht="16.5" customHeight="1">
      <c r="A92" s="38"/>
      <c r="B92" s="39"/>
      <c r="C92" s="204" t="s">
        <v>79</v>
      </c>
      <c r="D92" s="204" t="s">
        <v>132</v>
      </c>
      <c r="E92" s="205" t="s">
        <v>905</v>
      </c>
      <c r="F92" s="206" t="s">
        <v>906</v>
      </c>
      <c r="G92" s="207" t="s">
        <v>164</v>
      </c>
      <c r="H92" s="208">
        <v>1</v>
      </c>
      <c r="I92" s="209"/>
      <c r="J92" s="210">
        <f>ROUND(I92*H92,2)</f>
        <v>0</v>
      </c>
      <c r="K92" s="206" t="s">
        <v>907</v>
      </c>
      <c r="L92" s="44"/>
      <c r="M92" s="211" t="s">
        <v>19</v>
      </c>
      <c r="N92" s="212" t="s">
        <v>42</v>
      </c>
      <c r="O92" s="84"/>
      <c r="P92" s="213">
        <f>O92*H92</f>
        <v>0</v>
      </c>
      <c r="Q92" s="213">
        <v>0.010699999999999999</v>
      </c>
      <c r="R92" s="213">
        <f>Q92*H92</f>
        <v>0.010699999999999999</v>
      </c>
      <c r="S92" s="213">
        <v>0</v>
      </c>
      <c r="T92" s="214">
        <f>S92*H92</f>
        <v>0</v>
      </c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R92" s="215" t="s">
        <v>137</v>
      </c>
      <c r="AT92" s="215" t="s">
        <v>132</v>
      </c>
      <c r="AU92" s="215" t="s">
        <v>79</v>
      </c>
      <c r="AY92" s="17" t="s">
        <v>130</v>
      </c>
      <c r="BE92" s="216">
        <f>IF(N92="základní",J92,0)</f>
        <v>0</v>
      </c>
      <c r="BF92" s="216">
        <f>IF(N92="snížená",J92,0)</f>
        <v>0</v>
      </c>
      <c r="BG92" s="216">
        <f>IF(N92="zákl. přenesená",J92,0)</f>
        <v>0</v>
      </c>
      <c r="BH92" s="216">
        <f>IF(N92="sníž. přenesená",J92,0)</f>
        <v>0</v>
      </c>
      <c r="BI92" s="216">
        <f>IF(N92="nulová",J92,0)</f>
        <v>0</v>
      </c>
      <c r="BJ92" s="17" t="s">
        <v>79</v>
      </c>
      <c r="BK92" s="216">
        <f>ROUND(I92*H92,2)</f>
        <v>0</v>
      </c>
      <c r="BL92" s="17" t="s">
        <v>137</v>
      </c>
      <c r="BM92" s="215" t="s">
        <v>81</v>
      </c>
    </row>
    <row r="93" s="2" customFormat="1">
      <c r="A93" s="38"/>
      <c r="B93" s="39"/>
      <c r="C93" s="40"/>
      <c r="D93" s="217" t="s">
        <v>138</v>
      </c>
      <c r="E93" s="40"/>
      <c r="F93" s="218" t="s">
        <v>908</v>
      </c>
      <c r="G93" s="40"/>
      <c r="H93" s="40"/>
      <c r="I93" s="219"/>
      <c r="J93" s="40"/>
      <c r="K93" s="40"/>
      <c r="L93" s="44"/>
      <c r="M93" s="220"/>
      <c r="N93" s="221"/>
      <c r="O93" s="84"/>
      <c r="P93" s="84"/>
      <c r="Q93" s="84"/>
      <c r="R93" s="84"/>
      <c r="S93" s="84"/>
      <c r="T93" s="85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T93" s="17" t="s">
        <v>138</v>
      </c>
      <c r="AU93" s="17" t="s">
        <v>79</v>
      </c>
    </row>
    <row r="94" s="12" customFormat="1" ht="25.92" customHeight="1">
      <c r="A94" s="12"/>
      <c r="B94" s="188"/>
      <c r="C94" s="189"/>
      <c r="D94" s="190" t="s">
        <v>70</v>
      </c>
      <c r="E94" s="191" t="s">
        <v>165</v>
      </c>
      <c r="F94" s="191" t="s">
        <v>648</v>
      </c>
      <c r="G94" s="189"/>
      <c r="H94" s="189"/>
      <c r="I94" s="192"/>
      <c r="J94" s="193">
        <f>BK94</f>
        <v>0</v>
      </c>
      <c r="K94" s="189"/>
      <c r="L94" s="194"/>
      <c r="M94" s="195"/>
      <c r="N94" s="196"/>
      <c r="O94" s="196"/>
      <c r="P94" s="197">
        <f>SUM(P95:P96)</f>
        <v>0</v>
      </c>
      <c r="Q94" s="196"/>
      <c r="R94" s="197">
        <f>SUM(R95:R96)</f>
        <v>0</v>
      </c>
      <c r="S94" s="196"/>
      <c r="T94" s="198">
        <f>SUM(T95:T96)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199" t="s">
        <v>79</v>
      </c>
      <c r="AT94" s="200" t="s">
        <v>70</v>
      </c>
      <c r="AU94" s="200" t="s">
        <v>71</v>
      </c>
      <c r="AY94" s="199" t="s">
        <v>130</v>
      </c>
      <c r="BK94" s="201">
        <f>SUM(BK95:BK96)</f>
        <v>0</v>
      </c>
    </row>
    <row r="95" s="2" customFormat="1" ht="16.5" customHeight="1">
      <c r="A95" s="38"/>
      <c r="B95" s="39"/>
      <c r="C95" s="204" t="s">
        <v>81</v>
      </c>
      <c r="D95" s="204" t="s">
        <v>132</v>
      </c>
      <c r="E95" s="205" t="s">
        <v>909</v>
      </c>
      <c r="F95" s="206" t="s">
        <v>910</v>
      </c>
      <c r="G95" s="207" t="s">
        <v>176</v>
      </c>
      <c r="H95" s="208">
        <v>0.45000000000000001</v>
      </c>
      <c r="I95" s="209"/>
      <c r="J95" s="210">
        <f>ROUND(I95*H95,2)</f>
        <v>0</v>
      </c>
      <c r="K95" s="206" t="s">
        <v>907</v>
      </c>
      <c r="L95" s="44"/>
      <c r="M95" s="211" t="s">
        <v>19</v>
      </c>
      <c r="N95" s="212" t="s">
        <v>42</v>
      </c>
      <c r="O95" s="84"/>
      <c r="P95" s="213">
        <f>O95*H95</f>
        <v>0</v>
      </c>
      <c r="Q95" s="213">
        <v>0</v>
      </c>
      <c r="R95" s="213">
        <f>Q95*H95</f>
        <v>0</v>
      </c>
      <c r="S95" s="213">
        <v>0</v>
      </c>
      <c r="T95" s="214">
        <f>S95*H95</f>
        <v>0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215" t="s">
        <v>137</v>
      </c>
      <c r="AT95" s="215" t="s">
        <v>132</v>
      </c>
      <c r="AU95" s="215" t="s">
        <v>79</v>
      </c>
      <c r="AY95" s="17" t="s">
        <v>130</v>
      </c>
      <c r="BE95" s="216">
        <f>IF(N95="základní",J95,0)</f>
        <v>0</v>
      </c>
      <c r="BF95" s="216">
        <f>IF(N95="snížená",J95,0)</f>
        <v>0</v>
      </c>
      <c r="BG95" s="216">
        <f>IF(N95="zákl. přenesená",J95,0)</f>
        <v>0</v>
      </c>
      <c r="BH95" s="216">
        <f>IF(N95="sníž. přenesená",J95,0)</f>
        <v>0</v>
      </c>
      <c r="BI95" s="216">
        <f>IF(N95="nulová",J95,0)</f>
        <v>0</v>
      </c>
      <c r="BJ95" s="17" t="s">
        <v>79</v>
      </c>
      <c r="BK95" s="216">
        <f>ROUND(I95*H95,2)</f>
        <v>0</v>
      </c>
      <c r="BL95" s="17" t="s">
        <v>137</v>
      </c>
      <c r="BM95" s="215" t="s">
        <v>137</v>
      </c>
    </row>
    <row r="96" s="2" customFormat="1">
      <c r="A96" s="38"/>
      <c r="B96" s="39"/>
      <c r="C96" s="40"/>
      <c r="D96" s="217" t="s">
        <v>138</v>
      </c>
      <c r="E96" s="40"/>
      <c r="F96" s="218" t="s">
        <v>910</v>
      </c>
      <c r="G96" s="40"/>
      <c r="H96" s="40"/>
      <c r="I96" s="219"/>
      <c r="J96" s="40"/>
      <c r="K96" s="40"/>
      <c r="L96" s="44"/>
      <c r="M96" s="220"/>
      <c r="N96" s="221"/>
      <c r="O96" s="84"/>
      <c r="P96" s="84"/>
      <c r="Q96" s="84"/>
      <c r="R96" s="84"/>
      <c r="S96" s="84"/>
      <c r="T96" s="85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T96" s="17" t="s">
        <v>138</v>
      </c>
      <c r="AU96" s="17" t="s">
        <v>79</v>
      </c>
    </row>
    <row r="97" s="12" customFormat="1" ht="25.92" customHeight="1">
      <c r="A97" s="12"/>
      <c r="B97" s="188"/>
      <c r="C97" s="189"/>
      <c r="D97" s="190" t="s">
        <v>70</v>
      </c>
      <c r="E97" s="191" t="s">
        <v>214</v>
      </c>
      <c r="F97" s="191" t="s">
        <v>655</v>
      </c>
      <c r="G97" s="189"/>
      <c r="H97" s="189"/>
      <c r="I97" s="192"/>
      <c r="J97" s="193">
        <f>BK97</f>
        <v>0</v>
      </c>
      <c r="K97" s="189"/>
      <c r="L97" s="194"/>
      <c r="M97" s="195"/>
      <c r="N97" s="196"/>
      <c r="O97" s="196"/>
      <c r="P97" s="197">
        <f>SUM(P98:P107)</f>
        <v>0</v>
      </c>
      <c r="Q97" s="196"/>
      <c r="R97" s="197">
        <f>SUM(R98:R107)</f>
        <v>0</v>
      </c>
      <c r="S97" s="196"/>
      <c r="T97" s="198">
        <f>SUM(T98:T107)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199" t="s">
        <v>79</v>
      </c>
      <c r="AT97" s="200" t="s">
        <v>70</v>
      </c>
      <c r="AU97" s="200" t="s">
        <v>71</v>
      </c>
      <c r="AY97" s="199" t="s">
        <v>130</v>
      </c>
      <c r="BK97" s="201">
        <f>SUM(BK98:BK107)</f>
        <v>0</v>
      </c>
    </row>
    <row r="98" s="2" customFormat="1" ht="16.5" customHeight="1">
      <c r="A98" s="38"/>
      <c r="B98" s="39"/>
      <c r="C98" s="204" t="s">
        <v>144</v>
      </c>
      <c r="D98" s="204" t="s">
        <v>132</v>
      </c>
      <c r="E98" s="205" t="s">
        <v>911</v>
      </c>
      <c r="F98" s="206" t="s">
        <v>912</v>
      </c>
      <c r="G98" s="207" t="s">
        <v>176</v>
      </c>
      <c r="H98" s="208">
        <v>2</v>
      </c>
      <c r="I98" s="209"/>
      <c r="J98" s="210">
        <f>ROUND(I98*H98,2)</f>
        <v>0</v>
      </c>
      <c r="K98" s="206" t="s">
        <v>907</v>
      </c>
      <c r="L98" s="44"/>
      <c r="M98" s="211" t="s">
        <v>19</v>
      </c>
      <c r="N98" s="212" t="s">
        <v>42</v>
      </c>
      <c r="O98" s="84"/>
      <c r="P98" s="213">
        <f>O98*H98</f>
        <v>0</v>
      </c>
      <c r="Q98" s="213">
        <v>0</v>
      </c>
      <c r="R98" s="213">
        <f>Q98*H98</f>
        <v>0</v>
      </c>
      <c r="S98" s="213">
        <v>0</v>
      </c>
      <c r="T98" s="214">
        <f>S98*H98</f>
        <v>0</v>
      </c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R98" s="215" t="s">
        <v>137</v>
      </c>
      <c r="AT98" s="215" t="s">
        <v>132</v>
      </c>
      <c r="AU98" s="215" t="s">
        <v>79</v>
      </c>
      <c r="AY98" s="17" t="s">
        <v>130</v>
      </c>
      <c r="BE98" s="216">
        <f>IF(N98="základní",J98,0)</f>
        <v>0</v>
      </c>
      <c r="BF98" s="216">
        <f>IF(N98="snížená",J98,0)</f>
        <v>0</v>
      </c>
      <c r="BG98" s="216">
        <f>IF(N98="zákl. přenesená",J98,0)</f>
        <v>0</v>
      </c>
      <c r="BH98" s="216">
        <f>IF(N98="sníž. přenesená",J98,0)</f>
        <v>0</v>
      </c>
      <c r="BI98" s="216">
        <f>IF(N98="nulová",J98,0)</f>
        <v>0</v>
      </c>
      <c r="BJ98" s="17" t="s">
        <v>79</v>
      </c>
      <c r="BK98" s="216">
        <f>ROUND(I98*H98,2)</f>
        <v>0</v>
      </c>
      <c r="BL98" s="17" t="s">
        <v>137</v>
      </c>
      <c r="BM98" s="215" t="s">
        <v>147</v>
      </c>
    </row>
    <row r="99" s="2" customFormat="1">
      <c r="A99" s="38"/>
      <c r="B99" s="39"/>
      <c r="C99" s="40"/>
      <c r="D99" s="217" t="s">
        <v>138</v>
      </c>
      <c r="E99" s="40"/>
      <c r="F99" s="218" t="s">
        <v>912</v>
      </c>
      <c r="G99" s="40"/>
      <c r="H99" s="40"/>
      <c r="I99" s="219"/>
      <c r="J99" s="40"/>
      <c r="K99" s="40"/>
      <c r="L99" s="44"/>
      <c r="M99" s="220"/>
      <c r="N99" s="221"/>
      <c r="O99" s="84"/>
      <c r="P99" s="84"/>
      <c r="Q99" s="84"/>
      <c r="R99" s="84"/>
      <c r="S99" s="84"/>
      <c r="T99" s="85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T99" s="17" t="s">
        <v>138</v>
      </c>
      <c r="AU99" s="17" t="s">
        <v>79</v>
      </c>
    </row>
    <row r="100" s="2" customFormat="1" ht="16.5" customHeight="1">
      <c r="A100" s="38"/>
      <c r="B100" s="39"/>
      <c r="C100" s="204" t="s">
        <v>137</v>
      </c>
      <c r="D100" s="204" t="s">
        <v>132</v>
      </c>
      <c r="E100" s="205" t="s">
        <v>913</v>
      </c>
      <c r="F100" s="206" t="s">
        <v>914</v>
      </c>
      <c r="G100" s="207" t="s">
        <v>176</v>
      </c>
      <c r="H100" s="208">
        <v>2.75</v>
      </c>
      <c r="I100" s="209"/>
      <c r="J100" s="210">
        <f>ROUND(I100*H100,2)</f>
        <v>0</v>
      </c>
      <c r="K100" s="206" t="s">
        <v>907</v>
      </c>
      <c r="L100" s="44"/>
      <c r="M100" s="211" t="s">
        <v>19</v>
      </c>
      <c r="N100" s="212" t="s">
        <v>42</v>
      </c>
      <c r="O100" s="84"/>
      <c r="P100" s="213">
        <f>O100*H100</f>
        <v>0</v>
      </c>
      <c r="Q100" s="213">
        <v>0</v>
      </c>
      <c r="R100" s="213">
        <f>Q100*H100</f>
        <v>0</v>
      </c>
      <c r="S100" s="213">
        <v>0</v>
      </c>
      <c r="T100" s="214">
        <f>S100*H100</f>
        <v>0</v>
      </c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R100" s="215" t="s">
        <v>137</v>
      </c>
      <c r="AT100" s="215" t="s">
        <v>132</v>
      </c>
      <c r="AU100" s="215" t="s">
        <v>79</v>
      </c>
      <c r="AY100" s="17" t="s">
        <v>130</v>
      </c>
      <c r="BE100" s="216">
        <f>IF(N100="základní",J100,0)</f>
        <v>0</v>
      </c>
      <c r="BF100" s="216">
        <f>IF(N100="snížená",J100,0)</f>
        <v>0</v>
      </c>
      <c r="BG100" s="216">
        <f>IF(N100="zákl. přenesená",J100,0)</f>
        <v>0</v>
      </c>
      <c r="BH100" s="216">
        <f>IF(N100="sníž. přenesená",J100,0)</f>
        <v>0</v>
      </c>
      <c r="BI100" s="216">
        <f>IF(N100="nulová",J100,0)</f>
        <v>0</v>
      </c>
      <c r="BJ100" s="17" t="s">
        <v>79</v>
      </c>
      <c r="BK100" s="216">
        <f>ROUND(I100*H100,2)</f>
        <v>0</v>
      </c>
      <c r="BL100" s="17" t="s">
        <v>137</v>
      </c>
      <c r="BM100" s="215" t="s">
        <v>154</v>
      </c>
    </row>
    <row r="101" s="2" customFormat="1">
      <c r="A101" s="38"/>
      <c r="B101" s="39"/>
      <c r="C101" s="40"/>
      <c r="D101" s="217" t="s">
        <v>138</v>
      </c>
      <c r="E101" s="40"/>
      <c r="F101" s="218" t="s">
        <v>914</v>
      </c>
      <c r="G101" s="40"/>
      <c r="H101" s="40"/>
      <c r="I101" s="219"/>
      <c r="J101" s="40"/>
      <c r="K101" s="40"/>
      <c r="L101" s="44"/>
      <c r="M101" s="220"/>
      <c r="N101" s="221"/>
      <c r="O101" s="84"/>
      <c r="P101" s="84"/>
      <c r="Q101" s="84"/>
      <c r="R101" s="84"/>
      <c r="S101" s="84"/>
      <c r="T101" s="85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T101" s="17" t="s">
        <v>138</v>
      </c>
      <c r="AU101" s="17" t="s">
        <v>79</v>
      </c>
    </row>
    <row r="102" s="2" customFormat="1" ht="16.5" customHeight="1">
      <c r="A102" s="38"/>
      <c r="B102" s="39"/>
      <c r="C102" s="204" t="s">
        <v>157</v>
      </c>
      <c r="D102" s="204" t="s">
        <v>132</v>
      </c>
      <c r="E102" s="205" t="s">
        <v>915</v>
      </c>
      <c r="F102" s="206" t="s">
        <v>916</v>
      </c>
      <c r="G102" s="207" t="s">
        <v>176</v>
      </c>
      <c r="H102" s="208">
        <v>1.3799999999999999</v>
      </c>
      <c r="I102" s="209"/>
      <c r="J102" s="210">
        <f>ROUND(I102*H102,2)</f>
        <v>0</v>
      </c>
      <c r="K102" s="206" t="s">
        <v>907</v>
      </c>
      <c r="L102" s="44"/>
      <c r="M102" s="211" t="s">
        <v>19</v>
      </c>
      <c r="N102" s="212" t="s">
        <v>42</v>
      </c>
      <c r="O102" s="84"/>
      <c r="P102" s="213">
        <f>O102*H102</f>
        <v>0</v>
      </c>
      <c r="Q102" s="213">
        <v>0</v>
      </c>
      <c r="R102" s="213">
        <f>Q102*H102</f>
        <v>0</v>
      </c>
      <c r="S102" s="213">
        <v>0</v>
      </c>
      <c r="T102" s="214">
        <f>S102*H102</f>
        <v>0</v>
      </c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R102" s="215" t="s">
        <v>137</v>
      </c>
      <c r="AT102" s="215" t="s">
        <v>132</v>
      </c>
      <c r="AU102" s="215" t="s">
        <v>79</v>
      </c>
      <c r="AY102" s="17" t="s">
        <v>130</v>
      </c>
      <c r="BE102" s="216">
        <f>IF(N102="základní",J102,0)</f>
        <v>0</v>
      </c>
      <c r="BF102" s="216">
        <f>IF(N102="snížená",J102,0)</f>
        <v>0</v>
      </c>
      <c r="BG102" s="216">
        <f>IF(N102="zákl. přenesená",J102,0)</f>
        <v>0</v>
      </c>
      <c r="BH102" s="216">
        <f>IF(N102="sníž. přenesená",J102,0)</f>
        <v>0</v>
      </c>
      <c r="BI102" s="216">
        <f>IF(N102="nulová",J102,0)</f>
        <v>0</v>
      </c>
      <c r="BJ102" s="17" t="s">
        <v>79</v>
      </c>
      <c r="BK102" s="216">
        <f>ROUND(I102*H102,2)</f>
        <v>0</v>
      </c>
      <c r="BL102" s="17" t="s">
        <v>137</v>
      </c>
      <c r="BM102" s="215" t="s">
        <v>160</v>
      </c>
    </row>
    <row r="103" s="2" customFormat="1">
      <c r="A103" s="38"/>
      <c r="B103" s="39"/>
      <c r="C103" s="40"/>
      <c r="D103" s="217" t="s">
        <v>138</v>
      </c>
      <c r="E103" s="40"/>
      <c r="F103" s="218" t="s">
        <v>916</v>
      </c>
      <c r="G103" s="40"/>
      <c r="H103" s="40"/>
      <c r="I103" s="219"/>
      <c r="J103" s="40"/>
      <c r="K103" s="40"/>
      <c r="L103" s="44"/>
      <c r="M103" s="220"/>
      <c r="N103" s="221"/>
      <c r="O103" s="84"/>
      <c r="P103" s="84"/>
      <c r="Q103" s="84"/>
      <c r="R103" s="84"/>
      <c r="S103" s="84"/>
      <c r="T103" s="85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T103" s="17" t="s">
        <v>138</v>
      </c>
      <c r="AU103" s="17" t="s">
        <v>79</v>
      </c>
    </row>
    <row r="104" s="2" customFormat="1" ht="16.5" customHeight="1">
      <c r="A104" s="38"/>
      <c r="B104" s="39"/>
      <c r="C104" s="204" t="s">
        <v>147</v>
      </c>
      <c r="D104" s="204" t="s">
        <v>132</v>
      </c>
      <c r="E104" s="205" t="s">
        <v>917</v>
      </c>
      <c r="F104" s="206" t="s">
        <v>918</v>
      </c>
      <c r="G104" s="207" t="s">
        <v>176</v>
      </c>
      <c r="H104" s="208">
        <v>2.75</v>
      </c>
      <c r="I104" s="209"/>
      <c r="J104" s="210">
        <f>ROUND(I104*H104,2)</f>
        <v>0</v>
      </c>
      <c r="K104" s="206" t="s">
        <v>907</v>
      </c>
      <c r="L104" s="44"/>
      <c r="M104" s="211" t="s">
        <v>19</v>
      </c>
      <c r="N104" s="212" t="s">
        <v>42</v>
      </c>
      <c r="O104" s="84"/>
      <c r="P104" s="213">
        <f>O104*H104</f>
        <v>0</v>
      </c>
      <c r="Q104" s="213">
        <v>0</v>
      </c>
      <c r="R104" s="213">
        <f>Q104*H104</f>
        <v>0</v>
      </c>
      <c r="S104" s="213">
        <v>0</v>
      </c>
      <c r="T104" s="214">
        <f>S104*H104</f>
        <v>0</v>
      </c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R104" s="215" t="s">
        <v>137</v>
      </c>
      <c r="AT104" s="215" t="s">
        <v>132</v>
      </c>
      <c r="AU104" s="215" t="s">
        <v>79</v>
      </c>
      <c r="AY104" s="17" t="s">
        <v>130</v>
      </c>
      <c r="BE104" s="216">
        <f>IF(N104="základní",J104,0)</f>
        <v>0</v>
      </c>
      <c r="BF104" s="216">
        <f>IF(N104="snížená",J104,0)</f>
        <v>0</v>
      </c>
      <c r="BG104" s="216">
        <f>IF(N104="zákl. přenesená",J104,0)</f>
        <v>0</v>
      </c>
      <c r="BH104" s="216">
        <f>IF(N104="sníž. přenesená",J104,0)</f>
        <v>0</v>
      </c>
      <c r="BI104" s="216">
        <f>IF(N104="nulová",J104,0)</f>
        <v>0</v>
      </c>
      <c r="BJ104" s="17" t="s">
        <v>79</v>
      </c>
      <c r="BK104" s="216">
        <f>ROUND(I104*H104,2)</f>
        <v>0</v>
      </c>
      <c r="BL104" s="17" t="s">
        <v>137</v>
      </c>
      <c r="BM104" s="215" t="s">
        <v>165</v>
      </c>
    </row>
    <row r="105" s="2" customFormat="1">
      <c r="A105" s="38"/>
      <c r="B105" s="39"/>
      <c r="C105" s="40"/>
      <c r="D105" s="217" t="s">
        <v>138</v>
      </c>
      <c r="E105" s="40"/>
      <c r="F105" s="218" t="s">
        <v>918</v>
      </c>
      <c r="G105" s="40"/>
      <c r="H105" s="40"/>
      <c r="I105" s="219"/>
      <c r="J105" s="40"/>
      <c r="K105" s="40"/>
      <c r="L105" s="44"/>
      <c r="M105" s="220"/>
      <c r="N105" s="221"/>
      <c r="O105" s="84"/>
      <c r="P105" s="84"/>
      <c r="Q105" s="84"/>
      <c r="R105" s="84"/>
      <c r="S105" s="84"/>
      <c r="T105" s="85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T105" s="17" t="s">
        <v>138</v>
      </c>
      <c r="AU105" s="17" t="s">
        <v>79</v>
      </c>
    </row>
    <row r="106" s="2" customFormat="1" ht="16.5" customHeight="1">
      <c r="A106" s="38"/>
      <c r="B106" s="39"/>
      <c r="C106" s="204" t="s">
        <v>169</v>
      </c>
      <c r="D106" s="204" t="s">
        <v>132</v>
      </c>
      <c r="E106" s="205" t="s">
        <v>662</v>
      </c>
      <c r="F106" s="206" t="s">
        <v>919</v>
      </c>
      <c r="G106" s="207" t="s">
        <v>176</v>
      </c>
      <c r="H106" s="208">
        <v>1.3799999999999999</v>
      </c>
      <c r="I106" s="209"/>
      <c r="J106" s="210">
        <f>ROUND(I106*H106,2)</f>
        <v>0</v>
      </c>
      <c r="K106" s="206" t="s">
        <v>907</v>
      </c>
      <c r="L106" s="44"/>
      <c r="M106" s="211" t="s">
        <v>19</v>
      </c>
      <c r="N106" s="212" t="s">
        <v>42</v>
      </c>
      <c r="O106" s="84"/>
      <c r="P106" s="213">
        <f>O106*H106</f>
        <v>0</v>
      </c>
      <c r="Q106" s="213">
        <v>0</v>
      </c>
      <c r="R106" s="213">
        <f>Q106*H106</f>
        <v>0</v>
      </c>
      <c r="S106" s="213">
        <v>0</v>
      </c>
      <c r="T106" s="214">
        <f>S106*H106</f>
        <v>0</v>
      </c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R106" s="215" t="s">
        <v>137</v>
      </c>
      <c r="AT106" s="215" t="s">
        <v>132</v>
      </c>
      <c r="AU106" s="215" t="s">
        <v>79</v>
      </c>
      <c r="AY106" s="17" t="s">
        <v>130</v>
      </c>
      <c r="BE106" s="216">
        <f>IF(N106="základní",J106,0)</f>
        <v>0</v>
      </c>
      <c r="BF106" s="216">
        <f>IF(N106="snížená",J106,0)</f>
        <v>0</v>
      </c>
      <c r="BG106" s="216">
        <f>IF(N106="zákl. přenesená",J106,0)</f>
        <v>0</v>
      </c>
      <c r="BH106" s="216">
        <f>IF(N106="sníž. přenesená",J106,0)</f>
        <v>0</v>
      </c>
      <c r="BI106" s="216">
        <f>IF(N106="nulová",J106,0)</f>
        <v>0</v>
      </c>
      <c r="BJ106" s="17" t="s">
        <v>79</v>
      </c>
      <c r="BK106" s="216">
        <f>ROUND(I106*H106,2)</f>
        <v>0</v>
      </c>
      <c r="BL106" s="17" t="s">
        <v>137</v>
      </c>
      <c r="BM106" s="215" t="s">
        <v>172</v>
      </c>
    </row>
    <row r="107" s="2" customFormat="1">
      <c r="A107" s="38"/>
      <c r="B107" s="39"/>
      <c r="C107" s="40"/>
      <c r="D107" s="217" t="s">
        <v>138</v>
      </c>
      <c r="E107" s="40"/>
      <c r="F107" s="218" t="s">
        <v>919</v>
      </c>
      <c r="G107" s="40"/>
      <c r="H107" s="40"/>
      <c r="I107" s="219"/>
      <c r="J107" s="40"/>
      <c r="K107" s="40"/>
      <c r="L107" s="44"/>
      <c r="M107" s="220"/>
      <c r="N107" s="221"/>
      <c r="O107" s="84"/>
      <c r="P107" s="84"/>
      <c r="Q107" s="84"/>
      <c r="R107" s="84"/>
      <c r="S107" s="84"/>
      <c r="T107" s="85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T107" s="17" t="s">
        <v>138</v>
      </c>
      <c r="AU107" s="17" t="s">
        <v>79</v>
      </c>
    </row>
    <row r="108" s="12" customFormat="1" ht="25.92" customHeight="1">
      <c r="A108" s="12"/>
      <c r="B108" s="188"/>
      <c r="C108" s="189"/>
      <c r="D108" s="190" t="s">
        <v>70</v>
      </c>
      <c r="E108" s="191" t="s">
        <v>177</v>
      </c>
      <c r="F108" s="191" t="s">
        <v>669</v>
      </c>
      <c r="G108" s="189"/>
      <c r="H108" s="189"/>
      <c r="I108" s="192"/>
      <c r="J108" s="193">
        <f>BK108</f>
        <v>0</v>
      </c>
      <c r="K108" s="189"/>
      <c r="L108" s="194"/>
      <c r="M108" s="195"/>
      <c r="N108" s="196"/>
      <c r="O108" s="196"/>
      <c r="P108" s="197">
        <f>SUM(P109:P112)</f>
        <v>0</v>
      </c>
      <c r="Q108" s="196"/>
      <c r="R108" s="197">
        <f>SUM(R109:R112)</f>
        <v>0</v>
      </c>
      <c r="S108" s="196"/>
      <c r="T108" s="198">
        <f>SUM(T109:T112)</f>
        <v>0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199" t="s">
        <v>79</v>
      </c>
      <c r="AT108" s="200" t="s">
        <v>70</v>
      </c>
      <c r="AU108" s="200" t="s">
        <v>71</v>
      </c>
      <c r="AY108" s="199" t="s">
        <v>130</v>
      </c>
      <c r="BK108" s="201">
        <f>SUM(BK109:BK112)</f>
        <v>0</v>
      </c>
    </row>
    <row r="109" s="2" customFormat="1" ht="16.5" customHeight="1">
      <c r="A109" s="38"/>
      <c r="B109" s="39"/>
      <c r="C109" s="204" t="s">
        <v>154</v>
      </c>
      <c r="D109" s="204" t="s">
        <v>132</v>
      </c>
      <c r="E109" s="205" t="s">
        <v>920</v>
      </c>
      <c r="F109" s="206" t="s">
        <v>921</v>
      </c>
      <c r="G109" s="207" t="s">
        <v>176</v>
      </c>
      <c r="H109" s="208">
        <v>5.5</v>
      </c>
      <c r="I109" s="209"/>
      <c r="J109" s="210">
        <f>ROUND(I109*H109,2)</f>
        <v>0</v>
      </c>
      <c r="K109" s="206" t="s">
        <v>907</v>
      </c>
      <c r="L109" s="44"/>
      <c r="M109" s="211" t="s">
        <v>19</v>
      </c>
      <c r="N109" s="212" t="s">
        <v>42</v>
      </c>
      <c r="O109" s="84"/>
      <c r="P109" s="213">
        <f>O109*H109</f>
        <v>0</v>
      </c>
      <c r="Q109" s="213">
        <v>0</v>
      </c>
      <c r="R109" s="213">
        <f>Q109*H109</f>
        <v>0</v>
      </c>
      <c r="S109" s="213">
        <v>0</v>
      </c>
      <c r="T109" s="214">
        <f>S109*H109</f>
        <v>0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R109" s="215" t="s">
        <v>137</v>
      </c>
      <c r="AT109" s="215" t="s">
        <v>132</v>
      </c>
      <c r="AU109" s="215" t="s">
        <v>79</v>
      </c>
      <c r="AY109" s="17" t="s">
        <v>130</v>
      </c>
      <c r="BE109" s="216">
        <f>IF(N109="základní",J109,0)</f>
        <v>0</v>
      </c>
      <c r="BF109" s="216">
        <f>IF(N109="snížená",J109,0)</f>
        <v>0</v>
      </c>
      <c r="BG109" s="216">
        <f>IF(N109="zákl. přenesená",J109,0)</f>
        <v>0</v>
      </c>
      <c r="BH109" s="216">
        <f>IF(N109="sníž. přenesená",J109,0)</f>
        <v>0</v>
      </c>
      <c r="BI109" s="216">
        <f>IF(N109="nulová",J109,0)</f>
        <v>0</v>
      </c>
      <c r="BJ109" s="17" t="s">
        <v>79</v>
      </c>
      <c r="BK109" s="216">
        <f>ROUND(I109*H109,2)</f>
        <v>0</v>
      </c>
      <c r="BL109" s="17" t="s">
        <v>137</v>
      </c>
      <c r="BM109" s="215" t="s">
        <v>177</v>
      </c>
    </row>
    <row r="110" s="2" customFormat="1">
      <c r="A110" s="38"/>
      <c r="B110" s="39"/>
      <c r="C110" s="40"/>
      <c r="D110" s="217" t="s">
        <v>138</v>
      </c>
      <c r="E110" s="40"/>
      <c r="F110" s="218" t="s">
        <v>921</v>
      </c>
      <c r="G110" s="40"/>
      <c r="H110" s="40"/>
      <c r="I110" s="219"/>
      <c r="J110" s="40"/>
      <c r="K110" s="40"/>
      <c r="L110" s="44"/>
      <c r="M110" s="220"/>
      <c r="N110" s="221"/>
      <c r="O110" s="84"/>
      <c r="P110" s="84"/>
      <c r="Q110" s="84"/>
      <c r="R110" s="84"/>
      <c r="S110" s="84"/>
      <c r="T110" s="85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T110" s="17" t="s">
        <v>138</v>
      </c>
      <c r="AU110" s="17" t="s">
        <v>79</v>
      </c>
    </row>
    <row r="111" s="2" customFormat="1" ht="16.5" customHeight="1">
      <c r="A111" s="38"/>
      <c r="B111" s="39"/>
      <c r="C111" s="204" t="s">
        <v>192</v>
      </c>
      <c r="D111" s="204" t="s">
        <v>132</v>
      </c>
      <c r="E111" s="205" t="s">
        <v>922</v>
      </c>
      <c r="F111" s="206" t="s">
        <v>923</v>
      </c>
      <c r="G111" s="207" t="s">
        <v>176</v>
      </c>
      <c r="H111" s="208">
        <v>1.6000000000000001</v>
      </c>
      <c r="I111" s="209"/>
      <c r="J111" s="210">
        <f>ROUND(I111*H111,2)</f>
        <v>0</v>
      </c>
      <c r="K111" s="206" t="s">
        <v>907</v>
      </c>
      <c r="L111" s="44"/>
      <c r="M111" s="211" t="s">
        <v>19</v>
      </c>
      <c r="N111" s="212" t="s">
        <v>42</v>
      </c>
      <c r="O111" s="84"/>
      <c r="P111" s="213">
        <f>O111*H111</f>
        <v>0</v>
      </c>
      <c r="Q111" s="213">
        <v>0</v>
      </c>
      <c r="R111" s="213">
        <f>Q111*H111</f>
        <v>0</v>
      </c>
      <c r="S111" s="213">
        <v>0</v>
      </c>
      <c r="T111" s="214">
        <f>S111*H111</f>
        <v>0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R111" s="215" t="s">
        <v>137</v>
      </c>
      <c r="AT111" s="215" t="s">
        <v>132</v>
      </c>
      <c r="AU111" s="215" t="s">
        <v>79</v>
      </c>
      <c r="AY111" s="17" t="s">
        <v>130</v>
      </c>
      <c r="BE111" s="216">
        <f>IF(N111="základní",J111,0)</f>
        <v>0</v>
      </c>
      <c r="BF111" s="216">
        <f>IF(N111="snížená",J111,0)</f>
        <v>0</v>
      </c>
      <c r="BG111" s="216">
        <f>IF(N111="zákl. přenesená",J111,0)</f>
        <v>0</v>
      </c>
      <c r="BH111" s="216">
        <f>IF(N111="sníž. přenesená",J111,0)</f>
        <v>0</v>
      </c>
      <c r="BI111" s="216">
        <f>IF(N111="nulová",J111,0)</f>
        <v>0</v>
      </c>
      <c r="BJ111" s="17" t="s">
        <v>79</v>
      </c>
      <c r="BK111" s="216">
        <f>ROUND(I111*H111,2)</f>
        <v>0</v>
      </c>
      <c r="BL111" s="17" t="s">
        <v>137</v>
      </c>
      <c r="BM111" s="215" t="s">
        <v>195</v>
      </c>
    </row>
    <row r="112" s="2" customFormat="1">
      <c r="A112" s="38"/>
      <c r="B112" s="39"/>
      <c r="C112" s="40"/>
      <c r="D112" s="217" t="s">
        <v>138</v>
      </c>
      <c r="E112" s="40"/>
      <c r="F112" s="218" t="s">
        <v>923</v>
      </c>
      <c r="G112" s="40"/>
      <c r="H112" s="40"/>
      <c r="I112" s="219"/>
      <c r="J112" s="40"/>
      <c r="K112" s="40"/>
      <c r="L112" s="44"/>
      <c r="M112" s="220"/>
      <c r="N112" s="221"/>
      <c r="O112" s="84"/>
      <c r="P112" s="84"/>
      <c r="Q112" s="84"/>
      <c r="R112" s="84"/>
      <c r="S112" s="84"/>
      <c r="T112" s="85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T112" s="17" t="s">
        <v>138</v>
      </c>
      <c r="AU112" s="17" t="s">
        <v>79</v>
      </c>
    </row>
    <row r="113" s="12" customFormat="1" ht="25.92" customHeight="1">
      <c r="A113" s="12"/>
      <c r="B113" s="188"/>
      <c r="C113" s="189"/>
      <c r="D113" s="190" t="s">
        <v>70</v>
      </c>
      <c r="E113" s="191" t="s">
        <v>234</v>
      </c>
      <c r="F113" s="191" t="s">
        <v>924</v>
      </c>
      <c r="G113" s="189"/>
      <c r="H113" s="189"/>
      <c r="I113" s="192"/>
      <c r="J113" s="193">
        <f>BK113</f>
        <v>0</v>
      </c>
      <c r="K113" s="189"/>
      <c r="L113" s="194"/>
      <c r="M113" s="195"/>
      <c r="N113" s="196"/>
      <c r="O113" s="196"/>
      <c r="P113" s="197">
        <f>SUM(P114:P119)</f>
        <v>0</v>
      </c>
      <c r="Q113" s="196"/>
      <c r="R113" s="197">
        <f>SUM(R114:R119)</f>
        <v>2.0909999999999997</v>
      </c>
      <c r="S113" s="196"/>
      <c r="T113" s="198">
        <f>SUM(T114:T119)</f>
        <v>0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199" t="s">
        <v>79</v>
      </c>
      <c r="AT113" s="200" t="s">
        <v>70</v>
      </c>
      <c r="AU113" s="200" t="s">
        <v>71</v>
      </c>
      <c r="AY113" s="199" t="s">
        <v>130</v>
      </c>
      <c r="BK113" s="201">
        <f>SUM(BK114:BK119)</f>
        <v>0</v>
      </c>
    </row>
    <row r="114" s="2" customFormat="1" ht="21.75" customHeight="1">
      <c r="A114" s="38"/>
      <c r="B114" s="39"/>
      <c r="C114" s="204" t="s">
        <v>160</v>
      </c>
      <c r="D114" s="204" t="s">
        <v>132</v>
      </c>
      <c r="E114" s="205" t="s">
        <v>925</v>
      </c>
      <c r="F114" s="206" t="s">
        <v>926</v>
      </c>
      <c r="G114" s="207" t="s">
        <v>176</v>
      </c>
      <c r="H114" s="208">
        <v>1.6000000000000001</v>
      </c>
      <c r="I114" s="209"/>
      <c r="J114" s="210">
        <f>ROUND(I114*H114,2)</f>
        <v>0</v>
      </c>
      <c r="K114" s="206" t="s">
        <v>907</v>
      </c>
      <c r="L114" s="44"/>
      <c r="M114" s="211" t="s">
        <v>19</v>
      </c>
      <c r="N114" s="212" t="s">
        <v>42</v>
      </c>
      <c r="O114" s="84"/>
      <c r="P114" s="213">
        <f>O114*H114</f>
        <v>0</v>
      </c>
      <c r="Q114" s="213">
        <v>0</v>
      </c>
      <c r="R114" s="213">
        <f>Q114*H114</f>
        <v>0</v>
      </c>
      <c r="S114" s="213">
        <v>0</v>
      </c>
      <c r="T114" s="214">
        <f>S114*H114</f>
        <v>0</v>
      </c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R114" s="215" t="s">
        <v>137</v>
      </c>
      <c r="AT114" s="215" t="s">
        <v>132</v>
      </c>
      <c r="AU114" s="215" t="s">
        <v>79</v>
      </c>
      <c r="AY114" s="17" t="s">
        <v>130</v>
      </c>
      <c r="BE114" s="216">
        <f>IF(N114="základní",J114,0)</f>
        <v>0</v>
      </c>
      <c r="BF114" s="216">
        <f>IF(N114="snížená",J114,0)</f>
        <v>0</v>
      </c>
      <c r="BG114" s="216">
        <f>IF(N114="zákl. přenesená",J114,0)</f>
        <v>0</v>
      </c>
      <c r="BH114" s="216">
        <f>IF(N114="sníž. přenesená",J114,0)</f>
        <v>0</v>
      </c>
      <c r="BI114" s="216">
        <f>IF(N114="nulová",J114,0)</f>
        <v>0</v>
      </c>
      <c r="BJ114" s="17" t="s">
        <v>79</v>
      </c>
      <c r="BK114" s="216">
        <f>ROUND(I114*H114,2)</f>
        <v>0</v>
      </c>
      <c r="BL114" s="17" t="s">
        <v>137</v>
      </c>
      <c r="BM114" s="215" t="s">
        <v>200</v>
      </c>
    </row>
    <row r="115" s="2" customFormat="1">
      <c r="A115" s="38"/>
      <c r="B115" s="39"/>
      <c r="C115" s="40"/>
      <c r="D115" s="217" t="s">
        <v>138</v>
      </c>
      <c r="E115" s="40"/>
      <c r="F115" s="218" t="s">
        <v>926</v>
      </c>
      <c r="G115" s="40"/>
      <c r="H115" s="40"/>
      <c r="I115" s="219"/>
      <c r="J115" s="40"/>
      <c r="K115" s="40"/>
      <c r="L115" s="44"/>
      <c r="M115" s="220"/>
      <c r="N115" s="221"/>
      <c r="O115" s="84"/>
      <c r="P115" s="84"/>
      <c r="Q115" s="84"/>
      <c r="R115" s="84"/>
      <c r="S115" s="84"/>
      <c r="T115" s="85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T115" s="17" t="s">
        <v>138</v>
      </c>
      <c r="AU115" s="17" t="s">
        <v>79</v>
      </c>
    </row>
    <row r="116" s="2" customFormat="1" ht="16.5" customHeight="1">
      <c r="A116" s="38"/>
      <c r="B116" s="39"/>
      <c r="C116" s="204" t="s">
        <v>203</v>
      </c>
      <c r="D116" s="204" t="s">
        <v>132</v>
      </c>
      <c r="E116" s="205" t="s">
        <v>722</v>
      </c>
      <c r="F116" s="206" t="s">
        <v>723</v>
      </c>
      <c r="G116" s="207" t="s">
        <v>176</v>
      </c>
      <c r="H116" s="208">
        <v>3.8999999999999999</v>
      </c>
      <c r="I116" s="209"/>
      <c r="J116" s="210">
        <f>ROUND(I116*H116,2)</f>
        <v>0</v>
      </c>
      <c r="K116" s="206" t="s">
        <v>907</v>
      </c>
      <c r="L116" s="44"/>
      <c r="M116" s="211" t="s">
        <v>19</v>
      </c>
      <c r="N116" s="212" t="s">
        <v>42</v>
      </c>
      <c r="O116" s="84"/>
      <c r="P116" s="213">
        <f>O116*H116</f>
        <v>0</v>
      </c>
      <c r="Q116" s="213">
        <v>0</v>
      </c>
      <c r="R116" s="213">
        <f>Q116*H116</f>
        <v>0</v>
      </c>
      <c r="S116" s="213">
        <v>0</v>
      </c>
      <c r="T116" s="214">
        <f>S116*H116</f>
        <v>0</v>
      </c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R116" s="215" t="s">
        <v>137</v>
      </c>
      <c r="AT116" s="215" t="s">
        <v>132</v>
      </c>
      <c r="AU116" s="215" t="s">
        <v>79</v>
      </c>
      <c r="AY116" s="17" t="s">
        <v>130</v>
      </c>
      <c r="BE116" s="216">
        <f>IF(N116="základní",J116,0)</f>
        <v>0</v>
      </c>
      <c r="BF116" s="216">
        <f>IF(N116="snížená",J116,0)</f>
        <v>0</v>
      </c>
      <c r="BG116" s="216">
        <f>IF(N116="zákl. přenesená",J116,0)</f>
        <v>0</v>
      </c>
      <c r="BH116" s="216">
        <f>IF(N116="sníž. přenesená",J116,0)</f>
        <v>0</v>
      </c>
      <c r="BI116" s="216">
        <f>IF(N116="nulová",J116,0)</f>
        <v>0</v>
      </c>
      <c r="BJ116" s="17" t="s">
        <v>79</v>
      </c>
      <c r="BK116" s="216">
        <f>ROUND(I116*H116,2)</f>
        <v>0</v>
      </c>
      <c r="BL116" s="17" t="s">
        <v>137</v>
      </c>
      <c r="BM116" s="215" t="s">
        <v>206</v>
      </c>
    </row>
    <row r="117" s="2" customFormat="1">
      <c r="A117" s="38"/>
      <c r="B117" s="39"/>
      <c r="C117" s="40"/>
      <c r="D117" s="217" t="s">
        <v>138</v>
      </c>
      <c r="E117" s="40"/>
      <c r="F117" s="218" t="s">
        <v>723</v>
      </c>
      <c r="G117" s="40"/>
      <c r="H117" s="40"/>
      <c r="I117" s="219"/>
      <c r="J117" s="40"/>
      <c r="K117" s="40"/>
      <c r="L117" s="44"/>
      <c r="M117" s="220"/>
      <c r="N117" s="221"/>
      <c r="O117" s="84"/>
      <c r="P117" s="84"/>
      <c r="Q117" s="84"/>
      <c r="R117" s="84"/>
      <c r="S117" s="84"/>
      <c r="T117" s="85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T117" s="17" t="s">
        <v>138</v>
      </c>
      <c r="AU117" s="17" t="s">
        <v>79</v>
      </c>
    </row>
    <row r="118" s="2" customFormat="1" ht="16.5" customHeight="1">
      <c r="A118" s="38"/>
      <c r="B118" s="39"/>
      <c r="C118" s="204" t="s">
        <v>165</v>
      </c>
      <c r="D118" s="204" t="s">
        <v>132</v>
      </c>
      <c r="E118" s="205" t="s">
        <v>720</v>
      </c>
      <c r="F118" s="206" t="s">
        <v>927</v>
      </c>
      <c r="G118" s="207" t="s">
        <v>176</v>
      </c>
      <c r="H118" s="208">
        <v>1.23</v>
      </c>
      <c r="I118" s="209"/>
      <c r="J118" s="210">
        <f>ROUND(I118*H118,2)</f>
        <v>0</v>
      </c>
      <c r="K118" s="206" t="s">
        <v>907</v>
      </c>
      <c r="L118" s="44"/>
      <c r="M118" s="211" t="s">
        <v>19</v>
      </c>
      <c r="N118" s="212" t="s">
        <v>42</v>
      </c>
      <c r="O118" s="84"/>
      <c r="P118" s="213">
        <f>O118*H118</f>
        <v>0</v>
      </c>
      <c r="Q118" s="213">
        <v>1.7</v>
      </c>
      <c r="R118" s="213">
        <f>Q118*H118</f>
        <v>2.0909999999999997</v>
      </c>
      <c r="S118" s="213">
        <v>0</v>
      </c>
      <c r="T118" s="214">
        <f>S118*H118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R118" s="215" t="s">
        <v>137</v>
      </c>
      <c r="AT118" s="215" t="s">
        <v>132</v>
      </c>
      <c r="AU118" s="215" t="s">
        <v>79</v>
      </c>
      <c r="AY118" s="17" t="s">
        <v>130</v>
      </c>
      <c r="BE118" s="216">
        <f>IF(N118="základní",J118,0)</f>
        <v>0</v>
      </c>
      <c r="BF118" s="216">
        <f>IF(N118="snížená",J118,0)</f>
        <v>0</v>
      </c>
      <c r="BG118" s="216">
        <f>IF(N118="zákl. přenesená",J118,0)</f>
        <v>0</v>
      </c>
      <c r="BH118" s="216">
        <f>IF(N118="sníž. přenesená",J118,0)</f>
        <v>0</v>
      </c>
      <c r="BI118" s="216">
        <f>IF(N118="nulová",J118,0)</f>
        <v>0</v>
      </c>
      <c r="BJ118" s="17" t="s">
        <v>79</v>
      </c>
      <c r="BK118" s="216">
        <f>ROUND(I118*H118,2)</f>
        <v>0</v>
      </c>
      <c r="BL118" s="17" t="s">
        <v>137</v>
      </c>
      <c r="BM118" s="215" t="s">
        <v>211</v>
      </c>
    </row>
    <row r="119" s="2" customFormat="1">
      <c r="A119" s="38"/>
      <c r="B119" s="39"/>
      <c r="C119" s="40"/>
      <c r="D119" s="217" t="s">
        <v>138</v>
      </c>
      <c r="E119" s="40"/>
      <c r="F119" s="218" t="s">
        <v>927</v>
      </c>
      <c r="G119" s="40"/>
      <c r="H119" s="40"/>
      <c r="I119" s="219"/>
      <c r="J119" s="40"/>
      <c r="K119" s="40"/>
      <c r="L119" s="44"/>
      <c r="M119" s="220"/>
      <c r="N119" s="221"/>
      <c r="O119" s="84"/>
      <c r="P119" s="84"/>
      <c r="Q119" s="84"/>
      <c r="R119" s="84"/>
      <c r="S119" s="84"/>
      <c r="T119" s="85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T119" s="17" t="s">
        <v>138</v>
      </c>
      <c r="AU119" s="17" t="s">
        <v>79</v>
      </c>
    </row>
    <row r="120" s="12" customFormat="1" ht="25.92" customHeight="1">
      <c r="A120" s="12"/>
      <c r="B120" s="188"/>
      <c r="C120" s="189"/>
      <c r="D120" s="190" t="s">
        <v>70</v>
      </c>
      <c r="E120" s="191" t="s">
        <v>390</v>
      </c>
      <c r="F120" s="191" t="s">
        <v>928</v>
      </c>
      <c r="G120" s="189"/>
      <c r="H120" s="189"/>
      <c r="I120" s="192"/>
      <c r="J120" s="193">
        <f>BK120</f>
        <v>0</v>
      </c>
      <c r="K120" s="189"/>
      <c r="L120" s="194"/>
      <c r="M120" s="195"/>
      <c r="N120" s="196"/>
      <c r="O120" s="196"/>
      <c r="P120" s="197">
        <f>SUM(P121:P122)</f>
        <v>0</v>
      </c>
      <c r="Q120" s="196"/>
      <c r="R120" s="197">
        <f>SUM(R121:R122)</f>
        <v>0.579156</v>
      </c>
      <c r="S120" s="196"/>
      <c r="T120" s="198">
        <f>SUM(T121:T122)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99" t="s">
        <v>79</v>
      </c>
      <c r="AT120" s="200" t="s">
        <v>70</v>
      </c>
      <c r="AU120" s="200" t="s">
        <v>71</v>
      </c>
      <c r="AY120" s="199" t="s">
        <v>130</v>
      </c>
      <c r="BK120" s="201">
        <f>SUM(BK121:BK122)</f>
        <v>0</v>
      </c>
    </row>
    <row r="121" s="2" customFormat="1" ht="16.5" customHeight="1">
      <c r="A121" s="38"/>
      <c r="B121" s="39"/>
      <c r="C121" s="204" t="s">
        <v>214</v>
      </c>
      <c r="D121" s="204" t="s">
        <v>132</v>
      </c>
      <c r="E121" s="205" t="s">
        <v>929</v>
      </c>
      <c r="F121" s="206" t="s">
        <v>930</v>
      </c>
      <c r="G121" s="207" t="s">
        <v>176</v>
      </c>
      <c r="H121" s="208">
        <v>0.34000000000000002</v>
      </c>
      <c r="I121" s="209"/>
      <c r="J121" s="210">
        <f>ROUND(I121*H121,2)</f>
        <v>0</v>
      </c>
      <c r="K121" s="206" t="s">
        <v>907</v>
      </c>
      <c r="L121" s="44"/>
      <c r="M121" s="211" t="s">
        <v>19</v>
      </c>
      <c r="N121" s="212" t="s">
        <v>42</v>
      </c>
      <c r="O121" s="84"/>
      <c r="P121" s="213">
        <f>O121*H121</f>
        <v>0</v>
      </c>
      <c r="Q121" s="213">
        <v>1.7034</v>
      </c>
      <c r="R121" s="213">
        <f>Q121*H121</f>
        <v>0.579156</v>
      </c>
      <c r="S121" s="213">
        <v>0</v>
      </c>
      <c r="T121" s="214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15" t="s">
        <v>137</v>
      </c>
      <c r="AT121" s="215" t="s">
        <v>132</v>
      </c>
      <c r="AU121" s="215" t="s">
        <v>79</v>
      </c>
      <c r="AY121" s="17" t="s">
        <v>130</v>
      </c>
      <c r="BE121" s="216">
        <f>IF(N121="základní",J121,0)</f>
        <v>0</v>
      </c>
      <c r="BF121" s="216">
        <f>IF(N121="snížená",J121,0)</f>
        <v>0</v>
      </c>
      <c r="BG121" s="216">
        <f>IF(N121="zákl. přenesená",J121,0)</f>
        <v>0</v>
      </c>
      <c r="BH121" s="216">
        <f>IF(N121="sníž. přenesená",J121,0)</f>
        <v>0</v>
      </c>
      <c r="BI121" s="216">
        <f>IF(N121="nulová",J121,0)</f>
        <v>0</v>
      </c>
      <c r="BJ121" s="17" t="s">
        <v>79</v>
      </c>
      <c r="BK121" s="216">
        <f>ROUND(I121*H121,2)</f>
        <v>0</v>
      </c>
      <c r="BL121" s="17" t="s">
        <v>137</v>
      </c>
      <c r="BM121" s="215" t="s">
        <v>217</v>
      </c>
    </row>
    <row r="122" s="2" customFormat="1">
      <c r="A122" s="38"/>
      <c r="B122" s="39"/>
      <c r="C122" s="40"/>
      <c r="D122" s="217" t="s">
        <v>138</v>
      </c>
      <c r="E122" s="40"/>
      <c r="F122" s="218" t="s">
        <v>930</v>
      </c>
      <c r="G122" s="40"/>
      <c r="H122" s="40"/>
      <c r="I122" s="219"/>
      <c r="J122" s="40"/>
      <c r="K122" s="40"/>
      <c r="L122" s="44"/>
      <c r="M122" s="220"/>
      <c r="N122" s="221"/>
      <c r="O122" s="84"/>
      <c r="P122" s="84"/>
      <c r="Q122" s="84"/>
      <c r="R122" s="84"/>
      <c r="S122" s="84"/>
      <c r="T122" s="85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7" t="s">
        <v>138</v>
      </c>
      <c r="AU122" s="17" t="s">
        <v>79</v>
      </c>
    </row>
    <row r="123" s="12" customFormat="1" ht="25.92" customHeight="1">
      <c r="A123" s="12"/>
      <c r="B123" s="188"/>
      <c r="C123" s="189"/>
      <c r="D123" s="190" t="s">
        <v>70</v>
      </c>
      <c r="E123" s="191" t="s">
        <v>931</v>
      </c>
      <c r="F123" s="191" t="s">
        <v>932</v>
      </c>
      <c r="G123" s="189"/>
      <c r="H123" s="189"/>
      <c r="I123" s="192"/>
      <c r="J123" s="193">
        <f>BK123</f>
        <v>0</v>
      </c>
      <c r="K123" s="189"/>
      <c r="L123" s="194"/>
      <c r="M123" s="195"/>
      <c r="N123" s="196"/>
      <c r="O123" s="196"/>
      <c r="P123" s="197">
        <f>SUM(P124:P125)</f>
        <v>0</v>
      </c>
      <c r="Q123" s="196"/>
      <c r="R123" s="197">
        <f>SUM(R124:R125)</f>
        <v>0</v>
      </c>
      <c r="S123" s="196"/>
      <c r="T123" s="198">
        <f>SUM(T124:T125)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99" t="s">
        <v>79</v>
      </c>
      <c r="AT123" s="200" t="s">
        <v>70</v>
      </c>
      <c r="AU123" s="200" t="s">
        <v>71</v>
      </c>
      <c r="AY123" s="199" t="s">
        <v>130</v>
      </c>
      <c r="BK123" s="201">
        <f>SUM(BK124:BK125)</f>
        <v>0</v>
      </c>
    </row>
    <row r="124" s="2" customFormat="1" ht="16.5" customHeight="1">
      <c r="A124" s="38"/>
      <c r="B124" s="39"/>
      <c r="C124" s="204" t="s">
        <v>172</v>
      </c>
      <c r="D124" s="204" t="s">
        <v>132</v>
      </c>
      <c r="E124" s="205" t="s">
        <v>933</v>
      </c>
      <c r="F124" s="206" t="s">
        <v>934</v>
      </c>
      <c r="G124" s="207" t="s">
        <v>210</v>
      </c>
      <c r="H124" s="208">
        <v>2.681</v>
      </c>
      <c r="I124" s="209"/>
      <c r="J124" s="210">
        <f>ROUND(I124*H124,2)</f>
        <v>0</v>
      </c>
      <c r="K124" s="206" t="s">
        <v>907</v>
      </c>
      <c r="L124" s="44"/>
      <c r="M124" s="211" t="s">
        <v>19</v>
      </c>
      <c r="N124" s="212" t="s">
        <v>42</v>
      </c>
      <c r="O124" s="84"/>
      <c r="P124" s="213">
        <f>O124*H124</f>
        <v>0</v>
      </c>
      <c r="Q124" s="213">
        <v>0</v>
      </c>
      <c r="R124" s="213">
        <f>Q124*H124</f>
        <v>0</v>
      </c>
      <c r="S124" s="213">
        <v>0</v>
      </c>
      <c r="T124" s="214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15" t="s">
        <v>137</v>
      </c>
      <c r="AT124" s="215" t="s">
        <v>132</v>
      </c>
      <c r="AU124" s="215" t="s">
        <v>79</v>
      </c>
      <c r="AY124" s="17" t="s">
        <v>130</v>
      </c>
      <c r="BE124" s="216">
        <f>IF(N124="základní",J124,0)</f>
        <v>0</v>
      </c>
      <c r="BF124" s="216">
        <f>IF(N124="snížená",J124,0)</f>
        <v>0</v>
      </c>
      <c r="BG124" s="216">
        <f>IF(N124="zákl. přenesená",J124,0)</f>
        <v>0</v>
      </c>
      <c r="BH124" s="216">
        <f>IF(N124="sníž. přenesená",J124,0)</f>
        <v>0</v>
      </c>
      <c r="BI124" s="216">
        <f>IF(N124="nulová",J124,0)</f>
        <v>0</v>
      </c>
      <c r="BJ124" s="17" t="s">
        <v>79</v>
      </c>
      <c r="BK124" s="216">
        <f>ROUND(I124*H124,2)</f>
        <v>0</v>
      </c>
      <c r="BL124" s="17" t="s">
        <v>137</v>
      </c>
      <c r="BM124" s="215" t="s">
        <v>223</v>
      </c>
    </row>
    <row r="125" s="2" customFormat="1">
      <c r="A125" s="38"/>
      <c r="B125" s="39"/>
      <c r="C125" s="40"/>
      <c r="D125" s="217" t="s">
        <v>138</v>
      </c>
      <c r="E125" s="40"/>
      <c r="F125" s="218" t="s">
        <v>934</v>
      </c>
      <c r="G125" s="40"/>
      <c r="H125" s="40"/>
      <c r="I125" s="219"/>
      <c r="J125" s="40"/>
      <c r="K125" s="40"/>
      <c r="L125" s="44"/>
      <c r="M125" s="220"/>
      <c r="N125" s="221"/>
      <c r="O125" s="84"/>
      <c r="P125" s="84"/>
      <c r="Q125" s="84"/>
      <c r="R125" s="84"/>
      <c r="S125" s="84"/>
      <c r="T125" s="85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7" t="s">
        <v>138</v>
      </c>
      <c r="AU125" s="17" t="s">
        <v>79</v>
      </c>
    </row>
    <row r="126" s="12" customFormat="1" ht="25.92" customHeight="1">
      <c r="A126" s="12"/>
      <c r="B126" s="188"/>
      <c r="C126" s="189"/>
      <c r="D126" s="190" t="s">
        <v>70</v>
      </c>
      <c r="E126" s="191" t="s">
        <v>935</v>
      </c>
      <c r="F126" s="191" t="s">
        <v>936</v>
      </c>
      <c r="G126" s="189"/>
      <c r="H126" s="189"/>
      <c r="I126" s="192"/>
      <c r="J126" s="193">
        <f>BK126</f>
        <v>0</v>
      </c>
      <c r="K126" s="189"/>
      <c r="L126" s="194"/>
      <c r="M126" s="195"/>
      <c r="N126" s="196"/>
      <c r="O126" s="196"/>
      <c r="P126" s="197">
        <f>SUM(P127:P128)</f>
        <v>0</v>
      </c>
      <c r="Q126" s="196"/>
      <c r="R126" s="197">
        <f>SUM(R127:R128)</f>
        <v>0</v>
      </c>
      <c r="S126" s="196"/>
      <c r="T126" s="198">
        <f>SUM(T127:T128)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99" t="s">
        <v>79</v>
      </c>
      <c r="AT126" s="200" t="s">
        <v>70</v>
      </c>
      <c r="AU126" s="200" t="s">
        <v>71</v>
      </c>
      <c r="AY126" s="199" t="s">
        <v>130</v>
      </c>
      <c r="BK126" s="201">
        <f>SUM(BK127:BK128)</f>
        <v>0</v>
      </c>
    </row>
    <row r="127" s="2" customFormat="1" ht="16.5" customHeight="1">
      <c r="A127" s="38"/>
      <c r="B127" s="39"/>
      <c r="C127" s="204" t="s">
        <v>8</v>
      </c>
      <c r="D127" s="204" t="s">
        <v>132</v>
      </c>
      <c r="E127" s="205" t="s">
        <v>937</v>
      </c>
      <c r="F127" s="206" t="s">
        <v>938</v>
      </c>
      <c r="G127" s="207" t="s">
        <v>164</v>
      </c>
      <c r="H127" s="208">
        <v>4.25</v>
      </c>
      <c r="I127" s="209"/>
      <c r="J127" s="210">
        <f>ROUND(I127*H127,2)</f>
        <v>0</v>
      </c>
      <c r="K127" s="206" t="s">
        <v>907</v>
      </c>
      <c r="L127" s="44"/>
      <c r="M127" s="211" t="s">
        <v>19</v>
      </c>
      <c r="N127" s="212" t="s">
        <v>42</v>
      </c>
      <c r="O127" s="84"/>
      <c r="P127" s="213">
        <f>O127*H127</f>
        <v>0</v>
      </c>
      <c r="Q127" s="213">
        <v>0</v>
      </c>
      <c r="R127" s="213">
        <f>Q127*H127</f>
        <v>0</v>
      </c>
      <c r="S127" s="213">
        <v>0</v>
      </c>
      <c r="T127" s="214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15" t="s">
        <v>137</v>
      </c>
      <c r="AT127" s="215" t="s">
        <v>132</v>
      </c>
      <c r="AU127" s="215" t="s">
        <v>79</v>
      </c>
      <c r="AY127" s="17" t="s">
        <v>130</v>
      </c>
      <c r="BE127" s="216">
        <f>IF(N127="základní",J127,0)</f>
        <v>0</v>
      </c>
      <c r="BF127" s="216">
        <f>IF(N127="snížená",J127,0)</f>
        <v>0</v>
      </c>
      <c r="BG127" s="216">
        <f>IF(N127="zákl. přenesená",J127,0)</f>
        <v>0</v>
      </c>
      <c r="BH127" s="216">
        <f>IF(N127="sníž. přenesená",J127,0)</f>
        <v>0</v>
      </c>
      <c r="BI127" s="216">
        <f>IF(N127="nulová",J127,0)</f>
        <v>0</v>
      </c>
      <c r="BJ127" s="17" t="s">
        <v>79</v>
      </c>
      <c r="BK127" s="216">
        <f>ROUND(I127*H127,2)</f>
        <v>0</v>
      </c>
      <c r="BL127" s="17" t="s">
        <v>137</v>
      </c>
      <c r="BM127" s="215" t="s">
        <v>227</v>
      </c>
    </row>
    <row r="128" s="2" customFormat="1">
      <c r="A128" s="38"/>
      <c r="B128" s="39"/>
      <c r="C128" s="40"/>
      <c r="D128" s="217" t="s">
        <v>138</v>
      </c>
      <c r="E128" s="40"/>
      <c r="F128" s="218" t="s">
        <v>939</v>
      </c>
      <c r="G128" s="40"/>
      <c r="H128" s="40"/>
      <c r="I128" s="219"/>
      <c r="J128" s="40"/>
      <c r="K128" s="40"/>
      <c r="L128" s="44"/>
      <c r="M128" s="220"/>
      <c r="N128" s="221"/>
      <c r="O128" s="84"/>
      <c r="P128" s="84"/>
      <c r="Q128" s="84"/>
      <c r="R128" s="84"/>
      <c r="S128" s="84"/>
      <c r="T128" s="85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7" t="s">
        <v>138</v>
      </c>
      <c r="AU128" s="17" t="s">
        <v>79</v>
      </c>
    </row>
    <row r="129" s="12" customFormat="1" ht="25.92" customHeight="1">
      <c r="A129" s="12"/>
      <c r="B129" s="188"/>
      <c r="C129" s="189"/>
      <c r="D129" s="190" t="s">
        <v>70</v>
      </c>
      <c r="E129" s="191" t="s">
        <v>750</v>
      </c>
      <c r="F129" s="191" t="s">
        <v>751</v>
      </c>
      <c r="G129" s="189"/>
      <c r="H129" s="189"/>
      <c r="I129" s="192"/>
      <c r="J129" s="193">
        <f>BK129</f>
        <v>0</v>
      </c>
      <c r="K129" s="189"/>
      <c r="L129" s="194"/>
      <c r="M129" s="195"/>
      <c r="N129" s="196"/>
      <c r="O129" s="196"/>
      <c r="P129" s="197">
        <f>SUM(P130:P137)</f>
        <v>0</v>
      </c>
      <c r="Q129" s="196"/>
      <c r="R129" s="197">
        <f>SUM(R130:R137)</f>
        <v>0</v>
      </c>
      <c r="S129" s="196"/>
      <c r="T129" s="198">
        <f>SUM(T130:T137)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99" t="s">
        <v>79</v>
      </c>
      <c r="AT129" s="200" t="s">
        <v>70</v>
      </c>
      <c r="AU129" s="200" t="s">
        <v>71</v>
      </c>
      <c r="AY129" s="199" t="s">
        <v>130</v>
      </c>
      <c r="BK129" s="201">
        <f>SUM(BK130:BK137)</f>
        <v>0</v>
      </c>
    </row>
    <row r="130" s="2" customFormat="1" ht="16.5" customHeight="1">
      <c r="A130" s="38"/>
      <c r="B130" s="39"/>
      <c r="C130" s="204" t="s">
        <v>177</v>
      </c>
      <c r="D130" s="204" t="s">
        <v>132</v>
      </c>
      <c r="E130" s="205" t="s">
        <v>940</v>
      </c>
      <c r="F130" s="206" t="s">
        <v>941</v>
      </c>
      <c r="G130" s="207" t="s">
        <v>407</v>
      </c>
      <c r="H130" s="208">
        <v>2</v>
      </c>
      <c r="I130" s="209"/>
      <c r="J130" s="210">
        <f>ROUND(I130*H130,2)</f>
        <v>0</v>
      </c>
      <c r="K130" s="206" t="s">
        <v>907</v>
      </c>
      <c r="L130" s="44"/>
      <c r="M130" s="211" t="s">
        <v>19</v>
      </c>
      <c r="N130" s="212" t="s">
        <v>42</v>
      </c>
      <c r="O130" s="84"/>
      <c r="P130" s="213">
        <f>O130*H130</f>
        <v>0</v>
      </c>
      <c r="Q130" s="213">
        <v>0</v>
      </c>
      <c r="R130" s="213">
        <f>Q130*H130</f>
        <v>0</v>
      </c>
      <c r="S130" s="213">
        <v>0</v>
      </c>
      <c r="T130" s="214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15" t="s">
        <v>137</v>
      </c>
      <c r="AT130" s="215" t="s">
        <v>132</v>
      </c>
      <c r="AU130" s="215" t="s">
        <v>79</v>
      </c>
      <c r="AY130" s="17" t="s">
        <v>130</v>
      </c>
      <c r="BE130" s="216">
        <f>IF(N130="základní",J130,0)</f>
        <v>0</v>
      </c>
      <c r="BF130" s="216">
        <f>IF(N130="snížená",J130,0)</f>
        <v>0</v>
      </c>
      <c r="BG130" s="216">
        <f>IF(N130="zákl. přenesená",J130,0)</f>
        <v>0</v>
      </c>
      <c r="BH130" s="216">
        <f>IF(N130="sníž. přenesená",J130,0)</f>
        <v>0</v>
      </c>
      <c r="BI130" s="216">
        <f>IF(N130="nulová",J130,0)</f>
        <v>0</v>
      </c>
      <c r="BJ130" s="17" t="s">
        <v>79</v>
      </c>
      <c r="BK130" s="216">
        <f>ROUND(I130*H130,2)</f>
        <v>0</v>
      </c>
      <c r="BL130" s="17" t="s">
        <v>137</v>
      </c>
      <c r="BM130" s="215" t="s">
        <v>232</v>
      </c>
    </row>
    <row r="131" s="2" customFormat="1">
      <c r="A131" s="38"/>
      <c r="B131" s="39"/>
      <c r="C131" s="40"/>
      <c r="D131" s="217" t="s">
        <v>138</v>
      </c>
      <c r="E131" s="40"/>
      <c r="F131" s="218" t="s">
        <v>941</v>
      </c>
      <c r="G131" s="40"/>
      <c r="H131" s="40"/>
      <c r="I131" s="219"/>
      <c r="J131" s="40"/>
      <c r="K131" s="40"/>
      <c r="L131" s="44"/>
      <c r="M131" s="220"/>
      <c r="N131" s="221"/>
      <c r="O131" s="84"/>
      <c r="P131" s="84"/>
      <c r="Q131" s="84"/>
      <c r="R131" s="84"/>
      <c r="S131" s="84"/>
      <c r="T131" s="85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7" t="s">
        <v>138</v>
      </c>
      <c r="AU131" s="17" t="s">
        <v>79</v>
      </c>
    </row>
    <row r="132" s="2" customFormat="1" ht="16.5" customHeight="1">
      <c r="A132" s="38"/>
      <c r="B132" s="39"/>
      <c r="C132" s="204" t="s">
        <v>234</v>
      </c>
      <c r="D132" s="204" t="s">
        <v>132</v>
      </c>
      <c r="E132" s="205" t="s">
        <v>942</v>
      </c>
      <c r="F132" s="206" t="s">
        <v>943</v>
      </c>
      <c r="G132" s="207" t="s">
        <v>164</v>
      </c>
      <c r="H132" s="208">
        <v>4.25</v>
      </c>
      <c r="I132" s="209"/>
      <c r="J132" s="210">
        <f>ROUND(I132*H132,2)</f>
        <v>0</v>
      </c>
      <c r="K132" s="206" t="s">
        <v>907</v>
      </c>
      <c r="L132" s="44"/>
      <c r="M132" s="211" t="s">
        <v>19</v>
      </c>
      <c r="N132" s="212" t="s">
        <v>42</v>
      </c>
      <c r="O132" s="84"/>
      <c r="P132" s="213">
        <f>O132*H132</f>
        <v>0</v>
      </c>
      <c r="Q132" s="213">
        <v>0</v>
      </c>
      <c r="R132" s="213">
        <f>Q132*H132</f>
        <v>0</v>
      </c>
      <c r="S132" s="213">
        <v>0</v>
      </c>
      <c r="T132" s="214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15" t="s">
        <v>137</v>
      </c>
      <c r="AT132" s="215" t="s">
        <v>132</v>
      </c>
      <c r="AU132" s="215" t="s">
        <v>79</v>
      </c>
      <c r="AY132" s="17" t="s">
        <v>130</v>
      </c>
      <c r="BE132" s="216">
        <f>IF(N132="základní",J132,0)</f>
        <v>0</v>
      </c>
      <c r="BF132" s="216">
        <f>IF(N132="snížená",J132,0)</f>
        <v>0</v>
      </c>
      <c r="BG132" s="216">
        <f>IF(N132="zákl. přenesená",J132,0)</f>
        <v>0</v>
      </c>
      <c r="BH132" s="216">
        <f>IF(N132="sníž. přenesená",J132,0)</f>
        <v>0</v>
      </c>
      <c r="BI132" s="216">
        <f>IF(N132="nulová",J132,0)</f>
        <v>0</v>
      </c>
      <c r="BJ132" s="17" t="s">
        <v>79</v>
      </c>
      <c r="BK132" s="216">
        <f>ROUND(I132*H132,2)</f>
        <v>0</v>
      </c>
      <c r="BL132" s="17" t="s">
        <v>137</v>
      </c>
      <c r="BM132" s="215" t="s">
        <v>237</v>
      </c>
    </row>
    <row r="133" s="2" customFormat="1">
      <c r="A133" s="38"/>
      <c r="B133" s="39"/>
      <c r="C133" s="40"/>
      <c r="D133" s="217" t="s">
        <v>138</v>
      </c>
      <c r="E133" s="40"/>
      <c r="F133" s="218" t="s">
        <v>943</v>
      </c>
      <c r="G133" s="40"/>
      <c r="H133" s="40"/>
      <c r="I133" s="219"/>
      <c r="J133" s="40"/>
      <c r="K133" s="40"/>
      <c r="L133" s="44"/>
      <c r="M133" s="220"/>
      <c r="N133" s="221"/>
      <c r="O133" s="84"/>
      <c r="P133" s="84"/>
      <c r="Q133" s="84"/>
      <c r="R133" s="84"/>
      <c r="S133" s="84"/>
      <c r="T133" s="85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7" t="s">
        <v>138</v>
      </c>
      <c r="AU133" s="17" t="s">
        <v>79</v>
      </c>
    </row>
    <row r="134" s="2" customFormat="1" ht="16.5" customHeight="1">
      <c r="A134" s="38"/>
      <c r="B134" s="39"/>
      <c r="C134" s="204" t="s">
        <v>195</v>
      </c>
      <c r="D134" s="204" t="s">
        <v>132</v>
      </c>
      <c r="E134" s="205" t="s">
        <v>944</v>
      </c>
      <c r="F134" s="206" t="s">
        <v>945</v>
      </c>
      <c r="G134" s="207" t="s">
        <v>164</v>
      </c>
      <c r="H134" s="208">
        <v>4.25</v>
      </c>
      <c r="I134" s="209"/>
      <c r="J134" s="210">
        <f>ROUND(I134*H134,2)</f>
        <v>0</v>
      </c>
      <c r="K134" s="206" t="s">
        <v>907</v>
      </c>
      <c r="L134" s="44"/>
      <c r="M134" s="211" t="s">
        <v>19</v>
      </c>
      <c r="N134" s="212" t="s">
        <v>42</v>
      </c>
      <c r="O134" s="84"/>
      <c r="P134" s="213">
        <f>O134*H134</f>
        <v>0</v>
      </c>
      <c r="Q134" s="213">
        <v>0</v>
      </c>
      <c r="R134" s="213">
        <f>Q134*H134</f>
        <v>0</v>
      </c>
      <c r="S134" s="213">
        <v>0</v>
      </c>
      <c r="T134" s="214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15" t="s">
        <v>137</v>
      </c>
      <c r="AT134" s="215" t="s">
        <v>132</v>
      </c>
      <c r="AU134" s="215" t="s">
        <v>79</v>
      </c>
      <c r="AY134" s="17" t="s">
        <v>130</v>
      </c>
      <c r="BE134" s="216">
        <f>IF(N134="základní",J134,0)</f>
        <v>0</v>
      </c>
      <c r="BF134" s="216">
        <f>IF(N134="snížená",J134,0)</f>
        <v>0</v>
      </c>
      <c r="BG134" s="216">
        <f>IF(N134="zákl. přenesená",J134,0)</f>
        <v>0</v>
      </c>
      <c r="BH134" s="216">
        <f>IF(N134="sníž. přenesená",J134,0)</f>
        <v>0</v>
      </c>
      <c r="BI134" s="216">
        <f>IF(N134="nulová",J134,0)</f>
        <v>0</v>
      </c>
      <c r="BJ134" s="17" t="s">
        <v>79</v>
      </c>
      <c r="BK134" s="216">
        <f>ROUND(I134*H134,2)</f>
        <v>0</v>
      </c>
      <c r="BL134" s="17" t="s">
        <v>137</v>
      </c>
      <c r="BM134" s="215" t="s">
        <v>241</v>
      </c>
    </row>
    <row r="135" s="2" customFormat="1">
      <c r="A135" s="38"/>
      <c r="B135" s="39"/>
      <c r="C135" s="40"/>
      <c r="D135" s="217" t="s">
        <v>138</v>
      </c>
      <c r="E135" s="40"/>
      <c r="F135" s="218" t="s">
        <v>945</v>
      </c>
      <c r="G135" s="40"/>
      <c r="H135" s="40"/>
      <c r="I135" s="219"/>
      <c r="J135" s="40"/>
      <c r="K135" s="40"/>
      <c r="L135" s="44"/>
      <c r="M135" s="220"/>
      <c r="N135" s="221"/>
      <c r="O135" s="84"/>
      <c r="P135" s="84"/>
      <c r="Q135" s="84"/>
      <c r="R135" s="84"/>
      <c r="S135" s="84"/>
      <c r="T135" s="85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7" t="s">
        <v>138</v>
      </c>
      <c r="AU135" s="17" t="s">
        <v>79</v>
      </c>
    </row>
    <row r="136" s="2" customFormat="1" ht="16.5" customHeight="1">
      <c r="A136" s="38"/>
      <c r="B136" s="39"/>
      <c r="C136" s="204" t="s">
        <v>251</v>
      </c>
      <c r="D136" s="204" t="s">
        <v>132</v>
      </c>
      <c r="E136" s="205" t="s">
        <v>946</v>
      </c>
      <c r="F136" s="206" t="s">
        <v>947</v>
      </c>
      <c r="G136" s="207" t="s">
        <v>164</v>
      </c>
      <c r="H136" s="208">
        <v>4.25</v>
      </c>
      <c r="I136" s="209"/>
      <c r="J136" s="210">
        <f>ROUND(I136*H136,2)</f>
        <v>0</v>
      </c>
      <c r="K136" s="206" t="s">
        <v>907</v>
      </c>
      <c r="L136" s="44"/>
      <c r="M136" s="211" t="s">
        <v>19</v>
      </c>
      <c r="N136" s="212" t="s">
        <v>42</v>
      </c>
      <c r="O136" s="84"/>
      <c r="P136" s="213">
        <f>O136*H136</f>
        <v>0</v>
      </c>
      <c r="Q136" s="213">
        <v>0</v>
      </c>
      <c r="R136" s="213">
        <f>Q136*H136</f>
        <v>0</v>
      </c>
      <c r="S136" s="213">
        <v>0</v>
      </c>
      <c r="T136" s="214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15" t="s">
        <v>137</v>
      </c>
      <c r="AT136" s="215" t="s">
        <v>132</v>
      </c>
      <c r="AU136" s="215" t="s">
        <v>79</v>
      </c>
      <c r="AY136" s="17" t="s">
        <v>130</v>
      </c>
      <c r="BE136" s="216">
        <f>IF(N136="základní",J136,0)</f>
        <v>0</v>
      </c>
      <c r="BF136" s="216">
        <f>IF(N136="snížená",J136,0)</f>
        <v>0</v>
      </c>
      <c r="BG136" s="216">
        <f>IF(N136="zákl. přenesená",J136,0)</f>
        <v>0</v>
      </c>
      <c r="BH136" s="216">
        <f>IF(N136="sníž. přenesená",J136,0)</f>
        <v>0</v>
      </c>
      <c r="BI136" s="216">
        <f>IF(N136="nulová",J136,0)</f>
        <v>0</v>
      </c>
      <c r="BJ136" s="17" t="s">
        <v>79</v>
      </c>
      <c r="BK136" s="216">
        <f>ROUND(I136*H136,2)</f>
        <v>0</v>
      </c>
      <c r="BL136" s="17" t="s">
        <v>137</v>
      </c>
      <c r="BM136" s="215" t="s">
        <v>254</v>
      </c>
    </row>
    <row r="137" s="2" customFormat="1">
      <c r="A137" s="38"/>
      <c r="B137" s="39"/>
      <c r="C137" s="40"/>
      <c r="D137" s="217" t="s">
        <v>138</v>
      </c>
      <c r="E137" s="40"/>
      <c r="F137" s="218" t="s">
        <v>947</v>
      </c>
      <c r="G137" s="40"/>
      <c r="H137" s="40"/>
      <c r="I137" s="219"/>
      <c r="J137" s="40"/>
      <c r="K137" s="40"/>
      <c r="L137" s="44"/>
      <c r="M137" s="220"/>
      <c r="N137" s="221"/>
      <c r="O137" s="84"/>
      <c r="P137" s="84"/>
      <c r="Q137" s="84"/>
      <c r="R137" s="84"/>
      <c r="S137" s="84"/>
      <c r="T137" s="85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7" t="s">
        <v>138</v>
      </c>
      <c r="AU137" s="17" t="s">
        <v>79</v>
      </c>
    </row>
    <row r="138" s="12" customFormat="1" ht="25.92" customHeight="1">
      <c r="A138" s="12"/>
      <c r="B138" s="188"/>
      <c r="C138" s="189"/>
      <c r="D138" s="190" t="s">
        <v>70</v>
      </c>
      <c r="E138" s="191" t="s">
        <v>948</v>
      </c>
      <c r="F138" s="191" t="s">
        <v>949</v>
      </c>
      <c r="G138" s="189"/>
      <c r="H138" s="189"/>
      <c r="I138" s="192"/>
      <c r="J138" s="193">
        <f>BK138</f>
        <v>0</v>
      </c>
      <c r="K138" s="189"/>
      <c r="L138" s="194"/>
      <c r="M138" s="195"/>
      <c r="N138" s="196"/>
      <c r="O138" s="196"/>
      <c r="P138" s="197">
        <f>SUM(P139:P144)</f>
        <v>0</v>
      </c>
      <c r="Q138" s="196"/>
      <c r="R138" s="197">
        <f>SUM(R139:R144)</f>
        <v>0</v>
      </c>
      <c r="S138" s="196"/>
      <c r="T138" s="198">
        <f>SUM(T139:T144)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99" t="s">
        <v>79</v>
      </c>
      <c r="AT138" s="200" t="s">
        <v>70</v>
      </c>
      <c r="AU138" s="200" t="s">
        <v>71</v>
      </c>
      <c r="AY138" s="199" t="s">
        <v>130</v>
      </c>
      <c r="BK138" s="201">
        <f>SUM(BK139:BK144)</f>
        <v>0</v>
      </c>
    </row>
    <row r="139" s="2" customFormat="1" ht="16.5" customHeight="1">
      <c r="A139" s="38"/>
      <c r="B139" s="39"/>
      <c r="C139" s="204" t="s">
        <v>200</v>
      </c>
      <c r="D139" s="204" t="s">
        <v>132</v>
      </c>
      <c r="E139" s="205" t="s">
        <v>950</v>
      </c>
      <c r="F139" s="206" t="s">
        <v>951</v>
      </c>
      <c r="G139" s="207" t="s">
        <v>952</v>
      </c>
      <c r="H139" s="208">
        <v>1</v>
      </c>
      <c r="I139" s="209"/>
      <c r="J139" s="210">
        <f>ROUND(I139*H139,2)</f>
        <v>0</v>
      </c>
      <c r="K139" s="206" t="s">
        <v>19</v>
      </c>
      <c r="L139" s="44"/>
      <c r="M139" s="211" t="s">
        <v>19</v>
      </c>
      <c r="N139" s="212" t="s">
        <v>42</v>
      </c>
      <c r="O139" s="84"/>
      <c r="P139" s="213">
        <f>O139*H139</f>
        <v>0</v>
      </c>
      <c r="Q139" s="213">
        <v>0</v>
      </c>
      <c r="R139" s="213">
        <f>Q139*H139</f>
        <v>0</v>
      </c>
      <c r="S139" s="213">
        <v>0</v>
      </c>
      <c r="T139" s="214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15" t="s">
        <v>137</v>
      </c>
      <c r="AT139" s="215" t="s">
        <v>132</v>
      </c>
      <c r="AU139" s="215" t="s">
        <v>79</v>
      </c>
      <c r="AY139" s="17" t="s">
        <v>130</v>
      </c>
      <c r="BE139" s="216">
        <f>IF(N139="základní",J139,0)</f>
        <v>0</v>
      </c>
      <c r="BF139" s="216">
        <f>IF(N139="snížená",J139,0)</f>
        <v>0</v>
      </c>
      <c r="BG139" s="216">
        <f>IF(N139="zákl. přenesená",J139,0)</f>
        <v>0</v>
      </c>
      <c r="BH139" s="216">
        <f>IF(N139="sníž. přenesená",J139,0)</f>
        <v>0</v>
      </c>
      <c r="BI139" s="216">
        <f>IF(N139="nulová",J139,0)</f>
        <v>0</v>
      </c>
      <c r="BJ139" s="17" t="s">
        <v>79</v>
      </c>
      <c r="BK139" s="216">
        <f>ROUND(I139*H139,2)</f>
        <v>0</v>
      </c>
      <c r="BL139" s="17" t="s">
        <v>137</v>
      </c>
      <c r="BM139" s="215" t="s">
        <v>259</v>
      </c>
    </row>
    <row r="140" s="2" customFormat="1">
      <c r="A140" s="38"/>
      <c r="B140" s="39"/>
      <c r="C140" s="40"/>
      <c r="D140" s="217" t="s">
        <v>138</v>
      </c>
      <c r="E140" s="40"/>
      <c r="F140" s="218" t="s">
        <v>951</v>
      </c>
      <c r="G140" s="40"/>
      <c r="H140" s="40"/>
      <c r="I140" s="219"/>
      <c r="J140" s="40"/>
      <c r="K140" s="40"/>
      <c r="L140" s="44"/>
      <c r="M140" s="220"/>
      <c r="N140" s="221"/>
      <c r="O140" s="84"/>
      <c r="P140" s="84"/>
      <c r="Q140" s="84"/>
      <c r="R140" s="84"/>
      <c r="S140" s="84"/>
      <c r="T140" s="85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7" t="s">
        <v>138</v>
      </c>
      <c r="AU140" s="17" t="s">
        <v>79</v>
      </c>
    </row>
    <row r="141" s="2" customFormat="1" ht="16.5" customHeight="1">
      <c r="A141" s="38"/>
      <c r="B141" s="39"/>
      <c r="C141" s="204" t="s">
        <v>7</v>
      </c>
      <c r="D141" s="204" t="s">
        <v>132</v>
      </c>
      <c r="E141" s="205" t="s">
        <v>953</v>
      </c>
      <c r="F141" s="206" t="s">
        <v>954</v>
      </c>
      <c r="G141" s="207" t="s">
        <v>952</v>
      </c>
      <c r="H141" s="208">
        <v>1</v>
      </c>
      <c r="I141" s="209"/>
      <c r="J141" s="210">
        <f>ROUND(I141*H141,2)</f>
        <v>0</v>
      </c>
      <c r="K141" s="206" t="s">
        <v>19</v>
      </c>
      <c r="L141" s="44"/>
      <c r="M141" s="211" t="s">
        <v>19</v>
      </c>
      <c r="N141" s="212" t="s">
        <v>42</v>
      </c>
      <c r="O141" s="84"/>
      <c r="P141" s="213">
        <f>O141*H141</f>
        <v>0</v>
      </c>
      <c r="Q141" s="213">
        <v>0</v>
      </c>
      <c r="R141" s="213">
        <f>Q141*H141</f>
        <v>0</v>
      </c>
      <c r="S141" s="213">
        <v>0</v>
      </c>
      <c r="T141" s="214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15" t="s">
        <v>137</v>
      </c>
      <c r="AT141" s="215" t="s">
        <v>132</v>
      </c>
      <c r="AU141" s="215" t="s">
        <v>79</v>
      </c>
      <c r="AY141" s="17" t="s">
        <v>130</v>
      </c>
      <c r="BE141" s="216">
        <f>IF(N141="základní",J141,0)</f>
        <v>0</v>
      </c>
      <c r="BF141" s="216">
        <f>IF(N141="snížená",J141,0)</f>
        <v>0</v>
      </c>
      <c r="BG141" s="216">
        <f>IF(N141="zákl. přenesená",J141,0)</f>
        <v>0</v>
      </c>
      <c r="BH141" s="216">
        <f>IF(N141="sníž. přenesená",J141,0)</f>
        <v>0</v>
      </c>
      <c r="BI141" s="216">
        <f>IF(N141="nulová",J141,0)</f>
        <v>0</v>
      </c>
      <c r="BJ141" s="17" t="s">
        <v>79</v>
      </c>
      <c r="BK141" s="216">
        <f>ROUND(I141*H141,2)</f>
        <v>0</v>
      </c>
      <c r="BL141" s="17" t="s">
        <v>137</v>
      </c>
      <c r="BM141" s="215" t="s">
        <v>263</v>
      </c>
    </row>
    <row r="142" s="2" customFormat="1">
      <c r="A142" s="38"/>
      <c r="B142" s="39"/>
      <c r="C142" s="40"/>
      <c r="D142" s="217" t="s">
        <v>138</v>
      </c>
      <c r="E142" s="40"/>
      <c r="F142" s="218" t="s">
        <v>954</v>
      </c>
      <c r="G142" s="40"/>
      <c r="H142" s="40"/>
      <c r="I142" s="219"/>
      <c r="J142" s="40"/>
      <c r="K142" s="40"/>
      <c r="L142" s="44"/>
      <c r="M142" s="220"/>
      <c r="N142" s="221"/>
      <c r="O142" s="84"/>
      <c r="P142" s="84"/>
      <c r="Q142" s="84"/>
      <c r="R142" s="84"/>
      <c r="S142" s="84"/>
      <c r="T142" s="85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7" t="s">
        <v>138</v>
      </c>
      <c r="AU142" s="17" t="s">
        <v>79</v>
      </c>
    </row>
    <row r="143" s="2" customFormat="1" ht="16.5" customHeight="1">
      <c r="A143" s="38"/>
      <c r="B143" s="39"/>
      <c r="C143" s="204" t="s">
        <v>206</v>
      </c>
      <c r="D143" s="204" t="s">
        <v>132</v>
      </c>
      <c r="E143" s="205" t="s">
        <v>955</v>
      </c>
      <c r="F143" s="206" t="s">
        <v>956</v>
      </c>
      <c r="G143" s="207" t="s">
        <v>952</v>
      </c>
      <c r="H143" s="208">
        <v>1</v>
      </c>
      <c r="I143" s="209"/>
      <c r="J143" s="210">
        <f>ROUND(I143*H143,2)</f>
        <v>0</v>
      </c>
      <c r="K143" s="206" t="s">
        <v>19</v>
      </c>
      <c r="L143" s="44"/>
      <c r="M143" s="211" t="s">
        <v>19</v>
      </c>
      <c r="N143" s="212" t="s">
        <v>42</v>
      </c>
      <c r="O143" s="84"/>
      <c r="P143" s="213">
        <f>O143*H143</f>
        <v>0</v>
      </c>
      <c r="Q143" s="213">
        <v>0</v>
      </c>
      <c r="R143" s="213">
        <f>Q143*H143</f>
        <v>0</v>
      </c>
      <c r="S143" s="213">
        <v>0</v>
      </c>
      <c r="T143" s="214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15" t="s">
        <v>137</v>
      </c>
      <c r="AT143" s="215" t="s">
        <v>132</v>
      </c>
      <c r="AU143" s="215" t="s">
        <v>79</v>
      </c>
      <c r="AY143" s="17" t="s">
        <v>130</v>
      </c>
      <c r="BE143" s="216">
        <f>IF(N143="základní",J143,0)</f>
        <v>0</v>
      </c>
      <c r="BF143" s="216">
        <f>IF(N143="snížená",J143,0)</f>
        <v>0</v>
      </c>
      <c r="BG143" s="216">
        <f>IF(N143="zákl. přenesená",J143,0)</f>
        <v>0</v>
      </c>
      <c r="BH143" s="216">
        <f>IF(N143="sníž. přenesená",J143,0)</f>
        <v>0</v>
      </c>
      <c r="BI143" s="216">
        <f>IF(N143="nulová",J143,0)</f>
        <v>0</v>
      </c>
      <c r="BJ143" s="17" t="s">
        <v>79</v>
      </c>
      <c r="BK143" s="216">
        <f>ROUND(I143*H143,2)</f>
        <v>0</v>
      </c>
      <c r="BL143" s="17" t="s">
        <v>137</v>
      </c>
      <c r="BM143" s="215" t="s">
        <v>267</v>
      </c>
    </row>
    <row r="144" s="2" customFormat="1">
      <c r="A144" s="38"/>
      <c r="B144" s="39"/>
      <c r="C144" s="40"/>
      <c r="D144" s="217" t="s">
        <v>138</v>
      </c>
      <c r="E144" s="40"/>
      <c r="F144" s="218" t="s">
        <v>956</v>
      </c>
      <c r="G144" s="40"/>
      <c r="H144" s="40"/>
      <c r="I144" s="219"/>
      <c r="J144" s="40"/>
      <c r="K144" s="40"/>
      <c r="L144" s="44"/>
      <c r="M144" s="220"/>
      <c r="N144" s="221"/>
      <c r="O144" s="84"/>
      <c r="P144" s="84"/>
      <c r="Q144" s="84"/>
      <c r="R144" s="84"/>
      <c r="S144" s="84"/>
      <c r="T144" s="85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7" t="s">
        <v>138</v>
      </c>
      <c r="AU144" s="17" t="s">
        <v>79</v>
      </c>
    </row>
    <row r="145" s="12" customFormat="1" ht="25.92" customHeight="1">
      <c r="A145" s="12"/>
      <c r="B145" s="188"/>
      <c r="C145" s="189"/>
      <c r="D145" s="190" t="s">
        <v>70</v>
      </c>
      <c r="E145" s="191" t="s">
        <v>770</v>
      </c>
      <c r="F145" s="191" t="s">
        <v>771</v>
      </c>
      <c r="G145" s="189"/>
      <c r="H145" s="189"/>
      <c r="I145" s="192"/>
      <c r="J145" s="193">
        <f>BK145</f>
        <v>0</v>
      </c>
      <c r="K145" s="189"/>
      <c r="L145" s="194"/>
      <c r="M145" s="195"/>
      <c r="N145" s="196"/>
      <c r="O145" s="196"/>
      <c r="P145" s="197">
        <f>SUM(P146:P153)</f>
        <v>0</v>
      </c>
      <c r="Q145" s="196"/>
      <c r="R145" s="197">
        <f>SUM(R146:R153)</f>
        <v>0.02</v>
      </c>
      <c r="S145" s="196"/>
      <c r="T145" s="198">
        <f>SUM(T146:T153)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99" t="s">
        <v>79</v>
      </c>
      <c r="AT145" s="200" t="s">
        <v>70</v>
      </c>
      <c r="AU145" s="200" t="s">
        <v>71</v>
      </c>
      <c r="AY145" s="199" t="s">
        <v>130</v>
      </c>
      <c r="BK145" s="201">
        <f>SUM(BK146:BK153)</f>
        <v>0</v>
      </c>
    </row>
    <row r="146" s="2" customFormat="1" ht="16.5" customHeight="1">
      <c r="A146" s="38"/>
      <c r="B146" s="39"/>
      <c r="C146" s="204" t="s">
        <v>270</v>
      </c>
      <c r="D146" s="204" t="s">
        <v>132</v>
      </c>
      <c r="E146" s="205" t="s">
        <v>957</v>
      </c>
      <c r="F146" s="206" t="s">
        <v>958</v>
      </c>
      <c r="G146" s="207" t="s">
        <v>407</v>
      </c>
      <c r="H146" s="208">
        <v>1</v>
      </c>
      <c r="I146" s="209"/>
      <c r="J146" s="210">
        <f>ROUND(I146*H146,2)</f>
        <v>0</v>
      </c>
      <c r="K146" s="206" t="s">
        <v>907</v>
      </c>
      <c r="L146" s="44"/>
      <c r="M146" s="211" t="s">
        <v>19</v>
      </c>
      <c r="N146" s="212" t="s">
        <v>42</v>
      </c>
      <c r="O146" s="84"/>
      <c r="P146" s="213">
        <f>O146*H146</f>
        <v>0</v>
      </c>
      <c r="Q146" s="213">
        <v>0</v>
      </c>
      <c r="R146" s="213">
        <f>Q146*H146</f>
        <v>0</v>
      </c>
      <c r="S146" s="213">
        <v>0</v>
      </c>
      <c r="T146" s="214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15" t="s">
        <v>137</v>
      </c>
      <c r="AT146" s="215" t="s">
        <v>132</v>
      </c>
      <c r="AU146" s="215" t="s">
        <v>79</v>
      </c>
      <c r="AY146" s="17" t="s">
        <v>130</v>
      </c>
      <c r="BE146" s="216">
        <f>IF(N146="základní",J146,0)</f>
        <v>0</v>
      </c>
      <c r="BF146" s="216">
        <f>IF(N146="snížená",J146,0)</f>
        <v>0</v>
      </c>
      <c r="BG146" s="216">
        <f>IF(N146="zákl. přenesená",J146,0)</f>
        <v>0</v>
      </c>
      <c r="BH146" s="216">
        <f>IF(N146="sníž. přenesená",J146,0)</f>
        <v>0</v>
      </c>
      <c r="BI146" s="216">
        <f>IF(N146="nulová",J146,0)</f>
        <v>0</v>
      </c>
      <c r="BJ146" s="17" t="s">
        <v>79</v>
      </c>
      <c r="BK146" s="216">
        <f>ROUND(I146*H146,2)</f>
        <v>0</v>
      </c>
      <c r="BL146" s="17" t="s">
        <v>137</v>
      </c>
      <c r="BM146" s="215" t="s">
        <v>273</v>
      </c>
    </row>
    <row r="147" s="2" customFormat="1">
      <c r="A147" s="38"/>
      <c r="B147" s="39"/>
      <c r="C147" s="40"/>
      <c r="D147" s="217" t="s">
        <v>138</v>
      </c>
      <c r="E147" s="40"/>
      <c r="F147" s="218" t="s">
        <v>959</v>
      </c>
      <c r="G147" s="40"/>
      <c r="H147" s="40"/>
      <c r="I147" s="219"/>
      <c r="J147" s="40"/>
      <c r="K147" s="40"/>
      <c r="L147" s="44"/>
      <c r="M147" s="220"/>
      <c r="N147" s="221"/>
      <c r="O147" s="84"/>
      <c r="P147" s="84"/>
      <c r="Q147" s="84"/>
      <c r="R147" s="84"/>
      <c r="S147" s="84"/>
      <c r="T147" s="85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7" t="s">
        <v>138</v>
      </c>
      <c r="AU147" s="17" t="s">
        <v>79</v>
      </c>
    </row>
    <row r="148" s="2" customFormat="1" ht="16.5" customHeight="1">
      <c r="A148" s="38"/>
      <c r="B148" s="39"/>
      <c r="C148" s="204" t="s">
        <v>211</v>
      </c>
      <c r="D148" s="204" t="s">
        <v>132</v>
      </c>
      <c r="E148" s="205" t="s">
        <v>960</v>
      </c>
      <c r="F148" s="206" t="s">
        <v>961</v>
      </c>
      <c r="G148" s="207" t="s">
        <v>164</v>
      </c>
      <c r="H148" s="208">
        <v>4.25</v>
      </c>
      <c r="I148" s="209"/>
      <c r="J148" s="210">
        <f>ROUND(I148*H148,2)</f>
        <v>0</v>
      </c>
      <c r="K148" s="206" t="s">
        <v>907</v>
      </c>
      <c r="L148" s="44"/>
      <c r="M148" s="211" t="s">
        <v>19</v>
      </c>
      <c r="N148" s="212" t="s">
        <v>42</v>
      </c>
      <c r="O148" s="84"/>
      <c r="P148" s="213">
        <f>O148*H148</f>
        <v>0</v>
      </c>
      <c r="Q148" s="213">
        <v>0</v>
      </c>
      <c r="R148" s="213">
        <f>Q148*H148</f>
        <v>0</v>
      </c>
      <c r="S148" s="213">
        <v>0</v>
      </c>
      <c r="T148" s="214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15" t="s">
        <v>137</v>
      </c>
      <c r="AT148" s="215" t="s">
        <v>132</v>
      </c>
      <c r="AU148" s="215" t="s">
        <v>79</v>
      </c>
      <c r="AY148" s="17" t="s">
        <v>130</v>
      </c>
      <c r="BE148" s="216">
        <f>IF(N148="základní",J148,0)</f>
        <v>0</v>
      </c>
      <c r="BF148" s="216">
        <f>IF(N148="snížená",J148,0)</f>
        <v>0</v>
      </c>
      <c r="BG148" s="216">
        <f>IF(N148="zákl. přenesená",J148,0)</f>
        <v>0</v>
      </c>
      <c r="BH148" s="216">
        <f>IF(N148="sníž. přenesená",J148,0)</f>
        <v>0</v>
      </c>
      <c r="BI148" s="216">
        <f>IF(N148="nulová",J148,0)</f>
        <v>0</v>
      </c>
      <c r="BJ148" s="17" t="s">
        <v>79</v>
      </c>
      <c r="BK148" s="216">
        <f>ROUND(I148*H148,2)</f>
        <v>0</v>
      </c>
      <c r="BL148" s="17" t="s">
        <v>137</v>
      </c>
      <c r="BM148" s="215" t="s">
        <v>279</v>
      </c>
    </row>
    <row r="149" s="2" customFormat="1">
      <c r="A149" s="38"/>
      <c r="B149" s="39"/>
      <c r="C149" s="40"/>
      <c r="D149" s="217" t="s">
        <v>138</v>
      </c>
      <c r="E149" s="40"/>
      <c r="F149" s="218" t="s">
        <v>961</v>
      </c>
      <c r="G149" s="40"/>
      <c r="H149" s="40"/>
      <c r="I149" s="219"/>
      <c r="J149" s="40"/>
      <c r="K149" s="40"/>
      <c r="L149" s="44"/>
      <c r="M149" s="220"/>
      <c r="N149" s="221"/>
      <c r="O149" s="84"/>
      <c r="P149" s="84"/>
      <c r="Q149" s="84"/>
      <c r="R149" s="84"/>
      <c r="S149" s="84"/>
      <c r="T149" s="85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7" t="s">
        <v>138</v>
      </c>
      <c r="AU149" s="17" t="s">
        <v>79</v>
      </c>
    </row>
    <row r="150" s="2" customFormat="1" ht="16.5" customHeight="1">
      <c r="A150" s="38"/>
      <c r="B150" s="39"/>
      <c r="C150" s="204" t="s">
        <v>285</v>
      </c>
      <c r="D150" s="204" t="s">
        <v>132</v>
      </c>
      <c r="E150" s="205" t="s">
        <v>962</v>
      </c>
      <c r="F150" s="206" t="s">
        <v>963</v>
      </c>
      <c r="G150" s="207" t="s">
        <v>164</v>
      </c>
      <c r="H150" s="208">
        <v>4.25</v>
      </c>
      <c r="I150" s="209"/>
      <c r="J150" s="210">
        <f>ROUND(I150*H150,2)</f>
        <v>0</v>
      </c>
      <c r="K150" s="206" t="s">
        <v>907</v>
      </c>
      <c r="L150" s="44"/>
      <c r="M150" s="211" t="s">
        <v>19</v>
      </c>
      <c r="N150" s="212" t="s">
        <v>42</v>
      </c>
      <c r="O150" s="84"/>
      <c r="P150" s="213">
        <f>O150*H150</f>
        <v>0</v>
      </c>
      <c r="Q150" s="213">
        <v>0</v>
      </c>
      <c r="R150" s="213">
        <f>Q150*H150</f>
        <v>0</v>
      </c>
      <c r="S150" s="213">
        <v>0</v>
      </c>
      <c r="T150" s="214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15" t="s">
        <v>137</v>
      </c>
      <c r="AT150" s="215" t="s">
        <v>132</v>
      </c>
      <c r="AU150" s="215" t="s">
        <v>79</v>
      </c>
      <c r="AY150" s="17" t="s">
        <v>130</v>
      </c>
      <c r="BE150" s="216">
        <f>IF(N150="základní",J150,0)</f>
        <v>0</v>
      </c>
      <c r="BF150" s="216">
        <f>IF(N150="snížená",J150,0)</f>
        <v>0</v>
      </c>
      <c r="BG150" s="216">
        <f>IF(N150="zákl. přenesená",J150,0)</f>
        <v>0</v>
      </c>
      <c r="BH150" s="216">
        <f>IF(N150="sníž. přenesená",J150,0)</f>
        <v>0</v>
      </c>
      <c r="BI150" s="216">
        <f>IF(N150="nulová",J150,0)</f>
        <v>0</v>
      </c>
      <c r="BJ150" s="17" t="s">
        <v>79</v>
      </c>
      <c r="BK150" s="216">
        <f>ROUND(I150*H150,2)</f>
        <v>0</v>
      </c>
      <c r="BL150" s="17" t="s">
        <v>137</v>
      </c>
      <c r="BM150" s="215" t="s">
        <v>288</v>
      </c>
    </row>
    <row r="151" s="2" customFormat="1">
      <c r="A151" s="38"/>
      <c r="B151" s="39"/>
      <c r="C151" s="40"/>
      <c r="D151" s="217" t="s">
        <v>138</v>
      </c>
      <c r="E151" s="40"/>
      <c r="F151" s="218" t="s">
        <v>964</v>
      </c>
      <c r="G151" s="40"/>
      <c r="H151" s="40"/>
      <c r="I151" s="219"/>
      <c r="J151" s="40"/>
      <c r="K151" s="40"/>
      <c r="L151" s="44"/>
      <c r="M151" s="220"/>
      <c r="N151" s="221"/>
      <c r="O151" s="84"/>
      <c r="P151" s="84"/>
      <c r="Q151" s="84"/>
      <c r="R151" s="84"/>
      <c r="S151" s="84"/>
      <c r="T151" s="85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T151" s="17" t="s">
        <v>138</v>
      </c>
      <c r="AU151" s="17" t="s">
        <v>79</v>
      </c>
    </row>
    <row r="152" s="2" customFormat="1" ht="24.15" customHeight="1">
      <c r="A152" s="38"/>
      <c r="B152" s="39"/>
      <c r="C152" s="204" t="s">
        <v>217</v>
      </c>
      <c r="D152" s="204" t="s">
        <v>132</v>
      </c>
      <c r="E152" s="205" t="s">
        <v>965</v>
      </c>
      <c r="F152" s="206" t="s">
        <v>966</v>
      </c>
      <c r="G152" s="207" t="s">
        <v>630</v>
      </c>
      <c r="H152" s="208">
        <v>1</v>
      </c>
      <c r="I152" s="209"/>
      <c r="J152" s="210">
        <f>ROUND(I152*H152,2)</f>
        <v>0</v>
      </c>
      <c r="K152" s="206" t="s">
        <v>19</v>
      </c>
      <c r="L152" s="44"/>
      <c r="M152" s="211" t="s">
        <v>19</v>
      </c>
      <c r="N152" s="212" t="s">
        <v>42</v>
      </c>
      <c r="O152" s="84"/>
      <c r="P152" s="213">
        <f>O152*H152</f>
        <v>0</v>
      </c>
      <c r="Q152" s="213">
        <v>0.02</v>
      </c>
      <c r="R152" s="213">
        <f>Q152*H152</f>
        <v>0.02</v>
      </c>
      <c r="S152" s="213">
        <v>0</v>
      </c>
      <c r="T152" s="214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15" t="s">
        <v>137</v>
      </c>
      <c r="AT152" s="215" t="s">
        <v>132</v>
      </c>
      <c r="AU152" s="215" t="s">
        <v>79</v>
      </c>
      <c r="AY152" s="17" t="s">
        <v>130</v>
      </c>
      <c r="BE152" s="216">
        <f>IF(N152="základní",J152,0)</f>
        <v>0</v>
      </c>
      <c r="BF152" s="216">
        <f>IF(N152="snížená",J152,0)</f>
        <v>0</v>
      </c>
      <c r="BG152" s="216">
        <f>IF(N152="zákl. přenesená",J152,0)</f>
        <v>0</v>
      </c>
      <c r="BH152" s="216">
        <f>IF(N152="sníž. přenesená",J152,0)</f>
        <v>0</v>
      </c>
      <c r="BI152" s="216">
        <f>IF(N152="nulová",J152,0)</f>
        <v>0</v>
      </c>
      <c r="BJ152" s="17" t="s">
        <v>79</v>
      </c>
      <c r="BK152" s="216">
        <f>ROUND(I152*H152,2)</f>
        <v>0</v>
      </c>
      <c r="BL152" s="17" t="s">
        <v>137</v>
      </c>
      <c r="BM152" s="215" t="s">
        <v>296</v>
      </c>
    </row>
    <row r="153" s="2" customFormat="1">
      <c r="A153" s="38"/>
      <c r="B153" s="39"/>
      <c r="C153" s="40"/>
      <c r="D153" s="217" t="s">
        <v>138</v>
      </c>
      <c r="E153" s="40"/>
      <c r="F153" s="218" t="s">
        <v>966</v>
      </c>
      <c r="G153" s="40"/>
      <c r="H153" s="40"/>
      <c r="I153" s="219"/>
      <c r="J153" s="40"/>
      <c r="K153" s="40"/>
      <c r="L153" s="44"/>
      <c r="M153" s="257"/>
      <c r="N153" s="258"/>
      <c r="O153" s="259"/>
      <c r="P153" s="259"/>
      <c r="Q153" s="259"/>
      <c r="R153" s="259"/>
      <c r="S153" s="259"/>
      <c r="T153" s="260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7" t="s">
        <v>138</v>
      </c>
      <c r="AU153" s="17" t="s">
        <v>79</v>
      </c>
    </row>
    <row r="154" s="2" customFormat="1" ht="6.96" customHeight="1">
      <c r="A154" s="38"/>
      <c r="B154" s="59"/>
      <c r="C154" s="60"/>
      <c r="D154" s="60"/>
      <c r="E154" s="60"/>
      <c r="F154" s="60"/>
      <c r="G154" s="60"/>
      <c r="H154" s="60"/>
      <c r="I154" s="60"/>
      <c r="J154" s="60"/>
      <c r="K154" s="60"/>
      <c r="L154" s="44"/>
      <c r="M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</row>
  </sheetData>
  <sheetProtection sheet="1" autoFilter="0" formatColumns="0" formatRows="0" objects="1" scenarios="1" spinCount="100000" saltValue="BbgUlRh8Ca4WYooZ0uPIEKcrEa13YVQtiYi8ModSLbxuGMxTg8Tsz4NQwu/CHmNkWBlwYB+Wh2pBZKQMZW6wSQ==" hashValue="Xu9lbxeW8c4hXpl1uSZxViSwCPJgngBw0V78Wh2VsbUl3Ef8jgJ8QCTe+kXcs55FY3ZvKHaWYPB/xiqGRJQGhg==" algorithmName="SHA-512" password="CC35"/>
  <autoFilter ref="C89:K153"/>
  <mergeCells count="9">
    <mergeCell ref="E7:H7"/>
    <mergeCell ref="E9:H9"/>
    <mergeCell ref="E18:H18"/>
    <mergeCell ref="E27:H27"/>
    <mergeCell ref="E48:H48"/>
    <mergeCell ref="E50:H50"/>
    <mergeCell ref="E80:H80"/>
    <mergeCell ref="E82:H8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93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81</v>
      </c>
    </row>
    <row r="4" s="1" customFormat="1" ht="24.96" customHeight="1">
      <c r="B4" s="20"/>
      <c r="D4" s="130" t="s">
        <v>94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Úprava křižovatky k nové obytné zóně - Včelnice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95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967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25. 5. 2023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tr">
        <f>IF('Rekapitulace stavby'!AN10="","",'Rekapitulace stavby'!AN10)</f>
        <v/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tr">
        <f>IF('Rekapitulace stavby'!E11="","",'Rekapitulace stavby'!E11)</f>
        <v>Městys Chodová Planá</v>
      </c>
      <c r="F15" s="38"/>
      <c r="G15" s="38"/>
      <c r="H15" s="38"/>
      <c r="I15" s="132" t="s">
        <v>28</v>
      </c>
      <c r="J15" s="136" t="str">
        <f>IF('Rekapitulace stavby'!AN11="","",'Rekapitulace stavby'!AN11)</f>
        <v/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968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34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968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35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37</v>
      </c>
      <c r="E30" s="38"/>
      <c r="F30" s="38"/>
      <c r="G30" s="38"/>
      <c r="H30" s="38"/>
      <c r="I30" s="38"/>
      <c r="J30" s="144">
        <f>ROUND(J83,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39</v>
      </c>
      <c r="G32" s="38"/>
      <c r="H32" s="38"/>
      <c r="I32" s="145" t="s">
        <v>38</v>
      </c>
      <c r="J32" s="145" t="s">
        <v>40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41</v>
      </c>
      <c r="E33" s="132" t="s">
        <v>42</v>
      </c>
      <c r="F33" s="147">
        <f>ROUND((SUM(BE83:BE157)),  2)</f>
        <v>0</v>
      </c>
      <c r="G33" s="38"/>
      <c r="H33" s="38"/>
      <c r="I33" s="148">
        <v>0.20999999999999999</v>
      </c>
      <c r="J33" s="147">
        <f>ROUND(((SUM(BE83:BE157))*I33),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43</v>
      </c>
      <c r="F34" s="147">
        <f>ROUND((SUM(BF83:BF157)),  2)</f>
        <v>0</v>
      </c>
      <c r="G34" s="38"/>
      <c r="H34" s="38"/>
      <c r="I34" s="148">
        <v>0.14999999999999999</v>
      </c>
      <c r="J34" s="147">
        <f>ROUND(((SUM(BF83:BF157))*I34),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44</v>
      </c>
      <c r="F35" s="147">
        <f>ROUND((SUM(BG83:BG157)),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45</v>
      </c>
      <c r="F36" s="147">
        <f>ROUND((SUM(BH83:BH157)),  2)</f>
        <v>0</v>
      </c>
      <c r="G36" s="38"/>
      <c r="H36" s="38"/>
      <c r="I36" s="148">
        <v>0.14999999999999999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46</v>
      </c>
      <c r="F37" s="147">
        <f>ROUND((SUM(BI83:BI157)),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47</v>
      </c>
      <c r="E39" s="151"/>
      <c r="F39" s="151"/>
      <c r="G39" s="152" t="s">
        <v>48</v>
      </c>
      <c r="H39" s="153" t="s">
        <v>49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99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Úprava křižovatky k nové obytné zóně - Včelnice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95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D.5 - veřejné osvětlení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Chodová Planá</v>
      </c>
      <c r="G52" s="40"/>
      <c r="H52" s="40"/>
      <c r="I52" s="32" t="s">
        <v>23</v>
      </c>
      <c r="J52" s="72" t="str">
        <f>IF(J12="","",J12)</f>
        <v>25. 5. 2023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5.15" customHeight="1">
      <c r="A54" s="38"/>
      <c r="B54" s="39"/>
      <c r="C54" s="32" t="s">
        <v>25</v>
      </c>
      <c r="D54" s="40"/>
      <c r="E54" s="40"/>
      <c r="F54" s="27" t="str">
        <f>E15</f>
        <v>Městys Chodová Planá</v>
      </c>
      <c r="G54" s="40"/>
      <c r="H54" s="40"/>
      <c r="I54" s="32" t="s">
        <v>31</v>
      </c>
      <c r="J54" s="36" t="str">
        <f>E21</f>
        <v>ing. Miroslav Křístek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15.1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34</v>
      </c>
      <c r="J55" s="36" t="str">
        <f>E24</f>
        <v>ing. Miroslav Křístek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100</v>
      </c>
      <c r="D57" s="162"/>
      <c r="E57" s="162"/>
      <c r="F57" s="162"/>
      <c r="G57" s="162"/>
      <c r="H57" s="162"/>
      <c r="I57" s="162"/>
      <c r="J57" s="163" t="s">
        <v>101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69</v>
      </c>
      <c r="D59" s="40"/>
      <c r="E59" s="40"/>
      <c r="F59" s="40"/>
      <c r="G59" s="40"/>
      <c r="H59" s="40"/>
      <c r="I59" s="40"/>
      <c r="J59" s="102">
        <f>J83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102</v>
      </c>
    </row>
    <row r="60" s="9" customFormat="1" ht="24.96" customHeight="1">
      <c r="A60" s="9"/>
      <c r="B60" s="165"/>
      <c r="C60" s="166"/>
      <c r="D60" s="167" t="s">
        <v>969</v>
      </c>
      <c r="E60" s="168"/>
      <c r="F60" s="168"/>
      <c r="G60" s="168"/>
      <c r="H60" s="168"/>
      <c r="I60" s="168"/>
      <c r="J60" s="169">
        <f>J84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5"/>
      <c r="C61" s="166"/>
      <c r="D61" s="167" t="s">
        <v>970</v>
      </c>
      <c r="E61" s="168"/>
      <c r="F61" s="168"/>
      <c r="G61" s="168"/>
      <c r="H61" s="168"/>
      <c r="I61" s="168"/>
      <c r="J61" s="169">
        <f>J117</f>
        <v>0</v>
      </c>
      <c r="K61" s="166"/>
      <c r="L61" s="170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5"/>
      <c r="C62" s="166"/>
      <c r="D62" s="167" t="s">
        <v>971</v>
      </c>
      <c r="E62" s="168"/>
      <c r="F62" s="168"/>
      <c r="G62" s="168"/>
      <c r="H62" s="168"/>
      <c r="I62" s="168"/>
      <c r="J62" s="169">
        <f>J146</f>
        <v>0</v>
      </c>
      <c r="K62" s="166"/>
      <c r="L62" s="170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5"/>
      <c r="C63" s="166"/>
      <c r="D63" s="167" t="s">
        <v>972</v>
      </c>
      <c r="E63" s="168"/>
      <c r="F63" s="168"/>
      <c r="G63" s="168"/>
      <c r="H63" s="168"/>
      <c r="I63" s="168"/>
      <c r="J63" s="169">
        <f>J153</f>
        <v>0</v>
      </c>
      <c r="K63" s="166"/>
      <c r="L63" s="170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2" customFormat="1" ht="21.84" customHeight="1">
      <c r="A64" s="38"/>
      <c r="B64" s="39"/>
      <c r="C64" s="40"/>
      <c r="D64" s="40"/>
      <c r="E64" s="40"/>
      <c r="F64" s="40"/>
      <c r="G64" s="40"/>
      <c r="H64" s="40"/>
      <c r="I64" s="40"/>
      <c r="J64" s="40"/>
      <c r="K64" s="40"/>
      <c r="L64" s="134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 s="2" customFormat="1" ht="6.96" customHeight="1">
      <c r="A65" s="38"/>
      <c r="B65" s="59"/>
      <c r="C65" s="60"/>
      <c r="D65" s="60"/>
      <c r="E65" s="60"/>
      <c r="F65" s="60"/>
      <c r="G65" s="60"/>
      <c r="H65" s="60"/>
      <c r="I65" s="60"/>
      <c r="J65" s="60"/>
      <c r="K65" s="60"/>
      <c r="L65" s="134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9" s="2" customFormat="1" ht="6.96" customHeight="1">
      <c r="A69" s="38"/>
      <c r="B69" s="61"/>
      <c r="C69" s="62"/>
      <c r="D69" s="62"/>
      <c r="E69" s="62"/>
      <c r="F69" s="62"/>
      <c r="G69" s="62"/>
      <c r="H69" s="62"/>
      <c r="I69" s="62"/>
      <c r="J69" s="62"/>
      <c r="K69" s="62"/>
      <c r="L69" s="134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</row>
    <row r="70" s="2" customFormat="1" ht="24.96" customHeight="1">
      <c r="A70" s="38"/>
      <c r="B70" s="39"/>
      <c r="C70" s="23" t="s">
        <v>115</v>
      </c>
      <c r="D70" s="40"/>
      <c r="E70" s="40"/>
      <c r="F70" s="40"/>
      <c r="G70" s="40"/>
      <c r="H70" s="40"/>
      <c r="I70" s="40"/>
      <c r="J70" s="40"/>
      <c r="K70" s="40"/>
      <c r="L70" s="134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="2" customFormat="1" ht="6.96" customHeight="1">
      <c r="A71" s="38"/>
      <c r="B71" s="39"/>
      <c r="C71" s="40"/>
      <c r="D71" s="40"/>
      <c r="E71" s="40"/>
      <c r="F71" s="40"/>
      <c r="G71" s="40"/>
      <c r="H71" s="40"/>
      <c r="I71" s="40"/>
      <c r="J71" s="40"/>
      <c r="K71" s="40"/>
      <c r="L71" s="134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="2" customFormat="1" ht="12" customHeight="1">
      <c r="A72" s="38"/>
      <c r="B72" s="39"/>
      <c r="C72" s="32" t="s">
        <v>16</v>
      </c>
      <c r="D72" s="40"/>
      <c r="E72" s="40"/>
      <c r="F72" s="40"/>
      <c r="G72" s="40"/>
      <c r="H72" s="40"/>
      <c r="I72" s="40"/>
      <c r="J72" s="40"/>
      <c r="K72" s="40"/>
      <c r="L72" s="134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16.5" customHeight="1">
      <c r="A73" s="38"/>
      <c r="B73" s="39"/>
      <c r="C73" s="40"/>
      <c r="D73" s="40"/>
      <c r="E73" s="160" t="str">
        <f>E7</f>
        <v>Úprava křižovatky k nové obytné zóně - Včelnice</v>
      </c>
      <c r="F73" s="32"/>
      <c r="G73" s="32"/>
      <c r="H73" s="32"/>
      <c r="I73" s="40"/>
      <c r="J73" s="40"/>
      <c r="K73" s="40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12" customHeight="1">
      <c r="A74" s="38"/>
      <c r="B74" s="39"/>
      <c r="C74" s="32" t="s">
        <v>95</v>
      </c>
      <c r="D74" s="40"/>
      <c r="E74" s="40"/>
      <c r="F74" s="40"/>
      <c r="G74" s="40"/>
      <c r="H74" s="40"/>
      <c r="I74" s="40"/>
      <c r="J74" s="40"/>
      <c r="K74" s="40"/>
      <c r="L74" s="134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16.5" customHeight="1">
      <c r="A75" s="38"/>
      <c r="B75" s="39"/>
      <c r="C75" s="40"/>
      <c r="D75" s="40"/>
      <c r="E75" s="69" t="str">
        <f>E9</f>
        <v>D.5 - veřejné osvětlení</v>
      </c>
      <c r="F75" s="40"/>
      <c r="G75" s="40"/>
      <c r="H75" s="40"/>
      <c r="I75" s="40"/>
      <c r="J75" s="40"/>
      <c r="K75" s="40"/>
      <c r="L75" s="134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6.96" customHeigh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13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2" customHeight="1">
      <c r="A77" s="38"/>
      <c r="B77" s="39"/>
      <c r="C77" s="32" t="s">
        <v>21</v>
      </c>
      <c r="D77" s="40"/>
      <c r="E77" s="40"/>
      <c r="F77" s="27" t="str">
        <f>F12</f>
        <v>Chodová Planá</v>
      </c>
      <c r="G77" s="40"/>
      <c r="H77" s="40"/>
      <c r="I77" s="32" t="s">
        <v>23</v>
      </c>
      <c r="J77" s="72" t="str">
        <f>IF(J12="","",J12)</f>
        <v>25. 5. 2023</v>
      </c>
      <c r="K77" s="40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6.96" customHeight="1">
      <c r="A78" s="38"/>
      <c r="B78" s="39"/>
      <c r="C78" s="40"/>
      <c r="D78" s="40"/>
      <c r="E78" s="40"/>
      <c r="F78" s="40"/>
      <c r="G78" s="40"/>
      <c r="H78" s="40"/>
      <c r="I78" s="40"/>
      <c r="J78" s="40"/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5.15" customHeight="1">
      <c r="A79" s="38"/>
      <c r="B79" s="39"/>
      <c r="C79" s="32" t="s">
        <v>25</v>
      </c>
      <c r="D79" s="40"/>
      <c r="E79" s="40"/>
      <c r="F79" s="27" t="str">
        <f>E15</f>
        <v>Městys Chodová Planá</v>
      </c>
      <c r="G79" s="40"/>
      <c r="H79" s="40"/>
      <c r="I79" s="32" t="s">
        <v>31</v>
      </c>
      <c r="J79" s="36" t="str">
        <f>E21</f>
        <v>ing. Miroslav Křístek</v>
      </c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5.15" customHeight="1">
      <c r="A80" s="38"/>
      <c r="B80" s="39"/>
      <c r="C80" s="32" t="s">
        <v>29</v>
      </c>
      <c r="D80" s="40"/>
      <c r="E80" s="40"/>
      <c r="F80" s="27" t="str">
        <f>IF(E18="","",E18)</f>
        <v>Vyplň údaj</v>
      </c>
      <c r="G80" s="40"/>
      <c r="H80" s="40"/>
      <c r="I80" s="32" t="s">
        <v>34</v>
      </c>
      <c r="J80" s="36" t="str">
        <f>E24</f>
        <v>ing. Miroslav Křístek</v>
      </c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0.32" customHeight="1">
      <c r="A81" s="38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11" customFormat="1" ht="29.28" customHeight="1">
      <c r="A82" s="177"/>
      <c r="B82" s="178"/>
      <c r="C82" s="179" t="s">
        <v>116</v>
      </c>
      <c r="D82" s="180" t="s">
        <v>56</v>
      </c>
      <c r="E82" s="180" t="s">
        <v>52</v>
      </c>
      <c r="F82" s="180" t="s">
        <v>53</v>
      </c>
      <c r="G82" s="180" t="s">
        <v>117</v>
      </c>
      <c r="H82" s="180" t="s">
        <v>118</v>
      </c>
      <c r="I82" s="180" t="s">
        <v>119</v>
      </c>
      <c r="J82" s="180" t="s">
        <v>101</v>
      </c>
      <c r="K82" s="181" t="s">
        <v>120</v>
      </c>
      <c r="L82" s="182"/>
      <c r="M82" s="92" t="s">
        <v>19</v>
      </c>
      <c r="N82" s="93" t="s">
        <v>41</v>
      </c>
      <c r="O82" s="93" t="s">
        <v>121</v>
      </c>
      <c r="P82" s="93" t="s">
        <v>122</v>
      </c>
      <c r="Q82" s="93" t="s">
        <v>123</v>
      </c>
      <c r="R82" s="93" t="s">
        <v>124</v>
      </c>
      <c r="S82" s="93" t="s">
        <v>125</v>
      </c>
      <c r="T82" s="94" t="s">
        <v>126</v>
      </c>
      <c r="U82" s="177"/>
      <c r="V82" s="177"/>
      <c r="W82" s="177"/>
      <c r="X82" s="177"/>
      <c r="Y82" s="177"/>
      <c r="Z82" s="177"/>
      <c r="AA82" s="177"/>
      <c r="AB82" s="177"/>
      <c r="AC82" s="177"/>
      <c r="AD82" s="177"/>
      <c r="AE82" s="177"/>
    </row>
    <row r="83" s="2" customFormat="1" ht="22.8" customHeight="1">
      <c r="A83" s="38"/>
      <c r="B83" s="39"/>
      <c r="C83" s="99" t="s">
        <v>127</v>
      </c>
      <c r="D83" s="40"/>
      <c r="E83" s="40"/>
      <c r="F83" s="40"/>
      <c r="G83" s="40"/>
      <c r="H83" s="40"/>
      <c r="I83" s="40"/>
      <c r="J83" s="183">
        <f>BK83</f>
        <v>0</v>
      </c>
      <c r="K83" s="40"/>
      <c r="L83" s="44"/>
      <c r="M83" s="95"/>
      <c r="N83" s="184"/>
      <c r="O83" s="96"/>
      <c r="P83" s="185">
        <f>P84+P117+P146+P153</f>
        <v>0</v>
      </c>
      <c r="Q83" s="96"/>
      <c r="R83" s="185">
        <f>R84+R117+R146+R153</f>
        <v>0</v>
      </c>
      <c r="S83" s="96"/>
      <c r="T83" s="186">
        <f>T84+T117+T146+T153</f>
        <v>0</v>
      </c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T83" s="17" t="s">
        <v>70</v>
      </c>
      <c r="AU83" s="17" t="s">
        <v>102</v>
      </c>
      <c r="BK83" s="187">
        <f>BK84+BK117+BK146+BK153</f>
        <v>0</v>
      </c>
    </row>
    <row r="84" s="12" customFormat="1" ht="25.92" customHeight="1">
      <c r="A84" s="12"/>
      <c r="B84" s="188"/>
      <c r="C84" s="189"/>
      <c r="D84" s="190" t="s">
        <v>70</v>
      </c>
      <c r="E84" s="191" t="s">
        <v>973</v>
      </c>
      <c r="F84" s="191" t="s">
        <v>974</v>
      </c>
      <c r="G84" s="189"/>
      <c r="H84" s="189"/>
      <c r="I84" s="192"/>
      <c r="J84" s="193">
        <f>BK84</f>
        <v>0</v>
      </c>
      <c r="K84" s="189"/>
      <c r="L84" s="194"/>
      <c r="M84" s="195"/>
      <c r="N84" s="196"/>
      <c r="O84" s="196"/>
      <c r="P84" s="197">
        <f>SUM(P85:P116)</f>
        <v>0</v>
      </c>
      <c r="Q84" s="196"/>
      <c r="R84" s="197">
        <f>SUM(R85:R116)</f>
        <v>0</v>
      </c>
      <c r="S84" s="196"/>
      <c r="T84" s="198">
        <f>SUM(T85:T116)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199" t="s">
        <v>79</v>
      </c>
      <c r="AT84" s="200" t="s">
        <v>70</v>
      </c>
      <c r="AU84" s="200" t="s">
        <v>71</v>
      </c>
      <c r="AY84" s="199" t="s">
        <v>130</v>
      </c>
      <c r="BK84" s="201">
        <f>SUM(BK85:BK116)</f>
        <v>0</v>
      </c>
    </row>
    <row r="85" s="2" customFormat="1" ht="16.5" customHeight="1">
      <c r="A85" s="38"/>
      <c r="B85" s="39"/>
      <c r="C85" s="246" t="s">
        <v>71</v>
      </c>
      <c r="D85" s="246" t="s">
        <v>220</v>
      </c>
      <c r="E85" s="247" t="s">
        <v>975</v>
      </c>
      <c r="F85" s="248" t="s">
        <v>976</v>
      </c>
      <c r="G85" s="249" t="s">
        <v>164</v>
      </c>
      <c r="H85" s="250">
        <v>220</v>
      </c>
      <c r="I85" s="251"/>
      <c r="J85" s="252">
        <f>ROUND(I85*H85,2)</f>
        <v>0</v>
      </c>
      <c r="K85" s="248" t="s">
        <v>19</v>
      </c>
      <c r="L85" s="253"/>
      <c r="M85" s="254" t="s">
        <v>19</v>
      </c>
      <c r="N85" s="255" t="s">
        <v>42</v>
      </c>
      <c r="O85" s="84"/>
      <c r="P85" s="213">
        <f>O85*H85</f>
        <v>0</v>
      </c>
      <c r="Q85" s="213">
        <v>0</v>
      </c>
      <c r="R85" s="213">
        <f>Q85*H85</f>
        <v>0</v>
      </c>
      <c r="S85" s="213">
        <v>0</v>
      </c>
      <c r="T85" s="214">
        <f>S85*H85</f>
        <v>0</v>
      </c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R85" s="215" t="s">
        <v>154</v>
      </c>
      <c r="AT85" s="215" t="s">
        <v>220</v>
      </c>
      <c r="AU85" s="215" t="s">
        <v>79</v>
      </c>
      <c r="AY85" s="17" t="s">
        <v>130</v>
      </c>
      <c r="BE85" s="216">
        <f>IF(N85="základní",J85,0)</f>
        <v>0</v>
      </c>
      <c r="BF85" s="216">
        <f>IF(N85="snížená",J85,0)</f>
        <v>0</v>
      </c>
      <c r="BG85" s="216">
        <f>IF(N85="zákl. přenesená",J85,0)</f>
        <v>0</v>
      </c>
      <c r="BH85" s="216">
        <f>IF(N85="sníž. přenesená",J85,0)</f>
        <v>0</v>
      </c>
      <c r="BI85" s="216">
        <f>IF(N85="nulová",J85,0)</f>
        <v>0</v>
      </c>
      <c r="BJ85" s="17" t="s">
        <v>79</v>
      </c>
      <c r="BK85" s="216">
        <f>ROUND(I85*H85,2)</f>
        <v>0</v>
      </c>
      <c r="BL85" s="17" t="s">
        <v>137</v>
      </c>
      <c r="BM85" s="215" t="s">
        <v>81</v>
      </c>
    </row>
    <row r="86" s="2" customFormat="1">
      <c r="A86" s="38"/>
      <c r="B86" s="39"/>
      <c r="C86" s="40"/>
      <c r="D86" s="217" t="s">
        <v>138</v>
      </c>
      <c r="E86" s="40"/>
      <c r="F86" s="218" t="s">
        <v>976</v>
      </c>
      <c r="G86" s="40"/>
      <c r="H86" s="40"/>
      <c r="I86" s="219"/>
      <c r="J86" s="40"/>
      <c r="K86" s="40"/>
      <c r="L86" s="44"/>
      <c r="M86" s="220"/>
      <c r="N86" s="221"/>
      <c r="O86" s="84"/>
      <c r="P86" s="84"/>
      <c r="Q86" s="84"/>
      <c r="R86" s="84"/>
      <c r="S86" s="84"/>
      <c r="T86" s="85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T86" s="17" t="s">
        <v>138</v>
      </c>
      <c r="AU86" s="17" t="s">
        <v>79</v>
      </c>
    </row>
    <row r="87" s="2" customFormat="1" ht="16.5" customHeight="1">
      <c r="A87" s="38"/>
      <c r="B87" s="39"/>
      <c r="C87" s="246" t="s">
        <v>71</v>
      </c>
      <c r="D87" s="246" t="s">
        <v>220</v>
      </c>
      <c r="E87" s="247" t="s">
        <v>977</v>
      </c>
      <c r="F87" s="248" t="s">
        <v>978</v>
      </c>
      <c r="G87" s="249" t="s">
        <v>630</v>
      </c>
      <c r="H87" s="250">
        <v>8</v>
      </c>
      <c r="I87" s="251"/>
      <c r="J87" s="252">
        <f>ROUND(I87*H87,2)</f>
        <v>0</v>
      </c>
      <c r="K87" s="248" t="s">
        <v>19</v>
      </c>
      <c r="L87" s="253"/>
      <c r="M87" s="254" t="s">
        <v>19</v>
      </c>
      <c r="N87" s="255" t="s">
        <v>42</v>
      </c>
      <c r="O87" s="84"/>
      <c r="P87" s="213">
        <f>O87*H87</f>
        <v>0</v>
      </c>
      <c r="Q87" s="213">
        <v>0</v>
      </c>
      <c r="R87" s="213">
        <f>Q87*H87</f>
        <v>0</v>
      </c>
      <c r="S87" s="213">
        <v>0</v>
      </c>
      <c r="T87" s="214">
        <f>S87*H87</f>
        <v>0</v>
      </c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R87" s="215" t="s">
        <v>154</v>
      </c>
      <c r="AT87" s="215" t="s">
        <v>220</v>
      </c>
      <c r="AU87" s="215" t="s">
        <v>79</v>
      </c>
      <c r="AY87" s="17" t="s">
        <v>130</v>
      </c>
      <c r="BE87" s="216">
        <f>IF(N87="základní",J87,0)</f>
        <v>0</v>
      </c>
      <c r="BF87" s="216">
        <f>IF(N87="snížená",J87,0)</f>
        <v>0</v>
      </c>
      <c r="BG87" s="216">
        <f>IF(N87="zákl. přenesená",J87,0)</f>
        <v>0</v>
      </c>
      <c r="BH87" s="216">
        <f>IF(N87="sníž. přenesená",J87,0)</f>
        <v>0</v>
      </c>
      <c r="BI87" s="216">
        <f>IF(N87="nulová",J87,0)</f>
        <v>0</v>
      </c>
      <c r="BJ87" s="17" t="s">
        <v>79</v>
      </c>
      <c r="BK87" s="216">
        <f>ROUND(I87*H87,2)</f>
        <v>0</v>
      </c>
      <c r="BL87" s="17" t="s">
        <v>137</v>
      </c>
      <c r="BM87" s="215" t="s">
        <v>137</v>
      </c>
    </row>
    <row r="88" s="2" customFormat="1">
      <c r="A88" s="38"/>
      <c r="B88" s="39"/>
      <c r="C88" s="40"/>
      <c r="D88" s="217" t="s">
        <v>138</v>
      </c>
      <c r="E88" s="40"/>
      <c r="F88" s="218" t="s">
        <v>978</v>
      </c>
      <c r="G88" s="40"/>
      <c r="H88" s="40"/>
      <c r="I88" s="219"/>
      <c r="J88" s="40"/>
      <c r="K88" s="40"/>
      <c r="L88" s="44"/>
      <c r="M88" s="220"/>
      <c r="N88" s="221"/>
      <c r="O88" s="84"/>
      <c r="P88" s="84"/>
      <c r="Q88" s="84"/>
      <c r="R88" s="84"/>
      <c r="S88" s="84"/>
      <c r="T88" s="85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T88" s="17" t="s">
        <v>138</v>
      </c>
      <c r="AU88" s="17" t="s">
        <v>79</v>
      </c>
    </row>
    <row r="89" s="2" customFormat="1" ht="16.5" customHeight="1">
      <c r="A89" s="38"/>
      <c r="B89" s="39"/>
      <c r="C89" s="246" t="s">
        <v>71</v>
      </c>
      <c r="D89" s="246" t="s">
        <v>220</v>
      </c>
      <c r="E89" s="247" t="s">
        <v>979</v>
      </c>
      <c r="F89" s="248" t="s">
        <v>980</v>
      </c>
      <c r="G89" s="249" t="s">
        <v>630</v>
      </c>
      <c r="H89" s="250">
        <v>8</v>
      </c>
      <c r="I89" s="251"/>
      <c r="J89" s="252">
        <f>ROUND(I89*H89,2)</f>
        <v>0</v>
      </c>
      <c r="K89" s="248" t="s">
        <v>19</v>
      </c>
      <c r="L89" s="253"/>
      <c r="M89" s="254" t="s">
        <v>19</v>
      </c>
      <c r="N89" s="255" t="s">
        <v>42</v>
      </c>
      <c r="O89" s="84"/>
      <c r="P89" s="213">
        <f>O89*H89</f>
        <v>0</v>
      </c>
      <c r="Q89" s="213">
        <v>0</v>
      </c>
      <c r="R89" s="213">
        <f>Q89*H89</f>
        <v>0</v>
      </c>
      <c r="S89" s="213">
        <v>0</v>
      </c>
      <c r="T89" s="214">
        <f>S89*H89</f>
        <v>0</v>
      </c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R89" s="215" t="s">
        <v>154</v>
      </c>
      <c r="AT89" s="215" t="s">
        <v>220</v>
      </c>
      <c r="AU89" s="215" t="s">
        <v>79</v>
      </c>
      <c r="AY89" s="17" t="s">
        <v>130</v>
      </c>
      <c r="BE89" s="216">
        <f>IF(N89="základní",J89,0)</f>
        <v>0</v>
      </c>
      <c r="BF89" s="216">
        <f>IF(N89="snížená",J89,0)</f>
        <v>0</v>
      </c>
      <c r="BG89" s="216">
        <f>IF(N89="zákl. přenesená",J89,0)</f>
        <v>0</v>
      </c>
      <c r="BH89" s="216">
        <f>IF(N89="sníž. přenesená",J89,0)</f>
        <v>0</v>
      </c>
      <c r="BI89" s="216">
        <f>IF(N89="nulová",J89,0)</f>
        <v>0</v>
      </c>
      <c r="BJ89" s="17" t="s">
        <v>79</v>
      </c>
      <c r="BK89" s="216">
        <f>ROUND(I89*H89,2)</f>
        <v>0</v>
      </c>
      <c r="BL89" s="17" t="s">
        <v>137</v>
      </c>
      <c r="BM89" s="215" t="s">
        <v>147</v>
      </c>
    </row>
    <row r="90" s="2" customFormat="1">
      <c r="A90" s="38"/>
      <c r="B90" s="39"/>
      <c r="C90" s="40"/>
      <c r="D90" s="217" t="s">
        <v>138</v>
      </c>
      <c r="E90" s="40"/>
      <c r="F90" s="218" t="s">
        <v>980</v>
      </c>
      <c r="G90" s="40"/>
      <c r="H90" s="40"/>
      <c r="I90" s="219"/>
      <c r="J90" s="40"/>
      <c r="K90" s="40"/>
      <c r="L90" s="44"/>
      <c r="M90" s="220"/>
      <c r="N90" s="221"/>
      <c r="O90" s="84"/>
      <c r="P90" s="84"/>
      <c r="Q90" s="84"/>
      <c r="R90" s="84"/>
      <c r="S90" s="84"/>
      <c r="T90" s="85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T90" s="17" t="s">
        <v>138</v>
      </c>
      <c r="AU90" s="17" t="s">
        <v>79</v>
      </c>
    </row>
    <row r="91" s="2" customFormat="1" ht="16.5" customHeight="1">
      <c r="A91" s="38"/>
      <c r="B91" s="39"/>
      <c r="C91" s="246" t="s">
        <v>71</v>
      </c>
      <c r="D91" s="246" t="s">
        <v>220</v>
      </c>
      <c r="E91" s="247" t="s">
        <v>981</v>
      </c>
      <c r="F91" s="248" t="s">
        <v>982</v>
      </c>
      <c r="G91" s="249" t="s">
        <v>630</v>
      </c>
      <c r="H91" s="250">
        <v>8</v>
      </c>
      <c r="I91" s="251"/>
      <c r="J91" s="252">
        <f>ROUND(I91*H91,2)</f>
        <v>0</v>
      </c>
      <c r="K91" s="248" t="s">
        <v>19</v>
      </c>
      <c r="L91" s="253"/>
      <c r="M91" s="254" t="s">
        <v>19</v>
      </c>
      <c r="N91" s="255" t="s">
        <v>42</v>
      </c>
      <c r="O91" s="84"/>
      <c r="P91" s="213">
        <f>O91*H91</f>
        <v>0</v>
      </c>
      <c r="Q91" s="213">
        <v>0</v>
      </c>
      <c r="R91" s="213">
        <f>Q91*H91</f>
        <v>0</v>
      </c>
      <c r="S91" s="213">
        <v>0</v>
      </c>
      <c r="T91" s="214">
        <f>S91*H91</f>
        <v>0</v>
      </c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R91" s="215" t="s">
        <v>154</v>
      </c>
      <c r="AT91" s="215" t="s">
        <v>220</v>
      </c>
      <c r="AU91" s="215" t="s">
        <v>79</v>
      </c>
      <c r="AY91" s="17" t="s">
        <v>130</v>
      </c>
      <c r="BE91" s="216">
        <f>IF(N91="základní",J91,0)</f>
        <v>0</v>
      </c>
      <c r="BF91" s="216">
        <f>IF(N91="snížená",J91,0)</f>
        <v>0</v>
      </c>
      <c r="BG91" s="216">
        <f>IF(N91="zákl. přenesená",J91,0)</f>
        <v>0</v>
      </c>
      <c r="BH91" s="216">
        <f>IF(N91="sníž. přenesená",J91,0)</f>
        <v>0</v>
      </c>
      <c r="BI91" s="216">
        <f>IF(N91="nulová",J91,0)</f>
        <v>0</v>
      </c>
      <c r="BJ91" s="17" t="s">
        <v>79</v>
      </c>
      <c r="BK91" s="216">
        <f>ROUND(I91*H91,2)</f>
        <v>0</v>
      </c>
      <c r="BL91" s="17" t="s">
        <v>137</v>
      </c>
      <c r="BM91" s="215" t="s">
        <v>154</v>
      </c>
    </row>
    <row r="92" s="2" customFormat="1">
      <c r="A92" s="38"/>
      <c r="B92" s="39"/>
      <c r="C92" s="40"/>
      <c r="D92" s="217" t="s">
        <v>138</v>
      </c>
      <c r="E92" s="40"/>
      <c r="F92" s="218" t="s">
        <v>982</v>
      </c>
      <c r="G92" s="40"/>
      <c r="H92" s="40"/>
      <c r="I92" s="219"/>
      <c r="J92" s="40"/>
      <c r="K92" s="40"/>
      <c r="L92" s="44"/>
      <c r="M92" s="220"/>
      <c r="N92" s="221"/>
      <c r="O92" s="84"/>
      <c r="P92" s="84"/>
      <c r="Q92" s="84"/>
      <c r="R92" s="84"/>
      <c r="S92" s="84"/>
      <c r="T92" s="85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T92" s="17" t="s">
        <v>138</v>
      </c>
      <c r="AU92" s="17" t="s">
        <v>79</v>
      </c>
    </row>
    <row r="93" s="2" customFormat="1" ht="16.5" customHeight="1">
      <c r="A93" s="38"/>
      <c r="B93" s="39"/>
      <c r="C93" s="246" t="s">
        <v>71</v>
      </c>
      <c r="D93" s="246" t="s">
        <v>220</v>
      </c>
      <c r="E93" s="247" t="s">
        <v>983</v>
      </c>
      <c r="F93" s="248" t="s">
        <v>984</v>
      </c>
      <c r="G93" s="249" t="s">
        <v>630</v>
      </c>
      <c r="H93" s="250">
        <v>8</v>
      </c>
      <c r="I93" s="251"/>
      <c r="J93" s="252">
        <f>ROUND(I93*H93,2)</f>
        <v>0</v>
      </c>
      <c r="K93" s="248" t="s">
        <v>19</v>
      </c>
      <c r="L93" s="253"/>
      <c r="M93" s="254" t="s">
        <v>19</v>
      </c>
      <c r="N93" s="255" t="s">
        <v>42</v>
      </c>
      <c r="O93" s="84"/>
      <c r="P93" s="213">
        <f>O93*H93</f>
        <v>0</v>
      </c>
      <c r="Q93" s="213">
        <v>0</v>
      </c>
      <c r="R93" s="213">
        <f>Q93*H93</f>
        <v>0</v>
      </c>
      <c r="S93" s="213">
        <v>0</v>
      </c>
      <c r="T93" s="214">
        <f>S93*H93</f>
        <v>0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R93" s="215" t="s">
        <v>154</v>
      </c>
      <c r="AT93" s="215" t="s">
        <v>220</v>
      </c>
      <c r="AU93" s="215" t="s">
        <v>79</v>
      </c>
      <c r="AY93" s="17" t="s">
        <v>130</v>
      </c>
      <c r="BE93" s="216">
        <f>IF(N93="základní",J93,0)</f>
        <v>0</v>
      </c>
      <c r="BF93" s="216">
        <f>IF(N93="snížená",J93,0)</f>
        <v>0</v>
      </c>
      <c r="BG93" s="216">
        <f>IF(N93="zákl. přenesená",J93,0)</f>
        <v>0</v>
      </c>
      <c r="BH93" s="216">
        <f>IF(N93="sníž. přenesená",J93,0)</f>
        <v>0</v>
      </c>
      <c r="BI93" s="216">
        <f>IF(N93="nulová",J93,0)</f>
        <v>0</v>
      </c>
      <c r="BJ93" s="17" t="s">
        <v>79</v>
      </c>
      <c r="BK93" s="216">
        <f>ROUND(I93*H93,2)</f>
        <v>0</v>
      </c>
      <c r="BL93" s="17" t="s">
        <v>137</v>
      </c>
      <c r="BM93" s="215" t="s">
        <v>160</v>
      </c>
    </row>
    <row r="94" s="2" customFormat="1">
      <c r="A94" s="38"/>
      <c r="B94" s="39"/>
      <c r="C94" s="40"/>
      <c r="D94" s="217" t="s">
        <v>138</v>
      </c>
      <c r="E94" s="40"/>
      <c r="F94" s="218" t="s">
        <v>984</v>
      </c>
      <c r="G94" s="40"/>
      <c r="H94" s="40"/>
      <c r="I94" s="219"/>
      <c r="J94" s="40"/>
      <c r="K94" s="40"/>
      <c r="L94" s="44"/>
      <c r="M94" s="220"/>
      <c r="N94" s="221"/>
      <c r="O94" s="84"/>
      <c r="P94" s="84"/>
      <c r="Q94" s="84"/>
      <c r="R94" s="84"/>
      <c r="S94" s="84"/>
      <c r="T94" s="85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T94" s="17" t="s">
        <v>138</v>
      </c>
      <c r="AU94" s="17" t="s">
        <v>79</v>
      </c>
    </row>
    <row r="95" s="2" customFormat="1" ht="16.5" customHeight="1">
      <c r="A95" s="38"/>
      <c r="B95" s="39"/>
      <c r="C95" s="246" t="s">
        <v>71</v>
      </c>
      <c r="D95" s="246" t="s">
        <v>220</v>
      </c>
      <c r="E95" s="247" t="s">
        <v>985</v>
      </c>
      <c r="F95" s="248" t="s">
        <v>986</v>
      </c>
      <c r="G95" s="249" t="s">
        <v>164</v>
      </c>
      <c r="H95" s="250">
        <v>220</v>
      </c>
      <c r="I95" s="251"/>
      <c r="J95" s="252">
        <f>ROUND(I95*H95,2)</f>
        <v>0</v>
      </c>
      <c r="K95" s="248" t="s">
        <v>19</v>
      </c>
      <c r="L95" s="253"/>
      <c r="M95" s="254" t="s">
        <v>19</v>
      </c>
      <c r="N95" s="255" t="s">
        <v>42</v>
      </c>
      <c r="O95" s="84"/>
      <c r="P95" s="213">
        <f>O95*H95</f>
        <v>0</v>
      </c>
      <c r="Q95" s="213">
        <v>0</v>
      </c>
      <c r="R95" s="213">
        <f>Q95*H95</f>
        <v>0</v>
      </c>
      <c r="S95" s="213">
        <v>0</v>
      </c>
      <c r="T95" s="214">
        <f>S95*H95</f>
        <v>0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215" t="s">
        <v>154</v>
      </c>
      <c r="AT95" s="215" t="s">
        <v>220</v>
      </c>
      <c r="AU95" s="215" t="s">
        <v>79</v>
      </c>
      <c r="AY95" s="17" t="s">
        <v>130</v>
      </c>
      <c r="BE95" s="216">
        <f>IF(N95="základní",J95,0)</f>
        <v>0</v>
      </c>
      <c r="BF95" s="216">
        <f>IF(N95="snížená",J95,0)</f>
        <v>0</v>
      </c>
      <c r="BG95" s="216">
        <f>IF(N95="zákl. přenesená",J95,0)</f>
        <v>0</v>
      </c>
      <c r="BH95" s="216">
        <f>IF(N95="sníž. přenesená",J95,0)</f>
        <v>0</v>
      </c>
      <c r="BI95" s="216">
        <f>IF(N95="nulová",J95,0)</f>
        <v>0</v>
      </c>
      <c r="BJ95" s="17" t="s">
        <v>79</v>
      </c>
      <c r="BK95" s="216">
        <f>ROUND(I95*H95,2)</f>
        <v>0</v>
      </c>
      <c r="BL95" s="17" t="s">
        <v>137</v>
      </c>
      <c r="BM95" s="215" t="s">
        <v>165</v>
      </c>
    </row>
    <row r="96" s="2" customFormat="1">
      <c r="A96" s="38"/>
      <c r="B96" s="39"/>
      <c r="C96" s="40"/>
      <c r="D96" s="217" t="s">
        <v>138</v>
      </c>
      <c r="E96" s="40"/>
      <c r="F96" s="218" t="s">
        <v>986</v>
      </c>
      <c r="G96" s="40"/>
      <c r="H96" s="40"/>
      <c r="I96" s="219"/>
      <c r="J96" s="40"/>
      <c r="K96" s="40"/>
      <c r="L96" s="44"/>
      <c r="M96" s="220"/>
      <c r="N96" s="221"/>
      <c r="O96" s="84"/>
      <c r="P96" s="84"/>
      <c r="Q96" s="84"/>
      <c r="R96" s="84"/>
      <c r="S96" s="84"/>
      <c r="T96" s="85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T96" s="17" t="s">
        <v>138</v>
      </c>
      <c r="AU96" s="17" t="s">
        <v>79</v>
      </c>
    </row>
    <row r="97" s="2" customFormat="1" ht="16.5" customHeight="1">
      <c r="A97" s="38"/>
      <c r="B97" s="39"/>
      <c r="C97" s="246" t="s">
        <v>71</v>
      </c>
      <c r="D97" s="246" t="s">
        <v>220</v>
      </c>
      <c r="E97" s="247" t="s">
        <v>987</v>
      </c>
      <c r="F97" s="248" t="s">
        <v>988</v>
      </c>
      <c r="G97" s="249" t="s">
        <v>164</v>
      </c>
      <c r="H97" s="250">
        <v>16</v>
      </c>
      <c r="I97" s="251"/>
      <c r="J97" s="252">
        <f>ROUND(I97*H97,2)</f>
        <v>0</v>
      </c>
      <c r="K97" s="248" t="s">
        <v>19</v>
      </c>
      <c r="L97" s="253"/>
      <c r="M97" s="254" t="s">
        <v>19</v>
      </c>
      <c r="N97" s="255" t="s">
        <v>42</v>
      </c>
      <c r="O97" s="84"/>
      <c r="P97" s="213">
        <f>O97*H97</f>
        <v>0</v>
      </c>
      <c r="Q97" s="213">
        <v>0</v>
      </c>
      <c r="R97" s="213">
        <f>Q97*H97</f>
        <v>0</v>
      </c>
      <c r="S97" s="213">
        <v>0</v>
      </c>
      <c r="T97" s="214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15" t="s">
        <v>154</v>
      </c>
      <c r="AT97" s="215" t="s">
        <v>220</v>
      </c>
      <c r="AU97" s="215" t="s">
        <v>79</v>
      </c>
      <c r="AY97" s="17" t="s">
        <v>130</v>
      </c>
      <c r="BE97" s="216">
        <f>IF(N97="základní",J97,0)</f>
        <v>0</v>
      </c>
      <c r="BF97" s="216">
        <f>IF(N97="snížená",J97,0)</f>
        <v>0</v>
      </c>
      <c r="BG97" s="216">
        <f>IF(N97="zákl. přenesená",J97,0)</f>
        <v>0</v>
      </c>
      <c r="BH97" s="216">
        <f>IF(N97="sníž. přenesená",J97,0)</f>
        <v>0</v>
      </c>
      <c r="BI97" s="216">
        <f>IF(N97="nulová",J97,0)</f>
        <v>0</v>
      </c>
      <c r="BJ97" s="17" t="s">
        <v>79</v>
      </c>
      <c r="BK97" s="216">
        <f>ROUND(I97*H97,2)</f>
        <v>0</v>
      </c>
      <c r="BL97" s="17" t="s">
        <v>137</v>
      </c>
      <c r="BM97" s="215" t="s">
        <v>172</v>
      </c>
    </row>
    <row r="98" s="2" customFormat="1">
      <c r="A98" s="38"/>
      <c r="B98" s="39"/>
      <c r="C98" s="40"/>
      <c r="D98" s="217" t="s">
        <v>138</v>
      </c>
      <c r="E98" s="40"/>
      <c r="F98" s="218" t="s">
        <v>988</v>
      </c>
      <c r="G98" s="40"/>
      <c r="H98" s="40"/>
      <c r="I98" s="219"/>
      <c r="J98" s="40"/>
      <c r="K98" s="40"/>
      <c r="L98" s="44"/>
      <c r="M98" s="220"/>
      <c r="N98" s="221"/>
      <c r="O98" s="84"/>
      <c r="P98" s="84"/>
      <c r="Q98" s="84"/>
      <c r="R98" s="84"/>
      <c r="S98" s="84"/>
      <c r="T98" s="85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T98" s="17" t="s">
        <v>138</v>
      </c>
      <c r="AU98" s="17" t="s">
        <v>79</v>
      </c>
    </row>
    <row r="99" s="2" customFormat="1" ht="16.5" customHeight="1">
      <c r="A99" s="38"/>
      <c r="B99" s="39"/>
      <c r="C99" s="246" t="s">
        <v>71</v>
      </c>
      <c r="D99" s="246" t="s">
        <v>220</v>
      </c>
      <c r="E99" s="247" t="s">
        <v>989</v>
      </c>
      <c r="F99" s="248" t="s">
        <v>990</v>
      </c>
      <c r="G99" s="249" t="s">
        <v>164</v>
      </c>
      <c r="H99" s="250">
        <v>80</v>
      </c>
      <c r="I99" s="251"/>
      <c r="J99" s="252">
        <f>ROUND(I99*H99,2)</f>
        <v>0</v>
      </c>
      <c r="K99" s="248" t="s">
        <v>19</v>
      </c>
      <c r="L99" s="253"/>
      <c r="M99" s="254" t="s">
        <v>19</v>
      </c>
      <c r="N99" s="255" t="s">
        <v>42</v>
      </c>
      <c r="O99" s="84"/>
      <c r="P99" s="213">
        <f>O99*H99</f>
        <v>0</v>
      </c>
      <c r="Q99" s="213">
        <v>0</v>
      </c>
      <c r="R99" s="213">
        <f>Q99*H99</f>
        <v>0</v>
      </c>
      <c r="S99" s="213">
        <v>0</v>
      </c>
      <c r="T99" s="214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15" t="s">
        <v>154</v>
      </c>
      <c r="AT99" s="215" t="s">
        <v>220</v>
      </c>
      <c r="AU99" s="215" t="s">
        <v>79</v>
      </c>
      <c r="AY99" s="17" t="s">
        <v>130</v>
      </c>
      <c r="BE99" s="216">
        <f>IF(N99="základní",J99,0)</f>
        <v>0</v>
      </c>
      <c r="BF99" s="216">
        <f>IF(N99="snížená",J99,0)</f>
        <v>0</v>
      </c>
      <c r="BG99" s="216">
        <f>IF(N99="zákl. přenesená",J99,0)</f>
        <v>0</v>
      </c>
      <c r="BH99" s="216">
        <f>IF(N99="sníž. přenesená",J99,0)</f>
        <v>0</v>
      </c>
      <c r="BI99" s="216">
        <f>IF(N99="nulová",J99,0)</f>
        <v>0</v>
      </c>
      <c r="BJ99" s="17" t="s">
        <v>79</v>
      </c>
      <c r="BK99" s="216">
        <f>ROUND(I99*H99,2)</f>
        <v>0</v>
      </c>
      <c r="BL99" s="17" t="s">
        <v>137</v>
      </c>
      <c r="BM99" s="215" t="s">
        <v>177</v>
      </c>
    </row>
    <row r="100" s="2" customFormat="1">
      <c r="A100" s="38"/>
      <c r="B100" s="39"/>
      <c r="C100" s="40"/>
      <c r="D100" s="217" t="s">
        <v>138</v>
      </c>
      <c r="E100" s="40"/>
      <c r="F100" s="218" t="s">
        <v>990</v>
      </c>
      <c r="G100" s="40"/>
      <c r="H100" s="40"/>
      <c r="I100" s="219"/>
      <c r="J100" s="40"/>
      <c r="K100" s="40"/>
      <c r="L100" s="44"/>
      <c r="M100" s="220"/>
      <c r="N100" s="221"/>
      <c r="O100" s="84"/>
      <c r="P100" s="84"/>
      <c r="Q100" s="84"/>
      <c r="R100" s="84"/>
      <c r="S100" s="84"/>
      <c r="T100" s="85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T100" s="17" t="s">
        <v>138</v>
      </c>
      <c r="AU100" s="17" t="s">
        <v>79</v>
      </c>
    </row>
    <row r="101" s="2" customFormat="1" ht="16.5" customHeight="1">
      <c r="A101" s="38"/>
      <c r="B101" s="39"/>
      <c r="C101" s="246" t="s">
        <v>71</v>
      </c>
      <c r="D101" s="246" t="s">
        <v>220</v>
      </c>
      <c r="E101" s="247" t="s">
        <v>991</v>
      </c>
      <c r="F101" s="248" t="s">
        <v>992</v>
      </c>
      <c r="G101" s="249" t="s">
        <v>164</v>
      </c>
      <c r="H101" s="250">
        <v>230</v>
      </c>
      <c r="I101" s="251"/>
      <c r="J101" s="252">
        <f>ROUND(I101*H101,2)</f>
        <v>0</v>
      </c>
      <c r="K101" s="248" t="s">
        <v>19</v>
      </c>
      <c r="L101" s="253"/>
      <c r="M101" s="254" t="s">
        <v>19</v>
      </c>
      <c r="N101" s="255" t="s">
        <v>42</v>
      </c>
      <c r="O101" s="84"/>
      <c r="P101" s="213">
        <f>O101*H101</f>
        <v>0</v>
      </c>
      <c r="Q101" s="213">
        <v>0</v>
      </c>
      <c r="R101" s="213">
        <f>Q101*H101</f>
        <v>0</v>
      </c>
      <c r="S101" s="213">
        <v>0</v>
      </c>
      <c r="T101" s="214">
        <f>S101*H101</f>
        <v>0</v>
      </c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R101" s="215" t="s">
        <v>154</v>
      </c>
      <c r="AT101" s="215" t="s">
        <v>220</v>
      </c>
      <c r="AU101" s="215" t="s">
        <v>79</v>
      </c>
      <c r="AY101" s="17" t="s">
        <v>130</v>
      </c>
      <c r="BE101" s="216">
        <f>IF(N101="základní",J101,0)</f>
        <v>0</v>
      </c>
      <c r="BF101" s="216">
        <f>IF(N101="snížená",J101,0)</f>
        <v>0</v>
      </c>
      <c r="BG101" s="216">
        <f>IF(N101="zákl. přenesená",J101,0)</f>
        <v>0</v>
      </c>
      <c r="BH101" s="216">
        <f>IF(N101="sníž. přenesená",J101,0)</f>
        <v>0</v>
      </c>
      <c r="BI101" s="216">
        <f>IF(N101="nulová",J101,0)</f>
        <v>0</v>
      </c>
      <c r="BJ101" s="17" t="s">
        <v>79</v>
      </c>
      <c r="BK101" s="216">
        <f>ROUND(I101*H101,2)</f>
        <v>0</v>
      </c>
      <c r="BL101" s="17" t="s">
        <v>137</v>
      </c>
      <c r="BM101" s="215" t="s">
        <v>195</v>
      </c>
    </row>
    <row r="102" s="2" customFormat="1">
      <c r="A102" s="38"/>
      <c r="B102" s="39"/>
      <c r="C102" s="40"/>
      <c r="D102" s="217" t="s">
        <v>138</v>
      </c>
      <c r="E102" s="40"/>
      <c r="F102" s="218" t="s">
        <v>992</v>
      </c>
      <c r="G102" s="40"/>
      <c r="H102" s="40"/>
      <c r="I102" s="219"/>
      <c r="J102" s="40"/>
      <c r="K102" s="40"/>
      <c r="L102" s="44"/>
      <c r="M102" s="220"/>
      <c r="N102" s="221"/>
      <c r="O102" s="84"/>
      <c r="P102" s="84"/>
      <c r="Q102" s="84"/>
      <c r="R102" s="84"/>
      <c r="S102" s="84"/>
      <c r="T102" s="85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T102" s="17" t="s">
        <v>138</v>
      </c>
      <c r="AU102" s="17" t="s">
        <v>79</v>
      </c>
    </row>
    <row r="103" s="2" customFormat="1" ht="16.5" customHeight="1">
      <c r="A103" s="38"/>
      <c r="B103" s="39"/>
      <c r="C103" s="246" t="s">
        <v>71</v>
      </c>
      <c r="D103" s="246" t="s">
        <v>220</v>
      </c>
      <c r="E103" s="247" t="s">
        <v>993</v>
      </c>
      <c r="F103" s="248" t="s">
        <v>994</v>
      </c>
      <c r="G103" s="249" t="s">
        <v>630</v>
      </c>
      <c r="H103" s="250">
        <v>16</v>
      </c>
      <c r="I103" s="251"/>
      <c r="J103" s="252">
        <f>ROUND(I103*H103,2)</f>
        <v>0</v>
      </c>
      <c r="K103" s="248" t="s">
        <v>19</v>
      </c>
      <c r="L103" s="253"/>
      <c r="M103" s="254" t="s">
        <v>19</v>
      </c>
      <c r="N103" s="255" t="s">
        <v>42</v>
      </c>
      <c r="O103" s="84"/>
      <c r="P103" s="213">
        <f>O103*H103</f>
        <v>0</v>
      </c>
      <c r="Q103" s="213">
        <v>0</v>
      </c>
      <c r="R103" s="213">
        <f>Q103*H103</f>
        <v>0</v>
      </c>
      <c r="S103" s="213">
        <v>0</v>
      </c>
      <c r="T103" s="214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15" t="s">
        <v>154</v>
      </c>
      <c r="AT103" s="215" t="s">
        <v>220</v>
      </c>
      <c r="AU103" s="215" t="s">
        <v>79</v>
      </c>
      <c r="AY103" s="17" t="s">
        <v>130</v>
      </c>
      <c r="BE103" s="216">
        <f>IF(N103="základní",J103,0)</f>
        <v>0</v>
      </c>
      <c r="BF103" s="216">
        <f>IF(N103="snížená",J103,0)</f>
        <v>0</v>
      </c>
      <c r="BG103" s="216">
        <f>IF(N103="zákl. přenesená",J103,0)</f>
        <v>0</v>
      </c>
      <c r="BH103" s="216">
        <f>IF(N103="sníž. přenesená",J103,0)</f>
        <v>0</v>
      </c>
      <c r="BI103" s="216">
        <f>IF(N103="nulová",J103,0)</f>
        <v>0</v>
      </c>
      <c r="BJ103" s="17" t="s">
        <v>79</v>
      </c>
      <c r="BK103" s="216">
        <f>ROUND(I103*H103,2)</f>
        <v>0</v>
      </c>
      <c r="BL103" s="17" t="s">
        <v>137</v>
      </c>
      <c r="BM103" s="215" t="s">
        <v>200</v>
      </c>
    </row>
    <row r="104" s="2" customFormat="1">
      <c r="A104" s="38"/>
      <c r="B104" s="39"/>
      <c r="C104" s="40"/>
      <c r="D104" s="217" t="s">
        <v>138</v>
      </c>
      <c r="E104" s="40"/>
      <c r="F104" s="218" t="s">
        <v>994</v>
      </c>
      <c r="G104" s="40"/>
      <c r="H104" s="40"/>
      <c r="I104" s="219"/>
      <c r="J104" s="40"/>
      <c r="K104" s="40"/>
      <c r="L104" s="44"/>
      <c r="M104" s="220"/>
      <c r="N104" s="221"/>
      <c r="O104" s="84"/>
      <c r="P104" s="84"/>
      <c r="Q104" s="84"/>
      <c r="R104" s="84"/>
      <c r="S104" s="84"/>
      <c r="T104" s="85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T104" s="17" t="s">
        <v>138</v>
      </c>
      <c r="AU104" s="17" t="s">
        <v>79</v>
      </c>
    </row>
    <row r="105" s="2" customFormat="1" ht="16.5" customHeight="1">
      <c r="A105" s="38"/>
      <c r="B105" s="39"/>
      <c r="C105" s="246" t="s">
        <v>71</v>
      </c>
      <c r="D105" s="246" t="s">
        <v>220</v>
      </c>
      <c r="E105" s="247" t="s">
        <v>995</v>
      </c>
      <c r="F105" s="248" t="s">
        <v>996</v>
      </c>
      <c r="G105" s="249" t="s">
        <v>997</v>
      </c>
      <c r="H105" s="250">
        <v>0.25</v>
      </c>
      <c r="I105" s="251"/>
      <c r="J105" s="252">
        <f>ROUND(I105*H105,2)</f>
        <v>0</v>
      </c>
      <c r="K105" s="248" t="s">
        <v>19</v>
      </c>
      <c r="L105" s="253"/>
      <c r="M105" s="254" t="s">
        <v>19</v>
      </c>
      <c r="N105" s="255" t="s">
        <v>42</v>
      </c>
      <c r="O105" s="84"/>
      <c r="P105" s="213">
        <f>O105*H105</f>
        <v>0</v>
      </c>
      <c r="Q105" s="213">
        <v>0</v>
      </c>
      <c r="R105" s="213">
        <f>Q105*H105</f>
        <v>0</v>
      </c>
      <c r="S105" s="213">
        <v>0</v>
      </c>
      <c r="T105" s="214">
        <f>S105*H105</f>
        <v>0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15" t="s">
        <v>154</v>
      </c>
      <c r="AT105" s="215" t="s">
        <v>220</v>
      </c>
      <c r="AU105" s="215" t="s">
        <v>79</v>
      </c>
      <c r="AY105" s="17" t="s">
        <v>130</v>
      </c>
      <c r="BE105" s="216">
        <f>IF(N105="základní",J105,0)</f>
        <v>0</v>
      </c>
      <c r="BF105" s="216">
        <f>IF(N105="snížená",J105,0)</f>
        <v>0</v>
      </c>
      <c r="BG105" s="216">
        <f>IF(N105="zákl. přenesená",J105,0)</f>
        <v>0</v>
      </c>
      <c r="BH105" s="216">
        <f>IF(N105="sníž. přenesená",J105,0)</f>
        <v>0</v>
      </c>
      <c r="BI105" s="216">
        <f>IF(N105="nulová",J105,0)</f>
        <v>0</v>
      </c>
      <c r="BJ105" s="17" t="s">
        <v>79</v>
      </c>
      <c r="BK105" s="216">
        <f>ROUND(I105*H105,2)</f>
        <v>0</v>
      </c>
      <c r="BL105" s="17" t="s">
        <v>137</v>
      </c>
      <c r="BM105" s="215" t="s">
        <v>206</v>
      </c>
    </row>
    <row r="106" s="2" customFormat="1">
      <c r="A106" s="38"/>
      <c r="B106" s="39"/>
      <c r="C106" s="40"/>
      <c r="D106" s="217" t="s">
        <v>138</v>
      </c>
      <c r="E106" s="40"/>
      <c r="F106" s="218" t="s">
        <v>996</v>
      </c>
      <c r="G106" s="40"/>
      <c r="H106" s="40"/>
      <c r="I106" s="219"/>
      <c r="J106" s="40"/>
      <c r="K106" s="40"/>
      <c r="L106" s="44"/>
      <c r="M106" s="220"/>
      <c r="N106" s="221"/>
      <c r="O106" s="84"/>
      <c r="P106" s="84"/>
      <c r="Q106" s="84"/>
      <c r="R106" s="84"/>
      <c r="S106" s="84"/>
      <c r="T106" s="85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T106" s="17" t="s">
        <v>138</v>
      </c>
      <c r="AU106" s="17" t="s">
        <v>79</v>
      </c>
    </row>
    <row r="107" s="2" customFormat="1" ht="16.5" customHeight="1">
      <c r="A107" s="38"/>
      <c r="B107" s="39"/>
      <c r="C107" s="246" t="s">
        <v>71</v>
      </c>
      <c r="D107" s="246" t="s">
        <v>220</v>
      </c>
      <c r="E107" s="247" t="s">
        <v>998</v>
      </c>
      <c r="F107" s="248" t="s">
        <v>999</v>
      </c>
      <c r="G107" s="249" t="s">
        <v>164</v>
      </c>
      <c r="H107" s="250">
        <v>220</v>
      </c>
      <c r="I107" s="251"/>
      <c r="J107" s="252">
        <f>ROUND(I107*H107,2)</f>
        <v>0</v>
      </c>
      <c r="K107" s="248" t="s">
        <v>19</v>
      </c>
      <c r="L107" s="253"/>
      <c r="M107" s="254" t="s">
        <v>19</v>
      </c>
      <c r="N107" s="255" t="s">
        <v>42</v>
      </c>
      <c r="O107" s="84"/>
      <c r="P107" s="213">
        <f>O107*H107</f>
        <v>0</v>
      </c>
      <c r="Q107" s="213">
        <v>0</v>
      </c>
      <c r="R107" s="213">
        <f>Q107*H107</f>
        <v>0</v>
      </c>
      <c r="S107" s="213">
        <v>0</v>
      </c>
      <c r="T107" s="214">
        <f>S107*H107</f>
        <v>0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R107" s="215" t="s">
        <v>154</v>
      </c>
      <c r="AT107" s="215" t="s">
        <v>220</v>
      </c>
      <c r="AU107" s="215" t="s">
        <v>79</v>
      </c>
      <c r="AY107" s="17" t="s">
        <v>130</v>
      </c>
      <c r="BE107" s="216">
        <f>IF(N107="základní",J107,0)</f>
        <v>0</v>
      </c>
      <c r="BF107" s="216">
        <f>IF(N107="snížená",J107,0)</f>
        <v>0</v>
      </c>
      <c r="BG107" s="216">
        <f>IF(N107="zákl. přenesená",J107,0)</f>
        <v>0</v>
      </c>
      <c r="BH107" s="216">
        <f>IF(N107="sníž. přenesená",J107,0)</f>
        <v>0</v>
      </c>
      <c r="BI107" s="216">
        <f>IF(N107="nulová",J107,0)</f>
        <v>0</v>
      </c>
      <c r="BJ107" s="17" t="s">
        <v>79</v>
      </c>
      <c r="BK107" s="216">
        <f>ROUND(I107*H107,2)</f>
        <v>0</v>
      </c>
      <c r="BL107" s="17" t="s">
        <v>137</v>
      </c>
      <c r="BM107" s="215" t="s">
        <v>211</v>
      </c>
    </row>
    <row r="108" s="2" customFormat="1">
      <c r="A108" s="38"/>
      <c r="B108" s="39"/>
      <c r="C108" s="40"/>
      <c r="D108" s="217" t="s">
        <v>138</v>
      </c>
      <c r="E108" s="40"/>
      <c r="F108" s="218" t="s">
        <v>999</v>
      </c>
      <c r="G108" s="40"/>
      <c r="H108" s="40"/>
      <c r="I108" s="219"/>
      <c r="J108" s="40"/>
      <c r="K108" s="40"/>
      <c r="L108" s="44"/>
      <c r="M108" s="220"/>
      <c r="N108" s="221"/>
      <c r="O108" s="84"/>
      <c r="P108" s="84"/>
      <c r="Q108" s="84"/>
      <c r="R108" s="84"/>
      <c r="S108" s="84"/>
      <c r="T108" s="85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T108" s="17" t="s">
        <v>138</v>
      </c>
      <c r="AU108" s="17" t="s">
        <v>79</v>
      </c>
    </row>
    <row r="109" s="2" customFormat="1" ht="16.5" customHeight="1">
      <c r="A109" s="38"/>
      <c r="B109" s="39"/>
      <c r="C109" s="246" t="s">
        <v>71</v>
      </c>
      <c r="D109" s="246" t="s">
        <v>220</v>
      </c>
      <c r="E109" s="247" t="s">
        <v>1000</v>
      </c>
      <c r="F109" s="248" t="s">
        <v>1001</v>
      </c>
      <c r="G109" s="249" t="s">
        <v>164</v>
      </c>
      <c r="H109" s="250">
        <v>220</v>
      </c>
      <c r="I109" s="251"/>
      <c r="J109" s="252">
        <f>ROUND(I109*H109,2)</f>
        <v>0</v>
      </c>
      <c r="K109" s="248" t="s">
        <v>19</v>
      </c>
      <c r="L109" s="253"/>
      <c r="M109" s="254" t="s">
        <v>19</v>
      </c>
      <c r="N109" s="255" t="s">
        <v>42</v>
      </c>
      <c r="O109" s="84"/>
      <c r="P109" s="213">
        <f>O109*H109</f>
        <v>0</v>
      </c>
      <c r="Q109" s="213">
        <v>0</v>
      </c>
      <c r="R109" s="213">
        <f>Q109*H109</f>
        <v>0</v>
      </c>
      <c r="S109" s="213">
        <v>0</v>
      </c>
      <c r="T109" s="214">
        <f>S109*H109</f>
        <v>0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R109" s="215" t="s">
        <v>154</v>
      </c>
      <c r="AT109" s="215" t="s">
        <v>220</v>
      </c>
      <c r="AU109" s="215" t="s">
        <v>79</v>
      </c>
      <c r="AY109" s="17" t="s">
        <v>130</v>
      </c>
      <c r="BE109" s="216">
        <f>IF(N109="základní",J109,0)</f>
        <v>0</v>
      </c>
      <c r="BF109" s="216">
        <f>IF(N109="snížená",J109,0)</f>
        <v>0</v>
      </c>
      <c r="BG109" s="216">
        <f>IF(N109="zákl. přenesená",J109,0)</f>
        <v>0</v>
      </c>
      <c r="BH109" s="216">
        <f>IF(N109="sníž. přenesená",J109,0)</f>
        <v>0</v>
      </c>
      <c r="BI109" s="216">
        <f>IF(N109="nulová",J109,0)</f>
        <v>0</v>
      </c>
      <c r="BJ109" s="17" t="s">
        <v>79</v>
      </c>
      <c r="BK109" s="216">
        <f>ROUND(I109*H109,2)</f>
        <v>0</v>
      </c>
      <c r="BL109" s="17" t="s">
        <v>137</v>
      </c>
      <c r="BM109" s="215" t="s">
        <v>217</v>
      </c>
    </row>
    <row r="110" s="2" customFormat="1">
      <c r="A110" s="38"/>
      <c r="B110" s="39"/>
      <c r="C110" s="40"/>
      <c r="D110" s="217" t="s">
        <v>138</v>
      </c>
      <c r="E110" s="40"/>
      <c r="F110" s="218" t="s">
        <v>1001</v>
      </c>
      <c r="G110" s="40"/>
      <c r="H110" s="40"/>
      <c r="I110" s="219"/>
      <c r="J110" s="40"/>
      <c r="K110" s="40"/>
      <c r="L110" s="44"/>
      <c r="M110" s="220"/>
      <c r="N110" s="221"/>
      <c r="O110" s="84"/>
      <c r="P110" s="84"/>
      <c r="Q110" s="84"/>
      <c r="R110" s="84"/>
      <c r="S110" s="84"/>
      <c r="T110" s="85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T110" s="17" t="s">
        <v>138</v>
      </c>
      <c r="AU110" s="17" t="s">
        <v>79</v>
      </c>
    </row>
    <row r="111" s="2" customFormat="1" ht="16.5" customHeight="1">
      <c r="A111" s="38"/>
      <c r="B111" s="39"/>
      <c r="C111" s="246" t="s">
        <v>71</v>
      </c>
      <c r="D111" s="246" t="s">
        <v>220</v>
      </c>
      <c r="E111" s="247" t="s">
        <v>1002</v>
      </c>
      <c r="F111" s="248" t="s">
        <v>1003</v>
      </c>
      <c r="G111" s="249" t="s">
        <v>164</v>
      </c>
      <c r="H111" s="250">
        <v>220</v>
      </c>
      <c r="I111" s="251"/>
      <c r="J111" s="252">
        <f>ROUND(I111*H111,2)</f>
        <v>0</v>
      </c>
      <c r="K111" s="248" t="s">
        <v>19</v>
      </c>
      <c r="L111" s="253"/>
      <c r="M111" s="254" t="s">
        <v>19</v>
      </c>
      <c r="N111" s="255" t="s">
        <v>42</v>
      </c>
      <c r="O111" s="84"/>
      <c r="P111" s="213">
        <f>O111*H111</f>
        <v>0</v>
      </c>
      <c r="Q111" s="213">
        <v>0</v>
      </c>
      <c r="R111" s="213">
        <f>Q111*H111</f>
        <v>0</v>
      </c>
      <c r="S111" s="213">
        <v>0</v>
      </c>
      <c r="T111" s="214">
        <f>S111*H111</f>
        <v>0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R111" s="215" t="s">
        <v>154</v>
      </c>
      <c r="AT111" s="215" t="s">
        <v>220</v>
      </c>
      <c r="AU111" s="215" t="s">
        <v>79</v>
      </c>
      <c r="AY111" s="17" t="s">
        <v>130</v>
      </c>
      <c r="BE111" s="216">
        <f>IF(N111="základní",J111,0)</f>
        <v>0</v>
      </c>
      <c r="BF111" s="216">
        <f>IF(N111="snížená",J111,0)</f>
        <v>0</v>
      </c>
      <c r="BG111" s="216">
        <f>IF(N111="zákl. přenesená",J111,0)</f>
        <v>0</v>
      </c>
      <c r="BH111" s="216">
        <f>IF(N111="sníž. přenesená",J111,0)</f>
        <v>0</v>
      </c>
      <c r="BI111" s="216">
        <f>IF(N111="nulová",J111,0)</f>
        <v>0</v>
      </c>
      <c r="BJ111" s="17" t="s">
        <v>79</v>
      </c>
      <c r="BK111" s="216">
        <f>ROUND(I111*H111,2)</f>
        <v>0</v>
      </c>
      <c r="BL111" s="17" t="s">
        <v>137</v>
      </c>
      <c r="BM111" s="215" t="s">
        <v>223</v>
      </c>
    </row>
    <row r="112" s="2" customFormat="1">
      <c r="A112" s="38"/>
      <c r="B112" s="39"/>
      <c r="C112" s="40"/>
      <c r="D112" s="217" t="s">
        <v>138</v>
      </c>
      <c r="E112" s="40"/>
      <c r="F112" s="218" t="s">
        <v>1003</v>
      </c>
      <c r="G112" s="40"/>
      <c r="H112" s="40"/>
      <c r="I112" s="219"/>
      <c r="J112" s="40"/>
      <c r="K112" s="40"/>
      <c r="L112" s="44"/>
      <c r="M112" s="220"/>
      <c r="N112" s="221"/>
      <c r="O112" s="84"/>
      <c r="P112" s="84"/>
      <c r="Q112" s="84"/>
      <c r="R112" s="84"/>
      <c r="S112" s="84"/>
      <c r="T112" s="85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T112" s="17" t="s">
        <v>138</v>
      </c>
      <c r="AU112" s="17" t="s">
        <v>79</v>
      </c>
    </row>
    <row r="113" s="2" customFormat="1" ht="16.5" customHeight="1">
      <c r="A113" s="38"/>
      <c r="B113" s="39"/>
      <c r="C113" s="246" t="s">
        <v>71</v>
      </c>
      <c r="D113" s="246" t="s">
        <v>220</v>
      </c>
      <c r="E113" s="247" t="s">
        <v>1004</v>
      </c>
      <c r="F113" s="248" t="s">
        <v>1005</v>
      </c>
      <c r="G113" s="249" t="s">
        <v>164</v>
      </c>
      <c r="H113" s="250">
        <v>220</v>
      </c>
      <c r="I113" s="251"/>
      <c r="J113" s="252">
        <f>ROUND(I113*H113,2)</f>
        <v>0</v>
      </c>
      <c r="K113" s="248" t="s">
        <v>19</v>
      </c>
      <c r="L113" s="253"/>
      <c r="M113" s="254" t="s">
        <v>19</v>
      </c>
      <c r="N113" s="255" t="s">
        <v>42</v>
      </c>
      <c r="O113" s="84"/>
      <c r="P113" s="213">
        <f>O113*H113</f>
        <v>0</v>
      </c>
      <c r="Q113" s="213">
        <v>0</v>
      </c>
      <c r="R113" s="213">
        <f>Q113*H113</f>
        <v>0</v>
      </c>
      <c r="S113" s="213">
        <v>0</v>
      </c>
      <c r="T113" s="214">
        <f>S113*H113</f>
        <v>0</v>
      </c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R113" s="215" t="s">
        <v>154</v>
      </c>
      <c r="AT113" s="215" t="s">
        <v>220</v>
      </c>
      <c r="AU113" s="215" t="s">
        <v>79</v>
      </c>
      <c r="AY113" s="17" t="s">
        <v>130</v>
      </c>
      <c r="BE113" s="216">
        <f>IF(N113="základní",J113,0)</f>
        <v>0</v>
      </c>
      <c r="BF113" s="216">
        <f>IF(N113="snížená",J113,0)</f>
        <v>0</v>
      </c>
      <c r="BG113" s="216">
        <f>IF(N113="zákl. přenesená",J113,0)</f>
        <v>0</v>
      </c>
      <c r="BH113" s="216">
        <f>IF(N113="sníž. přenesená",J113,0)</f>
        <v>0</v>
      </c>
      <c r="BI113" s="216">
        <f>IF(N113="nulová",J113,0)</f>
        <v>0</v>
      </c>
      <c r="BJ113" s="17" t="s">
        <v>79</v>
      </c>
      <c r="BK113" s="216">
        <f>ROUND(I113*H113,2)</f>
        <v>0</v>
      </c>
      <c r="BL113" s="17" t="s">
        <v>137</v>
      </c>
      <c r="BM113" s="215" t="s">
        <v>227</v>
      </c>
    </row>
    <row r="114" s="2" customFormat="1">
      <c r="A114" s="38"/>
      <c r="B114" s="39"/>
      <c r="C114" s="40"/>
      <c r="D114" s="217" t="s">
        <v>138</v>
      </c>
      <c r="E114" s="40"/>
      <c r="F114" s="218" t="s">
        <v>1005</v>
      </c>
      <c r="G114" s="40"/>
      <c r="H114" s="40"/>
      <c r="I114" s="219"/>
      <c r="J114" s="40"/>
      <c r="K114" s="40"/>
      <c r="L114" s="44"/>
      <c r="M114" s="220"/>
      <c r="N114" s="221"/>
      <c r="O114" s="84"/>
      <c r="P114" s="84"/>
      <c r="Q114" s="84"/>
      <c r="R114" s="84"/>
      <c r="S114" s="84"/>
      <c r="T114" s="85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T114" s="17" t="s">
        <v>138</v>
      </c>
      <c r="AU114" s="17" t="s">
        <v>79</v>
      </c>
    </row>
    <row r="115" s="2" customFormat="1" ht="16.5" customHeight="1">
      <c r="A115" s="38"/>
      <c r="B115" s="39"/>
      <c r="C115" s="246" t="s">
        <v>71</v>
      </c>
      <c r="D115" s="246" t="s">
        <v>220</v>
      </c>
      <c r="E115" s="247" t="s">
        <v>1006</v>
      </c>
      <c r="F115" s="248" t="s">
        <v>1007</v>
      </c>
      <c r="G115" s="249" t="s">
        <v>630</v>
      </c>
      <c r="H115" s="250">
        <v>8</v>
      </c>
      <c r="I115" s="251"/>
      <c r="J115" s="252">
        <f>ROUND(I115*H115,2)</f>
        <v>0</v>
      </c>
      <c r="K115" s="248" t="s">
        <v>19</v>
      </c>
      <c r="L115" s="253"/>
      <c r="M115" s="254" t="s">
        <v>19</v>
      </c>
      <c r="N115" s="255" t="s">
        <v>42</v>
      </c>
      <c r="O115" s="84"/>
      <c r="P115" s="213">
        <f>O115*H115</f>
        <v>0</v>
      </c>
      <c r="Q115" s="213">
        <v>0</v>
      </c>
      <c r="R115" s="213">
        <f>Q115*H115</f>
        <v>0</v>
      </c>
      <c r="S115" s="213">
        <v>0</v>
      </c>
      <c r="T115" s="214">
        <f>S115*H115</f>
        <v>0</v>
      </c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R115" s="215" t="s">
        <v>154</v>
      </c>
      <c r="AT115" s="215" t="s">
        <v>220</v>
      </c>
      <c r="AU115" s="215" t="s">
        <v>79</v>
      </c>
      <c r="AY115" s="17" t="s">
        <v>130</v>
      </c>
      <c r="BE115" s="216">
        <f>IF(N115="základní",J115,0)</f>
        <v>0</v>
      </c>
      <c r="BF115" s="216">
        <f>IF(N115="snížená",J115,0)</f>
        <v>0</v>
      </c>
      <c r="BG115" s="216">
        <f>IF(N115="zákl. přenesená",J115,0)</f>
        <v>0</v>
      </c>
      <c r="BH115" s="216">
        <f>IF(N115="sníž. přenesená",J115,0)</f>
        <v>0</v>
      </c>
      <c r="BI115" s="216">
        <f>IF(N115="nulová",J115,0)</f>
        <v>0</v>
      </c>
      <c r="BJ115" s="17" t="s">
        <v>79</v>
      </c>
      <c r="BK115" s="216">
        <f>ROUND(I115*H115,2)</f>
        <v>0</v>
      </c>
      <c r="BL115" s="17" t="s">
        <v>137</v>
      </c>
      <c r="BM115" s="215" t="s">
        <v>232</v>
      </c>
    </row>
    <row r="116" s="2" customFormat="1">
      <c r="A116" s="38"/>
      <c r="B116" s="39"/>
      <c r="C116" s="40"/>
      <c r="D116" s="217" t="s">
        <v>138</v>
      </c>
      <c r="E116" s="40"/>
      <c r="F116" s="218" t="s">
        <v>1007</v>
      </c>
      <c r="G116" s="40"/>
      <c r="H116" s="40"/>
      <c r="I116" s="219"/>
      <c r="J116" s="40"/>
      <c r="K116" s="40"/>
      <c r="L116" s="44"/>
      <c r="M116" s="220"/>
      <c r="N116" s="221"/>
      <c r="O116" s="84"/>
      <c r="P116" s="84"/>
      <c r="Q116" s="84"/>
      <c r="R116" s="84"/>
      <c r="S116" s="84"/>
      <c r="T116" s="85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T116" s="17" t="s">
        <v>138</v>
      </c>
      <c r="AU116" s="17" t="s">
        <v>79</v>
      </c>
    </row>
    <row r="117" s="12" customFormat="1" ht="25.92" customHeight="1">
      <c r="A117" s="12"/>
      <c r="B117" s="188"/>
      <c r="C117" s="189"/>
      <c r="D117" s="190" t="s">
        <v>70</v>
      </c>
      <c r="E117" s="191" t="s">
        <v>1008</v>
      </c>
      <c r="F117" s="191" t="s">
        <v>1009</v>
      </c>
      <c r="G117" s="189"/>
      <c r="H117" s="189"/>
      <c r="I117" s="192"/>
      <c r="J117" s="193">
        <f>BK117</f>
        <v>0</v>
      </c>
      <c r="K117" s="189"/>
      <c r="L117" s="194"/>
      <c r="M117" s="195"/>
      <c r="N117" s="196"/>
      <c r="O117" s="196"/>
      <c r="P117" s="197">
        <f>SUM(P118:P145)</f>
        <v>0</v>
      </c>
      <c r="Q117" s="196"/>
      <c r="R117" s="197">
        <f>SUM(R118:R145)</f>
        <v>0</v>
      </c>
      <c r="S117" s="196"/>
      <c r="T117" s="198">
        <f>SUM(T118:T145)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199" t="s">
        <v>79</v>
      </c>
      <c r="AT117" s="200" t="s">
        <v>70</v>
      </c>
      <c r="AU117" s="200" t="s">
        <v>71</v>
      </c>
      <c r="AY117" s="199" t="s">
        <v>130</v>
      </c>
      <c r="BK117" s="201">
        <f>SUM(BK118:BK145)</f>
        <v>0</v>
      </c>
    </row>
    <row r="118" s="2" customFormat="1" ht="16.5" customHeight="1">
      <c r="A118" s="38"/>
      <c r="B118" s="39"/>
      <c r="C118" s="246" t="s">
        <v>71</v>
      </c>
      <c r="D118" s="246" t="s">
        <v>220</v>
      </c>
      <c r="E118" s="247" t="s">
        <v>1010</v>
      </c>
      <c r="F118" s="248" t="s">
        <v>976</v>
      </c>
      <c r="G118" s="249" t="s">
        <v>164</v>
      </c>
      <c r="H118" s="250">
        <v>220</v>
      </c>
      <c r="I118" s="251"/>
      <c r="J118" s="252">
        <f>ROUND(I118*H118,2)</f>
        <v>0</v>
      </c>
      <c r="K118" s="248" t="s">
        <v>19</v>
      </c>
      <c r="L118" s="253"/>
      <c r="M118" s="254" t="s">
        <v>19</v>
      </c>
      <c r="N118" s="255" t="s">
        <v>42</v>
      </c>
      <c r="O118" s="84"/>
      <c r="P118" s="213">
        <f>O118*H118</f>
        <v>0</v>
      </c>
      <c r="Q118" s="213">
        <v>0</v>
      </c>
      <c r="R118" s="213">
        <f>Q118*H118</f>
        <v>0</v>
      </c>
      <c r="S118" s="213">
        <v>0</v>
      </c>
      <c r="T118" s="214">
        <f>S118*H118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R118" s="215" t="s">
        <v>154</v>
      </c>
      <c r="AT118" s="215" t="s">
        <v>220</v>
      </c>
      <c r="AU118" s="215" t="s">
        <v>79</v>
      </c>
      <c r="AY118" s="17" t="s">
        <v>130</v>
      </c>
      <c r="BE118" s="216">
        <f>IF(N118="základní",J118,0)</f>
        <v>0</v>
      </c>
      <c r="BF118" s="216">
        <f>IF(N118="snížená",J118,0)</f>
        <v>0</v>
      </c>
      <c r="BG118" s="216">
        <f>IF(N118="zákl. přenesená",J118,0)</f>
        <v>0</v>
      </c>
      <c r="BH118" s="216">
        <f>IF(N118="sníž. přenesená",J118,0)</f>
        <v>0</v>
      </c>
      <c r="BI118" s="216">
        <f>IF(N118="nulová",J118,0)</f>
        <v>0</v>
      </c>
      <c r="BJ118" s="17" t="s">
        <v>79</v>
      </c>
      <c r="BK118" s="216">
        <f>ROUND(I118*H118,2)</f>
        <v>0</v>
      </c>
      <c r="BL118" s="17" t="s">
        <v>137</v>
      </c>
      <c r="BM118" s="215" t="s">
        <v>237</v>
      </c>
    </row>
    <row r="119" s="2" customFormat="1">
      <c r="A119" s="38"/>
      <c r="B119" s="39"/>
      <c r="C119" s="40"/>
      <c r="D119" s="217" t="s">
        <v>138</v>
      </c>
      <c r="E119" s="40"/>
      <c r="F119" s="218" t="s">
        <v>976</v>
      </c>
      <c r="G119" s="40"/>
      <c r="H119" s="40"/>
      <c r="I119" s="219"/>
      <c r="J119" s="40"/>
      <c r="K119" s="40"/>
      <c r="L119" s="44"/>
      <c r="M119" s="220"/>
      <c r="N119" s="221"/>
      <c r="O119" s="84"/>
      <c r="P119" s="84"/>
      <c r="Q119" s="84"/>
      <c r="R119" s="84"/>
      <c r="S119" s="84"/>
      <c r="T119" s="85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T119" s="17" t="s">
        <v>138</v>
      </c>
      <c r="AU119" s="17" t="s">
        <v>79</v>
      </c>
    </row>
    <row r="120" s="2" customFormat="1" ht="16.5" customHeight="1">
      <c r="A120" s="38"/>
      <c r="B120" s="39"/>
      <c r="C120" s="246" t="s">
        <v>71</v>
      </c>
      <c r="D120" s="246" t="s">
        <v>220</v>
      </c>
      <c r="E120" s="247" t="s">
        <v>1011</v>
      </c>
      <c r="F120" s="248" t="s">
        <v>1012</v>
      </c>
      <c r="G120" s="249" t="s">
        <v>630</v>
      </c>
      <c r="H120" s="250">
        <v>8</v>
      </c>
      <c r="I120" s="251"/>
      <c r="J120" s="252">
        <f>ROUND(I120*H120,2)</f>
        <v>0</v>
      </c>
      <c r="K120" s="248" t="s">
        <v>19</v>
      </c>
      <c r="L120" s="253"/>
      <c r="M120" s="254" t="s">
        <v>19</v>
      </c>
      <c r="N120" s="255" t="s">
        <v>42</v>
      </c>
      <c r="O120" s="84"/>
      <c r="P120" s="213">
        <f>O120*H120</f>
        <v>0</v>
      </c>
      <c r="Q120" s="213">
        <v>0</v>
      </c>
      <c r="R120" s="213">
        <f>Q120*H120</f>
        <v>0</v>
      </c>
      <c r="S120" s="213">
        <v>0</v>
      </c>
      <c r="T120" s="214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15" t="s">
        <v>154</v>
      </c>
      <c r="AT120" s="215" t="s">
        <v>220</v>
      </c>
      <c r="AU120" s="215" t="s">
        <v>79</v>
      </c>
      <c r="AY120" s="17" t="s">
        <v>130</v>
      </c>
      <c r="BE120" s="216">
        <f>IF(N120="základní",J120,0)</f>
        <v>0</v>
      </c>
      <c r="BF120" s="216">
        <f>IF(N120="snížená",J120,0)</f>
        <v>0</v>
      </c>
      <c r="BG120" s="216">
        <f>IF(N120="zákl. přenesená",J120,0)</f>
        <v>0</v>
      </c>
      <c r="BH120" s="216">
        <f>IF(N120="sníž. přenesená",J120,0)</f>
        <v>0</v>
      </c>
      <c r="BI120" s="216">
        <f>IF(N120="nulová",J120,0)</f>
        <v>0</v>
      </c>
      <c r="BJ120" s="17" t="s">
        <v>79</v>
      </c>
      <c r="BK120" s="216">
        <f>ROUND(I120*H120,2)</f>
        <v>0</v>
      </c>
      <c r="BL120" s="17" t="s">
        <v>137</v>
      </c>
      <c r="BM120" s="215" t="s">
        <v>241</v>
      </c>
    </row>
    <row r="121" s="2" customFormat="1">
      <c r="A121" s="38"/>
      <c r="B121" s="39"/>
      <c r="C121" s="40"/>
      <c r="D121" s="217" t="s">
        <v>138</v>
      </c>
      <c r="E121" s="40"/>
      <c r="F121" s="218" t="s">
        <v>1012</v>
      </c>
      <c r="G121" s="40"/>
      <c r="H121" s="40"/>
      <c r="I121" s="219"/>
      <c r="J121" s="40"/>
      <c r="K121" s="40"/>
      <c r="L121" s="44"/>
      <c r="M121" s="220"/>
      <c r="N121" s="221"/>
      <c r="O121" s="84"/>
      <c r="P121" s="84"/>
      <c r="Q121" s="84"/>
      <c r="R121" s="84"/>
      <c r="S121" s="84"/>
      <c r="T121" s="85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138</v>
      </c>
      <c r="AU121" s="17" t="s">
        <v>79</v>
      </c>
    </row>
    <row r="122" s="2" customFormat="1" ht="16.5" customHeight="1">
      <c r="A122" s="38"/>
      <c r="B122" s="39"/>
      <c r="C122" s="246" t="s">
        <v>71</v>
      </c>
      <c r="D122" s="246" t="s">
        <v>220</v>
      </c>
      <c r="E122" s="247" t="s">
        <v>1013</v>
      </c>
      <c r="F122" s="248" t="s">
        <v>1014</v>
      </c>
      <c r="G122" s="249" t="s">
        <v>630</v>
      </c>
      <c r="H122" s="250">
        <v>8</v>
      </c>
      <c r="I122" s="251"/>
      <c r="J122" s="252">
        <f>ROUND(I122*H122,2)</f>
        <v>0</v>
      </c>
      <c r="K122" s="248" t="s">
        <v>19</v>
      </c>
      <c r="L122" s="253"/>
      <c r="M122" s="254" t="s">
        <v>19</v>
      </c>
      <c r="N122" s="255" t="s">
        <v>42</v>
      </c>
      <c r="O122" s="84"/>
      <c r="P122" s="213">
        <f>O122*H122</f>
        <v>0</v>
      </c>
      <c r="Q122" s="213">
        <v>0</v>
      </c>
      <c r="R122" s="213">
        <f>Q122*H122</f>
        <v>0</v>
      </c>
      <c r="S122" s="213">
        <v>0</v>
      </c>
      <c r="T122" s="214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15" t="s">
        <v>154</v>
      </c>
      <c r="AT122" s="215" t="s">
        <v>220</v>
      </c>
      <c r="AU122" s="215" t="s">
        <v>79</v>
      </c>
      <c r="AY122" s="17" t="s">
        <v>130</v>
      </c>
      <c r="BE122" s="216">
        <f>IF(N122="základní",J122,0)</f>
        <v>0</v>
      </c>
      <c r="BF122" s="216">
        <f>IF(N122="snížená",J122,0)</f>
        <v>0</v>
      </c>
      <c r="BG122" s="216">
        <f>IF(N122="zákl. přenesená",J122,0)</f>
        <v>0</v>
      </c>
      <c r="BH122" s="216">
        <f>IF(N122="sníž. přenesená",J122,0)</f>
        <v>0</v>
      </c>
      <c r="BI122" s="216">
        <f>IF(N122="nulová",J122,0)</f>
        <v>0</v>
      </c>
      <c r="BJ122" s="17" t="s">
        <v>79</v>
      </c>
      <c r="BK122" s="216">
        <f>ROUND(I122*H122,2)</f>
        <v>0</v>
      </c>
      <c r="BL122" s="17" t="s">
        <v>137</v>
      </c>
      <c r="BM122" s="215" t="s">
        <v>254</v>
      </c>
    </row>
    <row r="123" s="2" customFormat="1">
      <c r="A123" s="38"/>
      <c r="B123" s="39"/>
      <c r="C123" s="40"/>
      <c r="D123" s="217" t="s">
        <v>138</v>
      </c>
      <c r="E123" s="40"/>
      <c r="F123" s="218" t="s">
        <v>1014</v>
      </c>
      <c r="G123" s="40"/>
      <c r="H123" s="40"/>
      <c r="I123" s="219"/>
      <c r="J123" s="40"/>
      <c r="K123" s="40"/>
      <c r="L123" s="44"/>
      <c r="M123" s="220"/>
      <c r="N123" s="221"/>
      <c r="O123" s="84"/>
      <c r="P123" s="84"/>
      <c r="Q123" s="84"/>
      <c r="R123" s="84"/>
      <c r="S123" s="84"/>
      <c r="T123" s="85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7" t="s">
        <v>138</v>
      </c>
      <c r="AU123" s="17" t="s">
        <v>79</v>
      </c>
    </row>
    <row r="124" s="2" customFormat="1" ht="16.5" customHeight="1">
      <c r="A124" s="38"/>
      <c r="B124" s="39"/>
      <c r="C124" s="246" t="s">
        <v>71</v>
      </c>
      <c r="D124" s="246" t="s">
        <v>220</v>
      </c>
      <c r="E124" s="247" t="s">
        <v>1015</v>
      </c>
      <c r="F124" s="248" t="s">
        <v>982</v>
      </c>
      <c r="G124" s="249" t="s">
        <v>630</v>
      </c>
      <c r="H124" s="250">
        <v>8</v>
      </c>
      <c r="I124" s="251"/>
      <c r="J124" s="252">
        <f>ROUND(I124*H124,2)</f>
        <v>0</v>
      </c>
      <c r="K124" s="248" t="s">
        <v>19</v>
      </c>
      <c r="L124" s="253"/>
      <c r="M124" s="254" t="s">
        <v>19</v>
      </c>
      <c r="N124" s="255" t="s">
        <v>42</v>
      </c>
      <c r="O124" s="84"/>
      <c r="P124" s="213">
        <f>O124*H124</f>
        <v>0</v>
      </c>
      <c r="Q124" s="213">
        <v>0</v>
      </c>
      <c r="R124" s="213">
        <f>Q124*H124</f>
        <v>0</v>
      </c>
      <c r="S124" s="213">
        <v>0</v>
      </c>
      <c r="T124" s="214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15" t="s">
        <v>154</v>
      </c>
      <c r="AT124" s="215" t="s">
        <v>220</v>
      </c>
      <c r="AU124" s="215" t="s">
        <v>79</v>
      </c>
      <c r="AY124" s="17" t="s">
        <v>130</v>
      </c>
      <c r="BE124" s="216">
        <f>IF(N124="základní",J124,0)</f>
        <v>0</v>
      </c>
      <c r="BF124" s="216">
        <f>IF(N124="snížená",J124,0)</f>
        <v>0</v>
      </c>
      <c r="BG124" s="216">
        <f>IF(N124="zákl. přenesená",J124,0)</f>
        <v>0</v>
      </c>
      <c r="BH124" s="216">
        <f>IF(N124="sníž. přenesená",J124,0)</f>
        <v>0</v>
      </c>
      <c r="BI124" s="216">
        <f>IF(N124="nulová",J124,0)</f>
        <v>0</v>
      </c>
      <c r="BJ124" s="17" t="s">
        <v>79</v>
      </c>
      <c r="BK124" s="216">
        <f>ROUND(I124*H124,2)</f>
        <v>0</v>
      </c>
      <c r="BL124" s="17" t="s">
        <v>137</v>
      </c>
      <c r="BM124" s="215" t="s">
        <v>259</v>
      </c>
    </row>
    <row r="125" s="2" customFormat="1">
      <c r="A125" s="38"/>
      <c r="B125" s="39"/>
      <c r="C125" s="40"/>
      <c r="D125" s="217" t="s">
        <v>138</v>
      </c>
      <c r="E125" s="40"/>
      <c r="F125" s="218" t="s">
        <v>982</v>
      </c>
      <c r="G125" s="40"/>
      <c r="H125" s="40"/>
      <c r="I125" s="219"/>
      <c r="J125" s="40"/>
      <c r="K125" s="40"/>
      <c r="L125" s="44"/>
      <c r="M125" s="220"/>
      <c r="N125" s="221"/>
      <c r="O125" s="84"/>
      <c r="P125" s="84"/>
      <c r="Q125" s="84"/>
      <c r="R125" s="84"/>
      <c r="S125" s="84"/>
      <c r="T125" s="85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7" t="s">
        <v>138</v>
      </c>
      <c r="AU125" s="17" t="s">
        <v>79</v>
      </c>
    </row>
    <row r="126" s="2" customFormat="1" ht="16.5" customHeight="1">
      <c r="A126" s="38"/>
      <c r="B126" s="39"/>
      <c r="C126" s="246" t="s">
        <v>71</v>
      </c>
      <c r="D126" s="246" t="s">
        <v>220</v>
      </c>
      <c r="E126" s="247" t="s">
        <v>1016</v>
      </c>
      <c r="F126" s="248" t="s">
        <v>984</v>
      </c>
      <c r="G126" s="249" t="s">
        <v>630</v>
      </c>
      <c r="H126" s="250">
        <v>8</v>
      </c>
      <c r="I126" s="251"/>
      <c r="J126" s="252">
        <f>ROUND(I126*H126,2)</f>
        <v>0</v>
      </c>
      <c r="K126" s="248" t="s">
        <v>19</v>
      </c>
      <c r="L126" s="253"/>
      <c r="M126" s="254" t="s">
        <v>19</v>
      </c>
      <c r="N126" s="255" t="s">
        <v>42</v>
      </c>
      <c r="O126" s="84"/>
      <c r="P126" s="213">
        <f>O126*H126</f>
        <v>0</v>
      </c>
      <c r="Q126" s="213">
        <v>0</v>
      </c>
      <c r="R126" s="213">
        <f>Q126*H126</f>
        <v>0</v>
      </c>
      <c r="S126" s="213">
        <v>0</v>
      </c>
      <c r="T126" s="214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15" t="s">
        <v>154</v>
      </c>
      <c r="AT126" s="215" t="s">
        <v>220</v>
      </c>
      <c r="AU126" s="215" t="s">
        <v>79</v>
      </c>
      <c r="AY126" s="17" t="s">
        <v>130</v>
      </c>
      <c r="BE126" s="216">
        <f>IF(N126="základní",J126,0)</f>
        <v>0</v>
      </c>
      <c r="BF126" s="216">
        <f>IF(N126="snížená",J126,0)</f>
        <v>0</v>
      </c>
      <c r="BG126" s="216">
        <f>IF(N126="zákl. přenesená",J126,0)</f>
        <v>0</v>
      </c>
      <c r="BH126" s="216">
        <f>IF(N126="sníž. přenesená",J126,0)</f>
        <v>0</v>
      </c>
      <c r="BI126" s="216">
        <f>IF(N126="nulová",J126,0)</f>
        <v>0</v>
      </c>
      <c r="BJ126" s="17" t="s">
        <v>79</v>
      </c>
      <c r="BK126" s="216">
        <f>ROUND(I126*H126,2)</f>
        <v>0</v>
      </c>
      <c r="BL126" s="17" t="s">
        <v>137</v>
      </c>
      <c r="BM126" s="215" t="s">
        <v>263</v>
      </c>
    </row>
    <row r="127" s="2" customFormat="1">
      <c r="A127" s="38"/>
      <c r="B127" s="39"/>
      <c r="C127" s="40"/>
      <c r="D127" s="217" t="s">
        <v>138</v>
      </c>
      <c r="E127" s="40"/>
      <c r="F127" s="218" t="s">
        <v>984</v>
      </c>
      <c r="G127" s="40"/>
      <c r="H127" s="40"/>
      <c r="I127" s="219"/>
      <c r="J127" s="40"/>
      <c r="K127" s="40"/>
      <c r="L127" s="44"/>
      <c r="M127" s="220"/>
      <c r="N127" s="221"/>
      <c r="O127" s="84"/>
      <c r="P127" s="84"/>
      <c r="Q127" s="84"/>
      <c r="R127" s="84"/>
      <c r="S127" s="84"/>
      <c r="T127" s="85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7" t="s">
        <v>138</v>
      </c>
      <c r="AU127" s="17" t="s">
        <v>79</v>
      </c>
    </row>
    <row r="128" s="2" customFormat="1" ht="16.5" customHeight="1">
      <c r="A128" s="38"/>
      <c r="B128" s="39"/>
      <c r="C128" s="246" t="s">
        <v>71</v>
      </c>
      <c r="D128" s="246" t="s">
        <v>220</v>
      </c>
      <c r="E128" s="247" t="s">
        <v>1017</v>
      </c>
      <c r="F128" s="248" t="s">
        <v>1018</v>
      </c>
      <c r="G128" s="249" t="s">
        <v>164</v>
      </c>
      <c r="H128" s="250">
        <v>220</v>
      </c>
      <c r="I128" s="251"/>
      <c r="J128" s="252">
        <f>ROUND(I128*H128,2)</f>
        <v>0</v>
      </c>
      <c r="K128" s="248" t="s">
        <v>19</v>
      </c>
      <c r="L128" s="253"/>
      <c r="M128" s="254" t="s">
        <v>19</v>
      </c>
      <c r="N128" s="255" t="s">
        <v>42</v>
      </c>
      <c r="O128" s="84"/>
      <c r="P128" s="213">
        <f>O128*H128</f>
        <v>0</v>
      </c>
      <c r="Q128" s="213">
        <v>0</v>
      </c>
      <c r="R128" s="213">
        <f>Q128*H128</f>
        <v>0</v>
      </c>
      <c r="S128" s="213">
        <v>0</v>
      </c>
      <c r="T128" s="214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15" t="s">
        <v>154</v>
      </c>
      <c r="AT128" s="215" t="s">
        <v>220</v>
      </c>
      <c r="AU128" s="215" t="s">
        <v>79</v>
      </c>
      <c r="AY128" s="17" t="s">
        <v>130</v>
      </c>
      <c r="BE128" s="216">
        <f>IF(N128="základní",J128,0)</f>
        <v>0</v>
      </c>
      <c r="BF128" s="216">
        <f>IF(N128="snížená",J128,0)</f>
        <v>0</v>
      </c>
      <c r="BG128" s="216">
        <f>IF(N128="zákl. přenesená",J128,0)</f>
        <v>0</v>
      </c>
      <c r="BH128" s="216">
        <f>IF(N128="sníž. přenesená",J128,0)</f>
        <v>0</v>
      </c>
      <c r="BI128" s="216">
        <f>IF(N128="nulová",J128,0)</f>
        <v>0</v>
      </c>
      <c r="BJ128" s="17" t="s">
        <v>79</v>
      </c>
      <c r="BK128" s="216">
        <f>ROUND(I128*H128,2)</f>
        <v>0</v>
      </c>
      <c r="BL128" s="17" t="s">
        <v>137</v>
      </c>
      <c r="BM128" s="215" t="s">
        <v>267</v>
      </c>
    </row>
    <row r="129" s="2" customFormat="1">
      <c r="A129" s="38"/>
      <c r="B129" s="39"/>
      <c r="C129" s="40"/>
      <c r="D129" s="217" t="s">
        <v>138</v>
      </c>
      <c r="E129" s="40"/>
      <c r="F129" s="218" t="s">
        <v>1018</v>
      </c>
      <c r="G129" s="40"/>
      <c r="H129" s="40"/>
      <c r="I129" s="219"/>
      <c r="J129" s="40"/>
      <c r="K129" s="40"/>
      <c r="L129" s="44"/>
      <c r="M129" s="220"/>
      <c r="N129" s="221"/>
      <c r="O129" s="84"/>
      <c r="P129" s="84"/>
      <c r="Q129" s="84"/>
      <c r="R129" s="84"/>
      <c r="S129" s="84"/>
      <c r="T129" s="85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7" t="s">
        <v>138</v>
      </c>
      <c r="AU129" s="17" t="s">
        <v>79</v>
      </c>
    </row>
    <row r="130" s="2" customFormat="1" ht="16.5" customHeight="1">
      <c r="A130" s="38"/>
      <c r="B130" s="39"/>
      <c r="C130" s="246" t="s">
        <v>71</v>
      </c>
      <c r="D130" s="246" t="s">
        <v>220</v>
      </c>
      <c r="E130" s="247" t="s">
        <v>1019</v>
      </c>
      <c r="F130" s="248" t="s">
        <v>988</v>
      </c>
      <c r="G130" s="249" t="s">
        <v>164</v>
      </c>
      <c r="H130" s="250">
        <v>16</v>
      </c>
      <c r="I130" s="251"/>
      <c r="J130" s="252">
        <f>ROUND(I130*H130,2)</f>
        <v>0</v>
      </c>
      <c r="K130" s="248" t="s">
        <v>19</v>
      </c>
      <c r="L130" s="253"/>
      <c r="M130" s="254" t="s">
        <v>19</v>
      </c>
      <c r="N130" s="255" t="s">
        <v>42</v>
      </c>
      <c r="O130" s="84"/>
      <c r="P130" s="213">
        <f>O130*H130</f>
        <v>0</v>
      </c>
      <c r="Q130" s="213">
        <v>0</v>
      </c>
      <c r="R130" s="213">
        <f>Q130*H130</f>
        <v>0</v>
      </c>
      <c r="S130" s="213">
        <v>0</v>
      </c>
      <c r="T130" s="214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15" t="s">
        <v>154</v>
      </c>
      <c r="AT130" s="215" t="s">
        <v>220</v>
      </c>
      <c r="AU130" s="215" t="s">
        <v>79</v>
      </c>
      <c r="AY130" s="17" t="s">
        <v>130</v>
      </c>
      <c r="BE130" s="216">
        <f>IF(N130="základní",J130,0)</f>
        <v>0</v>
      </c>
      <c r="BF130" s="216">
        <f>IF(N130="snížená",J130,0)</f>
        <v>0</v>
      </c>
      <c r="BG130" s="216">
        <f>IF(N130="zákl. přenesená",J130,0)</f>
        <v>0</v>
      </c>
      <c r="BH130" s="216">
        <f>IF(N130="sníž. přenesená",J130,0)</f>
        <v>0</v>
      </c>
      <c r="BI130" s="216">
        <f>IF(N130="nulová",J130,0)</f>
        <v>0</v>
      </c>
      <c r="BJ130" s="17" t="s">
        <v>79</v>
      </c>
      <c r="BK130" s="216">
        <f>ROUND(I130*H130,2)</f>
        <v>0</v>
      </c>
      <c r="BL130" s="17" t="s">
        <v>137</v>
      </c>
      <c r="BM130" s="215" t="s">
        <v>273</v>
      </c>
    </row>
    <row r="131" s="2" customFormat="1">
      <c r="A131" s="38"/>
      <c r="B131" s="39"/>
      <c r="C131" s="40"/>
      <c r="D131" s="217" t="s">
        <v>138</v>
      </c>
      <c r="E131" s="40"/>
      <c r="F131" s="218" t="s">
        <v>988</v>
      </c>
      <c r="G131" s="40"/>
      <c r="H131" s="40"/>
      <c r="I131" s="219"/>
      <c r="J131" s="40"/>
      <c r="K131" s="40"/>
      <c r="L131" s="44"/>
      <c r="M131" s="220"/>
      <c r="N131" s="221"/>
      <c r="O131" s="84"/>
      <c r="P131" s="84"/>
      <c r="Q131" s="84"/>
      <c r="R131" s="84"/>
      <c r="S131" s="84"/>
      <c r="T131" s="85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7" t="s">
        <v>138</v>
      </c>
      <c r="AU131" s="17" t="s">
        <v>79</v>
      </c>
    </row>
    <row r="132" s="2" customFormat="1" ht="16.5" customHeight="1">
      <c r="A132" s="38"/>
      <c r="B132" s="39"/>
      <c r="C132" s="246" t="s">
        <v>71</v>
      </c>
      <c r="D132" s="246" t="s">
        <v>220</v>
      </c>
      <c r="E132" s="247" t="s">
        <v>1020</v>
      </c>
      <c r="F132" s="248" t="s">
        <v>1021</v>
      </c>
      <c r="G132" s="249" t="s">
        <v>630</v>
      </c>
      <c r="H132" s="250">
        <v>28</v>
      </c>
      <c r="I132" s="251"/>
      <c r="J132" s="252">
        <f>ROUND(I132*H132,2)</f>
        <v>0</v>
      </c>
      <c r="K132" s="248" t="s">
        <v>19</v>
      </c>
      <c r="L132" s="253"/>
      <c r="M132" s="254" t="s">
        <v>19</v>
      </c>
      <c r="N132" s="255" t="s">
        <v>42</v>
      </c>
      <c r="O132" s="84"/>
      <c r="P132" s="213">
        <f>O132*H132</f>
        <v>0</v>
      </c>
      <c r="Q132" s="213">
        <v>0</v>
      </c>
      <c r="R132" s="213">
        <f>Q132*H132</f>
        <v>0</v>
      </c>
      <c r="S132" s="213">
        <v>0</v>
      </c>
      <c r="T132" s="214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15" t="s">
        <v>154</v>
      </c>
      <c r="AT132" s="215" t="s">
        <v>220</v>
      </c>
      <c r="AU132" s="215" t="s">
        <v>79</v>
      </c>
      <c r="AY132" s="17" t="s">
        <v>130</v>
      </c>
      <c r="BE132" s="216">
        <f>IF(N132="základní",J132,0)</f>
        <v>0</v>
      </c>
      <c r="BF132" s="216">
        <f>IF(N132="snížená",J132,0)</f>
        <v>0</v>
      </c>
      <c r="BG132" s="216">
        <f>IF(N132="zákl. přenesená",J132,0)</f>
        <v>0</v>
      </c>
      <c r="BH132" s="216">
        <f>IF(N132="sníž. přenesená",J132,0)</f>
        <v>0</v>
      </c>
      <c r="BI132" s="216">
        <f>IF(N132="nulová",J132,0)</f>
        <v>0</v>
      </c>
      <c r="BJ132" s="17" t="s">
        <v>79</v>
      </c>
      <c r="BK132" s="216">
        <f>ROUND(I132*H132,2)</f>
        <v>0</v>
      </c>
      <c r="BL132" s="17" t="s">
        <v>137</v>
      </c>
      <c r="BM132" s="215" t="s">
        <v>279</v>
      </c>
    </row>
    <row r="133" s="2" customFormat="1">
      <c r="A133" s="38"/>
      <c r="B133" s="39"/>
      <c r="C133" s="40"/>
      <c r="D133" s="217" t="s">
        <v>138</v>
      </c>
      <c r="E133" s="40"/>
      <c r="F133" s="218" t="s">
        <v>1021</v>
      </c>
      <c r="G133" s="40"/>
      <c r="H133" s="40"/>
      <c r="I133" s="219"/>
      <c r="J133" s="40"/>
      <c r="K133" s="40"/>
      <c r="L133" s="44"/>
      <c r="M133" s="220"/>
      <c r="N133" s="221"/>
      <c r="O133" s="84"/>
      <c r="P133" s="84"/>
      <c r="Q133" s="84"/>
      <c r="R133" s="84"/>
      <c r="S133" s="84"/>
      <c r="T133" s="85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7" t="s">
        <v>138</v>
      </c>
      <c r="AU133" s="17" t="s">
        <v>79</v>
      </c>
    </row>
    <row r="134" s="2" customFormat="1" ht="16.5" customHeight="1">
      <c r="A134" s="38"/>
      <c r="B134" s="39"/>
      <c r="C134" s="246" t="s">
        <v>71</v>
      </c>
      <c r="D134" s="246" t="s">
        <v>220</v>
      </c>
      <c r="E134" s="247" t="s">
        <v>1022</v>
      </c>
      <c r="F134" s="248" t="s">
        <v>990</v>
      </c>
      <c r="G134" s="249" t="s">
        <v>164</v>
      </c>
      <c r="H134" s="250">
        <v>80</v>
      </c>
      <c r="I134" s="251"/>
      <c r="J134" s="252">
        <f>ROUND(I134*H134,2)</f>
        <v>0</v>
      </c>
      <c r="K134" s="248" t="s">
        <v>19</v>
      </c>
      <c r="L134" s="253"/>
      <c r="M134" s="254" t="s">
        <v>19</v>
      </c>
      <c r="N134" s="255" t="s">
        <v>42</v>
      </c>
      <c r="O134" s="84"/>
      <c r="P134" s="213">
        <f>O134*H134</f>
        <v>0</v>
      </c>
      <c r="Q134" s="213">
        <v>0</v>
      </c>
      <c r="R134" s="213">
        <f>Q134*H134</f>
        <v>0</v>
      </c>
      <c r="S134" s="213">
        <v>0</v>
      </c>
      <c r="T134" s="214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15" t="s">
        <v>154</v>
      </c>
      <c r="AT134" s="215" t="s">
        <v>220</v>
      </c>
      <c r="AU134" s="215" t="s">
        <v>79</v>
      </c>
      <c r="AY134" s="17" t="s">
        <v>130</v>
      </c>
      <c r="BE134" s="216">
        <f>IF(N134="základní",J134,0)</f>
        <v>0</v>
      </c>
      <c r="BF134" s="216">
        <f>IF(N134="snížená",J134,0)</f>
        <v>0</v>
      </c>
      <c r="BG134" s="216">
        <f>IF(N134="zákl. přenesená",J134,0)</f>
        <v>0</v>
      </c>
      <c r="BH134" s="216">
        <f>IF(N134="sníž. přenesená",J134,0)</f>
        <v>0</v>
      </c>
      <c r="BI134" s="216">
        <f>IF(N134="nulová",J134,0)</f>
        <v>0</v>
      </c>
      <c r="BJ134" s="17" t="s">
        <v>79</v>
      </c>
      <c r="BK134" s="216">
        <f>ROUND(I134*H134,2)</f>
        <v>0</v>
      </c>
      <c r="BL134" s="17" t="s">
        <v>137</v>
      </c>
      <c r="BM134" s="215" t="s">
        <v>288</v>
      </c>
    </row>
    <row r="135" s="2" customFormat="1">
      <c r="A135" s="38"/>
      <c r="B135" s="39"/>
      <c r="C135" s="40"/>
      <c r="D135" s="217" t="s">
        <v>138</v>
      </c>
      <c r="E135" s="40"/>
      <c r="F135" s="218" t="s">
        <v>990</v>
      </c>
      <c r="G135" s="40"/>
      <c r="H135" s="40"/>
      <c r="I135" s="219"/>
      <c r="J135" s="40"/>
      <c r="K135" s="40"/>
      <c r="L135" s="44"/>
      <c r="M135" s="220"/>
      <c r="N135" s="221"/>
      <c r="O135" s="84"/>
      <c r="P135" s="84"/>
      <c r="Q135" s="84"/>
      <c r="R135" s="84"/>
      <c r="S135" s="84"/>
      <c r="T135" s="85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7" t="s">
        <v>138</v>
      </c>
      <c r="AU135" s="17" t="s">
        <v>79</v>
      </c>
    </row>
    <row r="136" s="2" customFormat="1" ht="16.5" customHeight="1">
      <c r="A136" s="38"/>
      <c r="B136" s="39"/>
      <c r="C136" s="246" t="s">
        <v>71</v>
      </c>
      <c r="D136" s="246" t="s">
        <v>220</v>
      </c>
      <c r="E136" s="247" t="s">
        <v>1023</v>
      </c>
      <c r="F136" s="248" t="s">
        <v>992</v>
      </c>
      <c r="G136" s="249" t="s">
        <v>164</v>
      </c>
      <c r="H136" s="250">
        <v>230</v>
      </c>
      <c r="I136" s="251"/>
      <c r="J136" s="252">
        <f>ROUND(I136*H136,2)</f>
        <v>0</v>
      </c>
      <c r="K136" s="248" t="s">
        <v>19</v>
      </c>
      <c r="L136" s="253"/>
      <c r="M136" s="254" t="s">
        <v>19</v>
      </c>
      <c r="N136" s="255" t="s">
        <v>42</v>
      </c>
      <c r="O136" s="84"/>
      <c r="P136" s="213">
        <f>O136*H136</f>
        <v>0</v>
      </c>
      <c r="Q136" s="213">
        <v>0</v>
      </c>
      <c r="R136" s="213">
        <f>Q136*H136</f>
        <v>0</v>
      </c>
      <c r="S136" s="213">
        <v>0</v>
      </c>
      <c r="T136" s="214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15" t="s">
        <v>154</v>
      </c>
      <c r="AT136" s="215" t="s">
        <v>220</v>
      </c>
      <c r="AU136" s="215" t="s">
        <v>79</v>
      </c>
      <c r="AY136" s="17" t="s">
        <v>130</v>
      </c>
      <c r="BE136" s="216">
        <f>IF(N136="základní",J136,0)</f>
        <v>0</v>
      </c>
      <c r="BF136" s="216">
        <f>IF(N136="snížená",J136,0)</f>
        <v>0</v>
      </c>
      <c r="BG136" s="216">
        <f>IF(N136="zákl. přenesená",J136,0)</f>
        <v>0</v>
      </c>
      <c r="BH136" s="216">
        <f>IF(N136="sníž. přenesená",J136,0)</f>
        <v>0</v>
      </c>
      <c r="BI136" s="216">
        <f>IF(N136="nulová",J136,0)</f>
        <v>0</v>
      </c>
      <c r="BJ136" s="17" t="s">
        <v>79</v>
      </c>
      <c r="BK136" s="216">
        <f>ROUND(I136*H136,2)</f>
        <v>0</v>
      </c>
      <c r="BL136" s="17" t="s">
        <v>137</v>
      </c>
      <c r="BM136" s="215" t="s">
        <v>296</v>
      </c>
    </row>
    <row r="137" s="2" customFormat="1">
      <c r="A137" s="38"/>
      <c r="B137" s="39"/>
      <c r="C137" s="40"/>
      <c r="D137" s="217" t="s">
        <v>138</v>
      </c>
      <c r="E137" s="40"/>
      <c r="F137" s="218" t="s">
        <v>992</v>
      </c>
      <c r="G137" s="40"/>
      <c r="H137" s="40"/>
      <c r="I137" s="219"/>
      <c r="J137" s="40"/>
      <c r="K137" s="40"/>
      <c r="L137" s="44"/>
      <c r="M137" s="220"/>
      <c r="N137" s="221"/>
      <c r="O137" s="84"/>
      <c r="P137" s="84"/>
      <c r="Q137" s="84"/>
      <c r="R137" s="84"/>
      <c r="S137" s="84"/>
      <c r="T137" s="85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7" t="s">
        <v>138</v>
      </c>
      <c r="AU137" s="17" t="s">
        <v>79</v>
      </c>
    </row>
    <row r="138" s="2" customFormat="1" ht="16.5" customHeight="1">
      <c r="A138" s="38"/>
      <c r="B138" s="39"/>
      <c r="C138" s="246" t="s">
        <v>71</v>
      </c>
      <c r="D138" s="246" t="s">
        <v>220</v>
      </c>
      <c r="E138" s="247" t="s">
        <v>1024</v>
      </c>
      <c r="F138" s="248" t="s">
        <v>1025</v>
      </c>
      <c r="G138" s="249" t="s">
        <v>176</v>
      </c>
      <c r="H138" s="250">
        <v>6</v>
      </c>
      <c r="I138" s="251"/>
      <c r="J138" s="252">
        <f>ROUND(I138*H138,2)</f>
        <v>0</v>
      </c>
      <c r="K138" s="248" t="s">
        <v>19</v>
      </c>
      <c r="L138" s="253"/>
      <c r="M138" s="254" t="s">
        <v>19</v>
      </c>
      <c r="N138" s="255" t="s">
        <v>42</v>
      </c>
      <c r="O138" s="84"/>
      <c r="P138" s="213">
        <f>O138*H138</f>
        <v>0</v>
      </c>
      <c r="Q138" s="213">
        <v>0</v>
      </c>
      <c r="R138" s="213">
        <f>Q138*H138</f>
        <v>0</v>
      </c>
      <c r="S138" s="213">
        <v>0</v>
      </c>
      <c r="T138" s="214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15" t="s">
        <v>154</v>
      </c>
      <c r="AT138" s="215" t="s">
        <v>220</v>
      </c>
      <c r="AU138" s="215" t="s">
        <v>79</v>
      </c>
      <c r="AY138" s="17" t="s">
        <v>130</v>
      </c>
      <c r="BE138" s="216">
        <f>IF(N138="základní",J138,0)</f>
        <v>0</v>
      </c>
      <c r="BF138" s="216">
        <f>IF(N138="snížená",J138,0)</f>
        <v>0</v>
      </c>
      <c r="BG138" s="216">
        <f>IF(N138="zákl. přenesená",J138,0)</f>
        <v>0</v>
      </c>
      <c r="BH138" s="216">
        <f>IF(N138="sníž. přenesená",J138,0)</f>
        <v>0</v>
      </c>
      <c r="BI138" s="216">
        <f>IF(N138="nulová",J138,0)</f>
        <v>0</v>
      </c>
      <c r="BJ138" s="17" t="s">
        <v>79</v>
      </c>
      <c r="BK138" s="216">
        <f>ROUND(I138*H138,2)</f>
        <v>0</v>
      </c>
      <c r="BL138" s="17" t="s">
        <v>137</v>
      </c>
      <c r="BM138" s="215" t="s">
        <v>304</v>
      </c>
    </row>
    <row r="139" s="2" customFormat="1">
      <c r="A139" s="38"/>
      <c r="B139" s="39"/>
      <c r="C139" s="40"/>
      <c r="D139" s="217" t="s">
        <v>138</v>
      </c>
      <c r="E139" s="40"/>
      <c r="F139" s="218" t="s">
        <v>1025</v>
      </c>
      <c r="G139" s="40"/>
      <c r="H139" s="40"/>
      <c r="I139" s="219"/>
      <c r="J139" s="40"/>
      <c r="K139" s="40"/>
      <c r="L139" s="44"/>
      <c r="M139" s="220"/>
      <c r="N139" s="221"/>
      <c r="O139" s="84"/>
      <c r="P139" s="84"/>
      <c r="Q139" s="84"/>
      <c r="R139" s="84"/>
      <c r="S139" s="84"/>
      <c r="T139" s="85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7" t="s">
        <v>138</v>
      </c>
      <c r="AU139" s="17" t="s">
        <v>79</v>
      </c>
    </row>
    <row r="140" s="2" customFormat="1" ht="16.5" customHeight="1">
      <c r="A140" s="38"/>
      <c r="B140" s="39"/>
      <c r="C140" s="246" t="s">
        <v>71</v>
      </c>
      <c r="D140" s="246" t="s">
        <v>220</v>
      </c>
      <c r="E140" s="247" t="s">
        <v>1026</v>
      </c>
      <c r="F140" s="248" t="s">
        <v>1027</v>
      </c>
      <c r="G140" s="249" t="s">
        <v>630</v>
      </c>
      <c r="H140" s="250">
        <v>8</v>
      </c>
      <c r="I140" s="251"/>
      <c r="J140" s="252">
        <f>ROUND(I140*H140,2)</f>
        <v>0</v>
      </c>
      <c r="K140" s="248" t="s">
        <v>19</v>
      </c>
      <c r="L140" s="253"/>
      <c r="M140" s="254" t="s">
        <v>19</v>
      </c>
      <c r="N140" s="255" t="s">
        <v>42</v>
      </c>
      <c r="O140" s="84"/>
      <c r="P140" s="213">
        <f>O140*H140</f>
        <v>0</v>
      </c>
      <c r="Q140" s="213">
        <v>0</v>
      </c>
      <c r="R140" s="213">
        <f>Q140*H140</f>
        <v>0</v>
      </c>
      <c r="S140" s="213">
        <v>0</v>
      </c>
      <c r="T140" s="214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15" t="s">
        <v>154</v>
      </c>
      <c r="AT140" s="215" t="s">
        <v>220</v>
      </c>
      <c r="AU140" s="215" t="s">
        <v>79</v>
      </c>
      <c r="AY140" s="17" t="s">
        <v>130</v>
      </c>
      <c r="BE140" s="216">
        <f>IF(N140="základní",J140,0)</f>
        <v>0</v>
      </c>
      <c r="BF140" s="216">
        <f>IF(N140="snížená",J140,0)</f>
        <v>0</v>
      </c>
      <c r="BG140" s="216">
        <f>IF(N140="zákl. přenesená",J140,0)</f>
        <v>0</v>
      </c>
      <c r="BH140" s="216">
        <f>IF(N140="sníž. přenesená",J140,0)</f>
        <v>0</v>
      </c>
      <c r="BI140" s="216">
        <f>IF(N140="nulová",J140,0)</f>
        <v>0</v>
      </c>
      <c r="BJ140" s="17" t="s">
        <v>79</v>
      </c>
      <c r="BK140" s="216">
        <f>ROUND(I140*H140,2)</f>
        <v>0</v>
      </c>
      <c r="BL140" s="17" t="s">
        <v>137</v>
      </c>
      <c r="BM140" s="215" t="s">
        <v>312</v>
      </c>
    </row>
    <row r="141" s="2" customFormat="1">
      <c r="A141" s="38"/>
      <c r="B141" s="39"/>
      <c r="C141" s="40"/>
      <c r="D141" s="217" t="s">
        <v>138</v>
      </c>
      <c r="E141" s="40"/>
      <c r="F141" s="218" t="s">
        <v>1027</v>
      </c>
      <c r="G141" s="40"/>
      <c r="H141" s="40"/>
      <c r="I141" s="219"/>
      <c r="J141" s="40"/>
      <c r="K141" s="40"/>
      <c r="L141" s="44"/>
      <c r="M141" s="220"/>
      <c r="N141" s="221"/>
      <c r="O141" s="84"/>
      <c r="P141" s="84"/>
      <c r="Q141" s="84"/>
      <c r="R141" s="84"/>
      <c r="S141" s="84"/>
      <c r="T141" s="85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7" t="s">
        <v>138</v>
      </c>
      <c r="AU141" s="17" t="s">
        <v>79</v>
      </c>
    </row>
    <row r="142" s="2" customFormat="1" ht="16.5" customHeight="1">
      <c r="A142" s="38"/>
      <c r="B142" s="39"/>
      <c r="C142" s="246" t="s">
        <v>71</v>
      </c>
      <c r="D142" s="246" t="s">
        <v>220</v>
      </c>
      <c r="E142" s="247" t="s">
        <v>1028</v>
      </c>
      <c r="F142" s="248" t="s">
        <v>1029</v>
      </c>
      <c r="G142" s="249" t="s">
        <v>164</v>
      </c>
      <c r="H142" s="250">
        <v>220</v>
      </c>
      <c r="I142" s="251"/>
      <c r="J142" s="252">
        <f>ROUND(I142*H142,2)</f>
        <v>0</v>
      </c>
      <c r="K142" s="248" t="s">
        <v>19</v>
      </c>
      <c r="L142" s="253"/>
      <c r="M142" s="254" t="s">
        <v>19</v>
      </c>
      <c r="N142" s="255" t="s">
        <v>42</v>
      </c>
      <c r="O142" s="84"/>
      <c r="P142" s="213">
        <f>O142*H142</f>
        <v>0</v>
      </c>
      <c r="Q142" s="213">
        <v>0</v>
      </c>
      <c r="R142" s="213">
        <f>Q142*H142</f>
        <v>0</v>
      </c>
      <c r="S142" s="213">
        <v>0</v>
      </c>
      <c r="T142" s="214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15" t="s">
        <v>154</v>
      </c>
      <c r="AT142" s="215" t="s">
        <v>220</v>
      </c>
      <c r="AU142" s="215" t="s">
        <v>79</v>
      </c>
      <c r="AY142" s="17" t="s">
        <v>130</v>
      </c>
      <c r="BE142" s="216">
        <f>IF(N142="základní",J142,0)</f>
        <v>0</v>
      </c>
      <c r="BF142" s="216">
        <f>IF(N142="snížená",J142,0)</f>
        <v>0</v>
      </c>
      <c r="BG142" s="216">
        <f>IF(N142="zákl. přenesená",J142,0)</f>
        <v>0</v>
      </c>
      <c r="BH142" s="216">
        <f>IF(N142="sníž. přenesená",J142,0)</f>
        <v>0</v>
      </c>
      <c r="BI142" s="216">
        <f>IF(N142="nulová",J142,0)</f>
        <v>0</v>
      </c>
      <c r="BJ142" s="17" t="s">
        <v>79</v>
      </c>
      <c r="BK142" s="216">
        <f>ROUND(I142*H142,2)</f>
        <v>0</v>
      </c>
      <c r="BL142" s="17" t="s">
        <v>137</v>
      </c>
      <c r="BM142" s="215" t="s">
        <v>318</v>
      </c>
    </row>
    <row r="143" s="2" customFormat="1">
      <c r="A143" s="38"/>
      <c r="B143" s="39"/>
      <c r="C143" s="40"/>
      <c r="D143" s="217" t="s">
        <v>138</v>
      </c>
      <c r="E143" s="40"/>
      <c r="F143" s="218" t="s">
        <v>1029</v>
      </c>
      <c r="G143" s="40"/>
      <c r="H143" s="40"/>
      <c r="I143" s="219"/>
      <c r="J143" s="40"/>
      <c r="K143" s="40"/>
      <c r="L143" s="44"/>
      <c r="M143" s="220"/>
      <c r="N143" s="221"/>
      <c r="O143" s="84"/>
      <c r="P143" s="84"/>
      <c r="Q143" s="84"/>
      <c r="R143" s="84"/>
      <c r="S143" s="84"/>
      <c r="T143" s="85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7" t="s">
        <v>138</v>
      </c>
      <c r="AU143" s="17" t="s">
        <v>79</v>
      </c>
    </row>
    <row r="144" s="2" customFormat="1" ht="16.5" customHeight="1">
      <c r="A144" s="38"/>
      <c r="B144" s="39"/>
      <c r="C144" s="246" t="s">
        <v>71</v>
      </c>
      <c r="D144" s="246" t="s">
        <v>220</v>
      </c>
      <c r="E144" s="247" t="s">
        <v>1030</v>
      </c>
      <c r="F144" s="248" t="s">
        <v>1031</v>
      </c>
      <c r="G144" s="249" t="s">
        <v>176</v>
      </c>
      <c r="H144" s="250">
        <v>16</v>
      </c>
      <c r="I144" s="251"/>
      <c r="J144" s="252">
        <f>ROUND(I144*H144,2)</f>
        <v>0</v>
      </c>
      <c r="K144" s="248" t="s">
        <v>19</v>
      </c>
      <c r="L144" s="253"/>
      <c r="M144" s="254" t="s">
        <v>19</v>
      </c>
      <c r="N144" s="255" t="s">
        <v>42</v>
      </c>
      <c r="O144" s="84"/>
      <c r="P144" s="213">
        <f>O144*H144</f>
        <v>0</v>
      </c>
      <c r="Q144" s="213">
        <v>0</v>
      </c>
      <c r="R144" s="213">
        <f>Q144*H144</f>
        <v>0</v>
      </c>
      <c r="S144" s="213">
        <v>0</v>
      </c>
      <c r="T144" s="214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15" t="s">
        <v>154</v>
      </c>
      <c r="AT144" s="215" t="s">
        <v>220</v>
      </c>
      <c r="AU144" s="215" t="s">
        <v>79</v>
      </c>
      <c r="AY144" s="17" t="s">
        <v>130</v>
      </c>
      <c r="BE144" s="216">
        <f>IF(N144="základní",J144,0)</f>
        <v>0</v>
      </c>
      <c r="BF144" s="216">
        <f>IF(N144="snížená",J144,0)</f>
        <v>0</v>
      </c>
      <c r="BG144" s="216">
        <f>IF(N144="zákl. přenesená",J144,0)</f>
        <v>0</v>
      </c>
      <c r="BH144" s="216">
        <f>IF(N144="sníž. přenesená",J144,0)</f>
        <v>0</v>
      </c>
      <c r="BI144" s="216">
        <f>IF(N144="nulová",J144,0)</f>
        <v>0</v>
      </c>
      <c r="BJ144" s="17" t="s">
        <v>79</v>
      </c>
      <c r="BK144" s="216">
        <f>ROUND(I144*H144,2)</f>
        <v>0</v>
      </c>
      <c r="BL144" s="17" t="s">
        <v>137</v>
      </c>
      <c r="BM144" s="215" t="s">
        <v>323</v>
      </c>
    </row>
    <row r="145" s="2" customFormat="1">
      <c r="A145" s="38"/>
      <c r="B145" s="39"/>
      <c r="C145" s="40"/>
      <c r="D145" s="217" t="s">
        <v>138</v>
      </c>
      <c r="E145" s="40"/>
      <c r="F145" s="218" t="s">
        <v>1031</v>
      </c>
      <c r="G145" s="40"/>
      <c r="H145" s="40"/>
      <c r="I145" s="219"/>
      <c r="J145" s="40"/>
      <c r="K145" s="40"/>
      <c r="L145" s="44"/>
      <c r="M145" s="220"/>
      <c r="N145" s="221"/>
      <c r="O145" s="84"/>
      <c r="P145" s="84"/>
      <c r="Q145" s="84"/>
      <c r="R145" s="84"/>
      <c r="S145" s="84"/>
      <c r="T145" s="85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7" t="s">
        <v>138</v>
      </c>
      <c r="AU145" s="17" t="s">
        <v>79</v>
      </c>
    </row>
    <row r="146" s="12" customFormat="1" ht="25.92" customHeight="1">
      <c r="A146" s="12"/>
      <c r="B146" s="188"/>
      <c r="C146" s="189"/>
      <c r="D146" s="190" t="s">
        <v>70</v>
      </c>
      <c r="E146" s="191" t="s">
        <v>1032</v>
      </c>
      <c r="F146" s="191" t="s">
        <v>1033</v>
      </c>
      <c r="G146" s="189"/>
      <c r="H146" s="189"/>
      <c r="I146" s="192"/>
      <c r="J146" s="193">
        <f>BK146</f>
        <v>0</v>
      </c>
      <c r="K146" s="189"/>
      <c r="L146" s="194"/>
      <c r="M146" s="195"/>
      <c r="N146" s="196"/>
      <c r="O146" s="196"/>
      <c r="P146" s="197">
        <f>SUM(P147:P152)</f>
        <v>0</v>
      </c>
      <c r="Q146" s="196"/>
      <c r="R146" s="197">
        <f>SUM(R147:R152)</f>
        <v>0</v>
      </c>
      <c r="S146" s="196"/>
      <c r="T146" s="198">
        <f>SUM(T147:T152)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99" t="s">
        <v>79</v>
      </c>
      <c r="AT146" s="200" t="s">
        <v>70</v>
      </c>
      <c r="AU146" s="200" t="s">
        <v>71</v>
      </c>
      <c r="AY146" s="199" t="s">
        <v>130</v>
      </c>
      <c r="BK146" s="201">
        <f>SUM(BK147:BK152)</f>
        <v>0</v>
      </c>
    </row>
    <row r="147" s="2" customFormat="1" ht="16.5" customHeight="1">
      <c r="A147" s="38"/>
      <c r="B147" s="39"/>
      <c r="C147" s="246" t="s">
        <v>71</v>
      </c>
      <c r="D147" s="246" t="s">
        <v>220</v>
      </c>
      <c r="E147" s="247" t="s">
        <v>1034</v>
      </c>
      <c r="F147" s="248" t="s">
        <v>1035</v>
      </c>
      <c r="G147" s="249" t="s">
        <v>997</v>
      </c>
      <c r="H147" s="250">
        <v>0.25</v>
      </c>
      <c r="I147" s="251"/>
      <c r="J147" s="252">
        <f>ROUND(I147*H147,2)</f>
        <v>0</v>
      </c>
      <c r="K147" s="248" t="s">
        <v>19</v>
      </c>
      <c r="L147" s="253"/>
      <c r="M147" s="254" t="s">
        <v>19</v>
      </c>
      <c r="N147" s="255" t="s">
        <v>42</v>
      </c>
      <c r="O147" s="84"/>
      <c r="P147" s="213">
        <f>O147*H147</f>
        <v>0</v>
      </c>
      <c r="Q147" s="213">
        <v>0</v>
      </c>
      <c r="R147" s="213">
        <f>Q147*H147</f>
        <v>0</v>
      </c>
      <c r="S147" s="213">
        <v>0</v>
      </c>
      <c r="T147" s="214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15" t="s">
        <v>154</v>
      </c>
      <c r="AT147" s="215" t="s">
        <v>220</v>
      </c>
      <c r="AU147" s="215" t="s">
        <v>79</v>
      </c>
      <c r="AY147" s="17" t="s">
        <v>130</v>
      </c>
      <c r="BE147" s="216">
        <f>IF(N147="základní",J147,0)</f>
        <v>0</v>
      </c>
      <c r="BF147" s="216">
        <f>IF(N147="snížená",J147,0)</f>
        <v>0</v>
      </c>
      <c r="BG147" s="216">
        <f>IF(N147="zákl. přenesená",J147,0)</f>
        <v>0</v>
      </c>
      <c r="BH147" s="216">
        <f>IF(N147="sníž. přenesená",J147,0)</f>
        <v>0</v>
      </c>
      <c r="BI147" s="216">
        <f>IF(N147="nulová",J147,0)</f>
        <v>0</v>
      </c>
      <c r="BJ147" s="17" t="s">
        <v>79</v>
      </c>
      <c r="BK147" s="216">
        <f>ROUND(I147*H147,2)</f>
        <v>0</v>
      </c>
      <c r="BL147" s="17" t="s">
        <v>137</v>
      </c>
      <c r="BM147" s="215" t="s">
        <v>329</v>
      </c>
    </row>
    <row r="148" s="2" customFormat="1">
      <c r="A148" s="38"/>
      <c r="B148" s="39"/>
      <c r="C148" s="40"/>
      <c r="D148" s="217" t="s">
        <v>138</v>
      </c>
      <c r="E148" s="40"/>
      <c r="F148" s="218" t="s">
        <v>1035</v>
      </c>
      <c r="G148" s="40"/>
      <c r="H148" s="40"/>
      <c r="I148" s="219"/>
      <c r="J148" s="40"/>
      <c r="K148" s="40"/>
      <c r="L148" s="44"/>
      <c r="M148" s="220"/>
      <c r="N148" s="221"/>
      <c r="O148" s="84"/>
      <c r="P148" s="84"/>
      <c r="Q148" s="84"/>
      <c r="R148" s="84"/>
      <c r="S148" s="84"/>
      <c r="T148" s="85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7" t="s">
        <v>138</v>
      </c>
      <c r="AU148" s="17" t="s">
        <v>79</v>
      </c>
    </row>
    <row r="149" s="2" customFormat="1" ht="16.5" customHeight="1">
      <c r="A149" s="38"/>
      <c r="B149" s="39"/>
      <c r="C149" s="246" t="s">
        <v>71</v>
      </c>
      <c r="D149" s="246" t="s">
        <v>220</v>
      </c>
      <c r="E149" s="247" t="s">
        <v>1036</v>
      </c>
      <c r="F149" s="248" t="s">
        <v>1037</v>
      </c>
      <c r="G149" s="249" t="s">
        <v>637</v>
      </c>
      <c r="H149" s="250">
        <v>8</v>
      </c>
      <c r="I149" s="251"/>
      <c r="J149" s="252">
        <f>ROUND(I149*H149,2)</f>
        <v>0</v>
      </c>
      <c r="K149" s="248" t="s">
        <v>19</v>
      </c>
      <c r="L149" s="253"/>
      <c r="M149" s="254" t="s">
        <v>19</v>
      </c>
      <c r="N149" s="255" t="s">
        <v>42</v>
      </c>
      <c r="O149" s="84"/>
      <c r="P149" s="213">
        <f>O149*H149</f>
        <v>0</v>
      </c>
      <c r="Q149" s="213">
        <v>0</v>
      </c>
      <c r="R149" s="213">
        <f>Q149*H149</f>
        <v>0</v>
      </c>
      <c r="S149" s="213">
        <v>0</v>
      </c>
      <c r="T149" s="214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15" t="s">
        <v>154</v>
      </c>
      <c r="AT149" s="215" t="s">
        <v>220</v>
      </c>
      <c r="AU149" s="215" t="s">
        <v>79</v>
      </c>
      <c r="AY149" s="17" t="s">
        <v>130</v>
      </c>
      <c r="BE149" s="216">
        <f>IF(N149="základní",J149,0)</f>
        <v>0</v>
      </c>
      <c r="BF149" s="216">
        <f>IF(N149="snížená",J149,0)</f>
        <v>0</v>
      </c>
      <c r="BG149" s="216">
        <f>IF(N149="zákl. přenesená",J149,0)</f>
        <v>0</v>
      </c>
      <c r="BH149" s="216">
        <f>IF(N149="sníž. přenesená",J149,0)</f>
        <v>0</v>
      </c>
      <c r="BI149" s="216">
        <f>IF(N149="nulová",J149,0)</f>
        <v>0</v>
      </c>
      <c r="BJ149" s="17" t="s">
        <v>79</v>
      </c>
      <c r="BK149" s="216">
        <f>ROUND(I149*H149,2)</f>
        <v>0</v>
      </c>
      <c r="BL149" s="17" t="s">
        <v>137</v>
      </c>
      <c r="BM149" s="215" t="s">
        <v>333</v>
      </c>
    </row>
    <row r="150" s="2" customFormat="1">
      <c r="A150" s="38"/>
      <c r="B150" s="39"/>
      <c r="C150" s="40"/>
      <c r="D150" s="217" t="s">
        <v>138</v>
      </c>
      <c r="E150" s="40"/>
      <c r="F150" s="218" t="s">
        <v>1037</v>
      </c>
      <c r="G150" s="40"/>
      <c r="H150" s="40"/>
      <c r="I150" s="219"/>
      <c r="J150" s="40"/>
      <c r="K150" s="40"/>
      <c r="L150" s="44"/>
      <c r="M150" s="220"/>
      <c r="N150" s="221"/>
      <c r="O150" s="84"/>
      <c r="P150" s="84"/>
      <c r="Q150" s="84"/>
      <c r="R150" s="84"/>
      <c r="S150" s="84"/>
      <c r="T150" s="85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7" t="s">
        <v>138</v>
      </c>
      <c r="AU150" s="17" t="s">
        <v>79</v>
      </c>
    </row>
    <row r="151" s="2" customFormat="1" ht="16.5" customHeight="1">
      <c r="A151" s="38"/>
      <c r="B151" s="39"/>
      <c r="C151" s="246" t="s">
        <v>71</v>
      </c>
      <c r="D151" s="246" t="s">
        <v>220</v>
      </c>
      <c r="E151" s="247" t="s">
        <v>1038</v>
      </c>
      <c r="F151" s="248" t="s">
        <v>1039</v>
      </c>
      <c r="G151" s="249" t="s">
        <v>637</v>
      </c>
      <c r="H151" s="250">
        <v>8</v>
      </c>
      <c r="I151" s="251"/>
      <c r="J151" s="252">
        <f>ROUND(I151*H151,2)</f>
        <v>0</v>
      </c>
      <c r="K151" s="248" t="s">
        <v>19</v>
      </c>
      <c r="L151" s="253"/>
      <c r="M151" s="254" t="s">
        <v>19</v>
      </c>
      <c r="N151" s="255" t="s">
        <v>42</v>
      </c>
      <c r="O151" s="84"/>
      <c r="P151" s="213">
        <f>O151*H151</f>
        <v>0</v>
      </c>
      <c r="Q151" s="213">
        <v>0</v>
      </c>
      <c r="R151" s="213">
        <f>Q151*H151</f>
        <v>0</v>
      </c>
      <c r="S151" s="213">
        <v>0</v>
      </c>
      <c r="T151" s="214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15" t="s">
        <v>154</v>
      </c>
      <c r="AT151" s="215" t="s">
        <v>220</v>
      </c>
      <c r="AU151" s="215" t="s">
        <v>79</v>
      </c>
      <c r="AY151" s="17" t="s">
        <v>130</v>
      </c>
      <c r="BE151" s="216">
        <f>IF(N151="základní",J151,0)</f>
        <v>0</v>
      </c>
      <c r="BF151" s="216">
        <f>IF(N151="snížená",J151,0)</f>
        <v>0</v>
      </c>
      <c r="BG151" s="216">
        <f>IF(N151="zákl. přenesená",J151,0)</f>
        <v>0</v>
      </c>
      <c r="BH151" s="216">
        <f>IF(N151="sníž. přenesená",J151,0)</f>
        <v>0</v>
      </c>
      <c r="BI151" s="216">
        <f>IF(N151="nulová",J151,0)</f>
        <v>0</v>
      </c>
      <c r="BJ151" s="17" t="s">
        <v>79</v>
      </c>
      <c r="BK151" s="216">
        <f>ROUND(I151*H151,2)</f>
        <v>0</v>
      </c>
      <c r="BL151" s="17" t="s">
        <v>137</v>
      </c>
      <c r="BM151" s="215" t="s">
        <v>338</v>
      </c>
    </row>
    <row r="152" s="2" customFormat="1">
      <c r="A152" s="38"/>
      <c r="B152" s="39"/>
      <c r="C152" s="40"/>
      <c r="D152" s="217" t="s">
        <v>138</v>
      </c>
      <c r="E152" s="40"/>
      <c r="F152" s="218" t="s">
        <v>1039</v>
      </c>
      <c r="G152" s="40"/>
      <c r="H152" s="40"/>
      <c r="I152" s="219"/>
      <c r="J152" s="40"/>
      <c r="K152" s="40"/>
      <c r="L152" s="44"/>
      <c r="M152" s="220"/>
      <c r="N152" s="221"/>
      <c r="O152" s="84"/>
      <c r="P152" s="84"/>
      <c r="Q152" s="84"/>
      <c r="R152" s="84"/>
      <c r="S152" s="84"/>
      <c r="T152" s="85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7" t="s">
        <v>138</v>
      </c>
      <c r="AU152" s="17" t="s">
        <v>79</v>
      </c>
    </row>
    <row r="153" s="12" customFormat="1" ht="25.92" customHeight="1">
      <c r="A153" s="12"/>
      <c r="B153" s="188"/>
      <c r="C153" s="189"/>
      <c r="D153" s="190" t="s">
        <v>70</v>
      </c>
      <c r="E153" s="191" t="s">
        <v>1040</v>
      </c>
      <c r="F153" s="191" t="s">
        <v>1041</v>
      </c>
      <c r="G153" s="189"/>
      <c r="H153" s="189"/>
      <c r="I153" s="192"/>
      <c r="J153" s="193">
        <f>BK153</f>
        <v>0</v>
      </c>
      <c r="K153" s="189"/>
      <c r="L153" s="194"/>
      <c r="M153" s="195"/>
      <c r="N153" s="196"/>
      <c r="O153" s="196"/>
      <c r="P153" s="197">
        <f>SUM(P154:P157)</f>
        <v>0</v>
      </c>
      <c r="Q153" s="196"/>
      <c r="R153" s="197">
        <f>SUM(R154:R157)</f>
        <v>0</v>
      </c>
      <c r="S153" s="196"/>
      <c r="T153" s="198">
        <f>SUM(T154:T157)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99" t="s">
        <v>79</v>
      </c>
      <c r="AT153" s="200" t="s">
        <v>70</v>
      </c>
      <c r="AU153" s="200" t="s">
        <v>71</v>
      </c>
      <c r="AY153" s="199" t="s">
        <v>130</v>
      </c>
      <c r="BK153" s="201">
        <f>SUM(BK154:BK157)</f>
        <v>0</v>
      </c>
    </row>
    <row r="154" s="2" customFormat="1" ht="16.5" customHeight="1">
      <c r="A154" s="38"/>
      <c r="B154" s="39"/>
      <c r="C154" s="246" t="s">
        <v>71</v>
      </c>
      <c r="D154" s="246" t="s">
        <v>220</v>
      </c>
      <c r="E154" s="247" t="s">
        <v>1042</v>
      </c>
      <c r="F154" s="248" t="s">
        <v>1043</v>
      </c>
      <c r="G154" s="249" t="s">
        <v>630</v>
      </c>
      <c r="H154" s="250">
        <v>1</v>
      </c>
      <c r="I154" s="251"/>
      <c r="J154" s="252">
        <f>ROUND(I154*H154,2)</f>
        <v>0</v>
      </c>
      <c r="K154" s="248" t="s">
        <v>19</v>
      </c>
      <c r="L154" s="253"/>
      <c r="M154" s="254" t="s">
        <v>19</v>
      </c>
      <c r="N154" s="255" t="s">
        <v>42</v>
      </c>
      <c r="O154" s="84"/>
      <c r="P154" s="213">
        <f>O154*H154</f>
        <v>0</v>
      </c>
      <c r="Q154" s="213">
        <v>0</v>
      </c>
      <c r="R154" s="213">
        <f>Q154*H154</f>
        <v>0</v>
      </c>
      <c r="S154" s="213">
        <v>0</v>
      </c>
      <c r="T154" s="214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15" t="s">
        <v>154</v>
      </c>
      <c r="AT154" s="215" t="s">
        <v>220</v>
      </c>
      <c r="AU154" s="215" t="s">
        <v>79</v>
      </c>
      <c r="AY154" s="17" t="s">
        <v>130</v>
      </c>
      <c r="BE154" s="216">
        <f>IF(N154="základní",J154,0)</f>
        <v>0</v>
      </c>
      <c r="BF154" s="216">
        <f>IF(N154="snížená",J154,0)</f>
        <v>0</v>
      </c>
      <c r="BG154" s="216">
        <f>IF(N154="zákl. přenesená",J154,0)</f>
        <v>0</v>
      </c>
      <c r="BH154" s="216">
        <f>IF(N154="sníž. přenesená",J154,0)</f>
        <v>0</v>
      </c>
      <c r="BI154" s="216">
        <f>IF(N154="nulová",J154,0)</f>
        <v>0</v>
      </c>
      <c r="BJ154" s="17" t="s">
        <v>79</v>
      </c>
      <c r="BK154" s="216">
        <f>ROUND(I154*H154,2)</f>
        <v>0</v>
      </c>
      <c r="BL154" s="17" t="s">
        <v>137</v>
      </c>
      <c r="BM154" s="215" t="s">
        <v>343</v>
      </c>
    </row>
    <row r="155" s="2" customFormat="1">
      <c r="A155" s="38"/>
      <c r="B155" s="39"/>
      <c r="C155" s="40"/>
      <c r="D155" s="217" t="s">
        <v>138</v>
      </c>
      <c r="E155" s="40"/>
      <c r="F155" s="218" t="s">
        <v>1043</v>
      </c>
      <c r="G155" s="40"/>
      <c r="H155" s="40"/>
      <c r="I155" s="219"/>
      <c r="J155" s="40"/>
      <c r="K155" s="40"/>
      <c r="L155" s="44"/>
      <c r="M155" s="220"/>
      <c r="N155" s="221"/>
      <c r="O155" s="84"/>
      <c r="P155" s="84"/>
      <c r="Q155" s="84"/>
      <c r="R155" s="84"/>
      <c r="S155" s="84"/>
      <c r="T155" s="85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7" t="s">
        <v>138</v>
      </c>
      <c r="AU155" s="17" t="s">
        <v>79</v>
      </c>
    </row>
    <row r="156" s="2" customFormat="1" ht="16.5" customHeight="1">
      <c r="A156" s="38"/>
      <c r="B156" s="39"/>
      <c r="C156" s="246" t="s">
        <v>71</v>
      </c>
      <c r="D156" s="246" t="s">
        <v>220</v>
      </c>
      <c r="E156" s="247" t="s">
        <v>1044</v>
      </c>
      <c r="F156" s="248" t="s">
        <v>1045</v>
      </c>
      <c r="G156" s="249" t="s">
        <v>630</v>
      </c>
      <c r="H156" s="250">
        <v>1</v>
      </c>
      <c r="I156" s="251"/>
      <c r="J156" s="252">
        <f>ROUND(I156*H156,2)</f>
        <v>0</v>
      </c>
      <c r="K156" s="248" t="s">
        <v>19</v>
      </c>
      <c r="L156" s="253"/>
      <c r="M156" s="254" t="s">
        <v>19</v>
      </c>
      <c r="N156" s="255" t="s">
        <v>42</v>
      </c>
      <c r="O156" s="84"/>
      <c r="P156" s="213">
        <f>O156*H156</f>
        <v>0</v>
      </c>
      <c r="Q156" s="213">
        <v>0</v>
      </c>
      <c r="R156" s="213">
        <f>Q156*H156</f>
        <v>0</v>
      </c>
      <c r="S156" s="213">
        <v>0</v>
      </c>
      <c r="T156" s="214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15" t="s">
        <v>154</v>
      </c>
      <c r="AT156" s="215" t="s">
        <v>220</v>
      </c>
      <c r="AU156" s="215" t="s">
        <v>79</v>
      </c>
      <c r="AY156" s="17" t="s">
        <v>130</v>
      </c>
      <c r="BE156" s="216">
        <f>IF(N156="základní",J156,0)</f>
        <v>0</v>
      </c>
      <c r="BF156" s="216">
        <f>IF(N156="snížená",J156,0)</f>
        <v>0</v>
      </c>
      <c r="BG156" s="216">
        <f>IF(N156="zákl. přenesená",J156,0)</f>
        <v>0</v>
      </c>
      <c r="BH156" s="216">
        <f>IF(N156="sníž. přenesená",J156,0)</f>
        <v>0</v>
      </c>
      <c r="BI156" s="216">
        <f>IF(N156="nulová",J156,0)</f>
        <v>0</v>
      </c>
      <c r="BJ156" s="17" t="s">
        <v>79</v>
      </c>
      <c r="BK156" s="216">
        <f>ROUND(I156*H156,2)</f>
        <v>0</v>
      </c>
      <c r="BL156" s="17" t="s">
        <v>137</v>
      </c>
      <c r="BM156" s="215" t="s">
        <v>348</v>
      </c>
    </row>
    <row r="157" s="2" customFormat="1">
      <c r="A157" s="38"/>
      <c r="B157" s="39"/>
      <c r="C157" s="40"/>
      <c r="D157" s="217" t="s">
        <v>138</v>
      </c>
      <c r="E157" s="40"/>
      <c r="F157" s="218" t="s">
        <v>1045</v>
      </c>
      <c r="G157" s="40"/>
      <c r="H157" s="40"/>
      <c r="I157" s="219"/>
      <c r="J157" s="40"/>
      <c r="K157" s="40"/>
      <c r="L157" s="44"/>
      <c r="M157" s="257"/>
      <c r="N157" s="258"/>
      <c r="O157" s="259"/>
      <c r="P157" s="259"/>
      <c r="Q157" s="259"/>
      <c r="R157" s="259"/>
      <c r="S157" s="259"/>
      <c r="T157" s="260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T157" s="17" t="s">
        <v>138</v>
      </c>
      <c r="AU157" s="17" t="s">
        <v>79</v>
      </c>
    </row>
    <row r="158" s="2" customFormat="1" ht="6.96" customHeight="1">
      <c r="A158" s="38"/>
      <c r="B158" s="59"/>
      <c r="C158" s="60"/>
      <c r="D158" s="60"/>
      <c r="E158" s="60"/>
      <c r="F158" s="60"/>
      <c r="G158" s="60"/>
      <c r="H158" s="60"/>
      <c r="I158" s="60"/>
      <c r="J158" s="60"/>
      <c r="K158" s="60"/>
      <c r="L158" s="44"/>
      <c r="M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</row>
  </sheetData>
  <sheetProtection sheet="1" autoFilter="0" formatColumns="0" formatRows="0" objects="1" scenarios="1" spinCount="100000" saltValue="tGp8mKoOMRvGSO6UZ0ZjPBogKP5YsECbJn1/pXiyysC5InRKZMXADVDJ3jecipOMl5OYW3uGc0/de8TqKa4amw==" hashValue="ptEper3ym5XB7Fbz7zTwcFyLcmKi+dfT3yHThX2YrAT9LeziKX2HkXqr0IruWoHvH5vSHwunVLHx1mdlOfSezw==" algorithmName="SHA-512" password="CC35"/>
  <autoFilter ref="C82:K157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261" customWidth="1"/>
    <col min="2" max="2" width="1.667969" style="261" customWidth="1"/>
    <col min="3" max="4" width="5" style="261" customWidth="1"/>
    <col min="5" max="5" width="11.66016" style="261" customWidth="1"/>
    <col min="6" max="6" width="9.160156" style="261" customWidth="1"/>
    <col min="7" max="7" width="5" style="261" customWidth="1"/>
    <col min="8" max="8" width="77.83203" style="261" customWidth="1"/>
    <col min="9" max="10" width="20" style="261" customWidth="1"/>
    <col min="11" max="11" width="1.667969" style="261" customWidth="1"/>
  </cols>
  <sheetData>
    <row r="1" s="1" customFormat="1" ht="37.5" customHeight="1"/>
    <row r="2" s="1" customFormat="1" ht="7.5" customHeight="1">
      <c r="B2" s="262"/>
      <c r="C2" s="263"/>
      <c r="D2" s="263"/>
      <c r="E2" s="263"/>
      <c r="F2" s="263"/>
      <c r="G2" s="263"/>
      <c r="H2" s="263"/>
      <c r="I2" s="263"/>
      <c r="J2" s="263"/>
      <c r="K2" s="264"/>
    </row>
    <row r="3" s="15" customFormat="1" ht="45" customHeight="1">
      <c r="B3" s="265"/>
      <c r="C3" s="266" t="s">
        <v>1046</v>
      </c>
      <c r="D3" s="266"/>
      <c r="E3" s="266"/>
      <c r="F3" s="266"/>
      <c r="G3" s="266"/>
      <c r="H3" s="266"/>
      <c r="I3" s="266"/>
      <c r="J3" s="266"/>
      <c r="K3" s="267"/>
    </row>
    <row r="4" s="1" customFormat="1" ht="25.5" customHeight="1">
      <c r="B4" s="268"/>
      <c r="C4" s="269" t="s">
        <v>1047</v>
      </c>
      <c r="D4" s="269"/>
      <c r="E4" s="269"/>
      <c r="F4" s="269"/>
      <c r="G4" s="269"/>
      <c r="H4" s="269"/>
      <c r="I4" s="269"/>
      <c r="J4" s="269"/>
      <c r="K4" s="270"/>
    </row>
    <row r="5" s="1" customFormat="1" ht="5.25" customHeight="1">
      <c r="B5" s="268"/>
      <c r="C5" s="271"/>
      <c r="D5" s="271"/>
      <c r="E5" s="271"/>
      <c r="F5" s="271"/>
      <c r="G5" s="271"/>
      <c r="H5" s="271"/>
      <c r="I5" s="271"/>
      <c r="J5" s="271"/>
      <c r="K5" s="270"/>
    </row>
    <row r="6" s="1" customFormat="1" ht="15" customHeight="1">
      <c r="B6" s="268"/>
      <c r="C6" s="272" t="s">
        <v>1048</v>
      </c>
      <c r="D6" s="272"/>
      <c r="E6" s="272"/>
      <c r="F6" s="272"/>
      <c r="G6" s="272"/>
      <c r="H6" s="272"/>
      <c r="I6" s="272"/>
      <c r="J6" s="272"/>
      <c r="K6" s="270"/>
    </row>
    <row r="7" s="1" customFormat="1" ht="15" customHeight="1">
      <c r="B7" s="273"/>
      <c r="C7" s="272" t="s">
        <v>1049</v>
      </c>
      <c r="D7" s="272"/>
      <c r="E7" s="272"/>
      <c r="F7" s="272"/>
      <c r="G7" s="272"/>
      <c r="H7" s="272"/>
      <c r="I7" s="272"/>
      <c r="J7" s="272"/>
      <c r="K7" s="270"/>
    </row>
    <row r="8" s="1" customFormat="1" ht="12.75" customHeight="1">
      <c r="B8" s="273"/>
      <c r="C8" s="272"/>
      <c r="D8" s="272"/>
      <c r="E8" s="272"/>
      <c r="F8" s="272"/>
      <c r="G8" s="272"/>
      <c r="H8" s="272"/>
      <c r="I8" s="272"/>
      <c r="J8" s="272"/>
      <c r="K8" s="270"/>
    </row>
    <row r="9" s="1" customFormat="1" ht="15" customHeight="1">
      <c r="B9" s="273"/>
      <c r="C9" s="272" t="s">
        <v>1050</v>
      </c>
      <c r="D9" s="272"/>
      <c r="E9" s="272"/>
      <c r="F9" s="272"/>
      <c r="G9" s="272"/>
      <c r="H9" s="272"/>
      <c r="I9" s="272"/>
      <c r="J9" s="272"/>
      <c r="K9" s="270"/>
    </row>
    <row r="10" s="1" customFormat="1" ht="15" customHeight="1">
      <c r="B10" s="273"/>
      <c r="C10" s="272"/>
      <c r="D10" s="272" t="s">
        <v>1051</v>
      </c>
      <c r="E10" s="272"/>
      <c r="F10" s="272"/>
      <c r="G10" s="272"/>
      <c r="H10" s="272"/>
      <c r="I10" s="272"/>
      <c r="J10" s="272"/>
      <c r="K10" s="270"/>
    </row>
    <row r="11" s="1" customFormat="1" ht="15" customHeight="1">
      <c r="B11" s="273"/>
      <c r="C11" s="274"/>
      <c r="D11" s="272" t="s">
        <v>1052</v>
      </c>
      <c r="E11" s="272"/>
      <c r="F11" s="272"/>
      <c r="G11" s="272"/>
      <c r="H11" s="272"/>
      <c r="I11" s="272"/>
      <c r="J11" s="272"/>
      <c r="K11" s="270"/>
    </row>
    <row r="12" s="1" customFormat="1" ht="15" customHeight="1">
      <c r="B12" s="273"/>
      <c r="C12" s="274"/>
      <c r="D12" s="272"/>
      <c r="E12" s="272"/>
      <c r="F12" s="272"/>
      <c r="G12" s="272"/>
      <c r="H12" s="272"/>
      <c r="I12" s="272"/>
      <c r="J12" s="272"/>
      <c r="K12" s="270"/>
    </row>
    <row r="13" s="1" customFormat="1" ht="15" customHeight="1">
      <c r="B13" s="273"/>
      <c r="C13" s="274"/>
      <c r="D13" s="275" t="s">
        <v>1053</v>
      </c>
      <c r="E13" s="272"/>
      <c r="F13" s="272"/>
      <c r="G13" s="272"/>
      <c r="H13" s="272"/>
      <c r="I13" s="272"/>
      <c r="J13" s="272"/>
      <c r="K13" s="270"/>
    </row>
    <row r="14" s="1" customFormat="1" ht="12.75" customHeight="1">
      <c r="B14" s="273"/>
      <c r="C14" s="274"/>
      <c r="D14" s="274"/>
      <c r="E14" s="274"/>
      <c r="F14" s="274"/>
      <c r="G14" s="274"/>
      <c r="H14" s="274"/>
      <c r="I14" s="274"/>
      <c r="J14" s="274"/>
      <c r="K14" s="270"/>
    </row>
    <row r="15" s="1" customFormat="1" ht="15" customHeight="1">
      <c r="B15" s="273"/>
      <c r="C15" s="274"/>
      <c r="D15" s="272" t="s">
        <v>1054</v>
      </c>
      <c r="E15" s="272"/>
      <c r="F15" s="272"/>
      <c r="G15" s="272"/>
      <c r="H15" s="272"/>
      <c r="I15" s="272"/>
      <c r="J15" s="272"/>
      <c r="K15" s="270"/>
    </row>
    <row r="16" s="1" customFormat="1" ht="15" customHeight="1">
      <c r="B16" s="273"/>
      <c r="C16" s="274"/>
      <c r="D16" s="272" t="s">
        <v>1055</v>
      </c>
      <c r="E16" s="272"/>
      <c r="F16" s="272"/>
      <c r="G16" s="272"/>
      <c r="H16" s="272"/>
      <c r="I16" s="272"/>
      <c r="J16" s="272"/>
      <c r="K16" s="270"/>
    </row>
    <row r="17" s="1" customFormat="1" ht="15" customHeight="1">
      <c r="B17" s="273"/>
      <c r="C17" s="274"/>
      <c r="D17" s="272" t="s">
        <v>1056</v>
      </c>
      <c r="E17" s="272"/>
      <c r="F17" s="272"/>
      <c r="G17" s="272"/>
      <c r="H17" s="272"/>
      <c r="I17" s="272"/>
      <c r="J17" s="272"/>
      <c r="K17" s="270"/>
    </row>
    <row r="18" s="1" customFormat="1" ht="15" customHeight="1">
      <c r="B18" s="273"/>
      <c r="C18" s="274"/>
      <c r="D18" s="274"/>
      <c r="E18" s="276" t="s">
        <v>78</v>
      </c>
      <c r="F18" s="272" t="s">
        <v>1057</v>
      </c>
      <c r="G18" s="272"/>
      <c r="H18" s="272"/>
      <c r="I18" s="272"/>
      <c r="J18" s="272"/>
      <c r="K18" s="270"/>
    </row>
    <row r="19" s="1" customFormat="1" ht="15" customHeight="1">
      <c r="B19" s="273"/>
      <c r="C19" s="274"/>
      <c r="D19" s="274"/>
      <c r="E19" s="276" t="s">
        <v>1058</v>
      </c>
      <c r="F19" s="272" t="s">
        <v>1059</v>
      </c>
      <c r="G19" s="272"/>
      <c r="H19" s="272"/>
      <c r="I19" s="272"/>
      <c r="J19" s="272"/>
      <c r="K19" s="270"/>
    </row>
    <row r="20" s="1" customFormat="1" ht="15" customHeight="1">
      <c r="B20" s="273"/>
      <c r="C20" s="274"/>
      <c r="D20" s="274"/>
      <c r="E20" s="276" t="s">
        <v>1060</v>
      </c>
      <c r="F20" s="272" t="s">
        <v>1061</v>
      </c>
      <c r="G20" s="272"/>
      <c r="H20" s="272"/>
      <c r="I20" s="272"/>
      <c r="J20" s="272"/>
      <c r="K20" s="270"/>
    </row>
    <row r="21" s="1" customFormat="1" ht="15" customHeight="1">
      <c r="B21" s="273"/>
      <c r="C21" s="274"/>
      <c r="D21" s="274"/>
      <c r="E21" s="276" t="s">
        <v>1062</v>
      </c>
      <c r="F21" s="272" t="s">
        <v>1063</v>
      </c>
      <c r="G21" s="272"/>
      <c r="H21" s="272"/>
      <c r="I21" s="272"/>
      <c r="J21" s="272"/>
      <c r="K21" s="270"/>
    </row>
    <row r="22" s="1" customFormat="1" ht="15" customHeight="1">
      <c r="B22" s="273"/>
      <c r="C22" s="274"/>
      <c r="D22" s="274"/>
      <c r="E22" s="276" t="s">
        <v>597</v>
      </c>
      <c r="F22" s="272" t="s">
        <v>598</v>
      </c>
      <c r="G22" s="272"/>
      <c r="H22" s="272"/>
      <c r="I22" s="272"/>
      <c r="J22" s="272"/>
      <c r="K22" s="270"/>
    </row>
    <row r="23" s="1" customFormat="1" ht="15" customHeight="1">
      <c r="B23" s="273"/>
      <c r="C23" s="274"/>
      <c r="D23" s="274"/>
      <c r="E23" s="276" t="s">
        <v>1064</v>
      </c>
      <c r="F23" s="272" t="s">
        <v>1065</v>
      </c>
      <c r="G23" s="272"/>
      <c r="H23" s="272"/>
      <c r="I23" s="272"/>
      <c r="J23" s="272"/>
      <c r="K23" s="270"/>
    </row>
    <row r="24" s="1" customFormat="1" ht="12.75" customHeight="1">
      <c r="B24" s="273"/>
      <c r="C24" s="274"/>
      <c r="D24" s="274"/>
      <c r="E24" s="274"/>
      <c r="F24" s="274"/>
      <c r="G24" s="274"/>
      <c r="H24" s="274"/>
      <c r="I24" s="274"/>
      <c r="J24" s="274"/>
      <c r="K24" s="270"/>
    </row>
    <row r="25" s="1" customFormat="1" ht="15" customHeight="1">
      <c r="B25" s="273"/>
      <c r="C25" s="272" t="s">
        <v>1066</v>
      </c>
      <c r="D25" s="272"/>
      <c r="E25" s="272"/>
      <c r="F25" s="272"/>
      <c r="G25" s="272"/>
      <c r="H25" s="272"/>
      <c r="I25" s="272"/>
      <c r="J25" s="272"/>
      <c r="K25" s="270"/>
    </row>
    <row r="26" s="1" customFormat="1" ht="15" customHeight="1">
      <c r="B26" s="273"/>
      <c r="C26" s="272" t="s">
        <v>1067</v>
      </c>
      <c r="D26" s="272"/>
      <c r="E26" s="272"/>
      <c r="F26" s="272"/>
      <c r="G26" s="272"/>
      <c r="H26" s="272"/>
      <c r="I26" s="272"/>
      <c r="J26" s="272"/>
      <c r="K26" s="270"/>
    </row>
    <row r="27" s="1" customFormat="1" ht="15" customHeight="1">
      <c r="B27" s="273"/>
      <c r="C27" s="272"/>
      <c r="D27" s="272" t="s">
        <v>1068</v>
      </c>
      <c r="E27" s="272"/>
      <c r="F27" s="272"/>
      <c r="G27" s="272"/>
      <c r="H27" s="272"/>
      <c r="I27" s="272"/>
      <c r="J27" s="272"/>
      <c r="K27" s="270"/>
    </row>
    <row r="28" s="1" customFormat="1" ht="15" customHeight="1">
      <c r="B28" s="273"/>
      <c r="C28" s="274"/>
      <c r="D28" s="272" t="s">
        <v>1069</v>
      </c>
      <c r="E28" s="272"/>
      <c r="F28" s="272"/>
      <c r="G28" s="272"/>
      <c r="H28" s="272"/>
      <c r="I28" s="272"/>
      <c r="J28" s="272"/>
      <c r="K28" s="270"/>
    </row>
    <row r="29" s="1" customFormat="1" ht="12.75" customHeight="1">
      <c r="B29" s="273"/>
      <c r="C29" s="274"/>
      <c r="D29" s="274"/>
      <c r="E29" s="274"/>
      <c r="F29" s="274"/>
      <c r="G29" s="274"/>
      <c r="H29" s="274"/>
      <c r="I29" s="274"/>
      <c r="J29" s="274"/>
      <c r="K29" s="270"/>
    </row>
    <row r="30" s="1" customFormat="1" ht="15" customHeight="1">
      <c r="B30" s="273"/>
      <c r="C30" s="274"/>
      <c r="D30" s="272" t="s">
        <v>1070</v>
      </c>
      <c r="E30" s="272"/>
      <c r="F30" s="272"/>
      <c r="G30" s="272"/>
      <c r="H30" s="272"/>
      <c r="I30" s="272"/>
      <c r="J30" s="272"/>
      <c r="K30" s="270"/>
    </row>
    <row r="31" s="1" customFormat="1" ht="15" customHeight="1">
      <c r="B31" s="273"/>
      <c r="C31" s="274"/>
      <c r="D31" s="272" t="s">
        <v>1071</v>
      </c>
      <c r="E31" s="272"/>
      <c r="F31" s="272"/>
      <c r="G31" s="272"/>
      <c r="H31" s="272"/>
      <c r="I31" s="272"/>
      <c r="J31" s="272"/>
      <c r="K31" s="270"/>
    </row>
    <row r="32" s="1" customFormat="1" ht="12.75" customHeight="1">
      <c r="B32" s="273"/>
      <c r="C32" s="274"/>
      <c r="D32" s="274"/>
      <c r="E32" s="274"/>
      <c r="F32" s="274"/>
      <c r="G32" s="274"/>
      <c r="H32" s="274"/>
      <c r="I32" s="274"/>
      <c r="J32" s="274"/>
      <c r="K32" s="270"/>
    </row>
    <row r="33" s="1" customFormat="1" ht="15" customHeight="1">
      <c r="B33" s="273"/>
      <c r="C33" s="274"/>
      <c r="D33" s="272" t="s">
        <v>1072</v>
      </c>
      <c r="E33" s="272"/>
      <c r="F33" s="272"/>
      <c r="G33" s="272"/>
      <c r="H33" s="272"/>
      <c r="I33" s="272"/>
      <c r="J33" s="272"/>
      <c r="K33" s="270"/>
    </row>
    <row r="34" s="1" customFormat="1" ht="15" customHeight="1">
      <c r="B34" s="273"/>
      <c r="C34" s="274"/>
      <c r="D34" s="272" t="s">
        <v>1073</v>
      </c>
      <c r="E34" s="272"/>
      <c r="F34" s="272"/>
      <c r="G34" s="272"/>
      <c r="H34" s="272"/>
      <c r="I34" s="272"/>
      <c r="J34" s="272"/>
      <c r="K34" s="270"/>
    </row>
    <row r="35" s="1" customFormat="1" ht="15" customHeight="1">
      <c r="B35" s="273"/>
      <c r="C35" s="274"/>
      <c r="D35" s="272" t="s">
        <v>1074</v>
      </c>
      <c r="E35" s="272"/>
      <c r="F35" s="272"/>
      <c r="G35" s="272"/>
      <c r="H35" s="272"/>
      <c r="I35" s="272"/>
      <c r="J35" s="272"/>
      <c r="K35" s="270"/>
    </row>
    <row r="36" s="1" customFormat="1" ht="15" customHeight="1">
      <c r="B36" s="273"/>
      <c r="C36" s="274"/>
      <c r="D36" s="272"/>
      <c r="E36" s="275" t="s">
        <v>116</v>
      </c>
      <c r="F36" s="272"/>
      <c r="G36" s="272" t="s">
        <v>1075</v>
      </c>
      <c r="H36" s="272"/>
      <c r="I36" s="272"/>
      <c r="J36" s="272"/>
      <c r="K36" s="270"/>
    </row>
    <row r="37" s="1" customFormat="1" ht="30.75" customHeight="1">
      <c r="B37" s="273"/>
      <c r="C37" s="274"/>
      <c r="D37" s="272"/>
      <c r="E37" s="275" t="s">
        <v>1076</v>
      </c>
      <c r="F37" s="272"/>
      <c r="G37" s="272" t="s">
        <v>1077</v>
      </c>
      <c r="H37" s="272"/>
      <c r="I37" s="272"/>
      <c r="J37" s="272"/>
      <c r="K37" s="270"/>
    </row>
    <row r="38" s="1" customFormat="1" ht="15" customHeight="1">
      <c r="B38" s="273"/>
      <c r="C38" s="274"/>
      <c r="D38" s="272"/>
      <c r="E38" s="275" t="s">
        <v>52</v>
      </c>
      <c r="F38" s="272"/>
      <c r="G38" s="272" t="s">
        <v>1078</v>
      </c>
      <c r="H38" s="272"/>
      <c r="I38" s="272"/>
      <c r="J38" s="272"/>
      <c r="K38" s="270"/>
    </row>
    <row r="39" s="1" customFormat="1" ht="15" customHeight="1">
      <c r="B39" s="273"/>
      <c r="C39" s="274"/>
      <c r="D39" s="272"/>
      <c r="E39" s="275" t="s">
        <v>53</v>
      </c>
      <c r="F39" s="272"/>
      <c r="G39" s="272" t="s">
        <v>1079</v>
      </c>
      <c r="H39" s="272"/>
      <c r="I39" s="272"/>
      <c r="J39" s="272"/>
      <c r="K39" s="270"/>
    </row>
    <row r="40" s="1" customFormat="1" ht="15" customHeight="1">
      <c r="B40" s="273"/>
      <c r="C40" s="274"/>
      <c r="D40" s="272"/>
      <c r="E40" s="275" t="s">
        <v>117</v>
      </c>
      <c r="F40" s="272"/>
      <c r="G40" s="272" t="s">
        <v>1080</v>
      </c>
      <c r="H40" s="272"/>
      <c r="I40" s="272"/>
      <c r="J40" s="272"/>
      <c r="K40" s="270"/>
    </row>
    <row r="41" s="1" customFormat="1" ht="15" customHeight="1">
      <c r="B41" s="273"/>
      <c r="C41" s="274"/>
      <c r="D41" s="272"/>
      <c r="E41" s="275" t="s">
        <v>118</v>
      </c>
      <c r="F41" s="272"/>
      <c r="G41" s="272" t="s">
        <v>1081</v>
      </c>
      <c r="H41" s="272"/>
      <c r="I41" s="272"/>
      <c r="J41" s="272"/>
      <c r="K41" s="270"/>
    </row>
    <row r="42" s="1" customFormat="1" ht="15" customHeight="1">
      <c r="B42" s="273"/>
      <c r="C42" s="274"/>
      <c r="D42" s="272"/>
      <c r="E42" s="275" t="s">
        <v>1082</v>
      </c>
      <c r="F42" s="272"/>
      <c r="G42" s="272" t="s">
        <v>1083</v>
      </c>
      <c r="H42" s="272"/>
      <c r="I42" s="272"/>
      <c r="J42" s="272"/>
      <c r="K42" s="270"/>
    </row>
    <row r="43" s="1" customFormat="1" ht="15" customHeight="1">
      <c r="B43" s="273"/>
      <c r="C43" s="274"/>
      <c r="D43" s="272"/>
      <c r="E43" s="275"/>
      <c r="F43" s="272"/>
      <c r="G43" s="272" t="s">
        <v>1084</v>
      </c>
      <c r="H43" s="272"/>
      <c r="I43" s="272"/>
      <c r="J43" s="272"/>
      <c r="K43" s="270"/>
    </row>
    <row r="44" s="1" customFormat="1" ht="15" customHeight="1">
      <c r="B44" s="273"/>
      <c r="C44" s="274"/>
      <c r="D44" s="272"/>
      <c r="E44" s="275" t="s">
        <v>1085</v>
      </c>
      <c r="F44" s="272"/>
      <c r="G44" s="272" t="s">
        <v>1086</v>
      </c>
      <c r="H44" s="272"/>
      <c r="I44" s="272"/>
      <c r="J44" s="272"/>
      <c r="K44" s="270"/>
    </row>
    <row r="45" s="1" customFormat="1" ht="15" customHeight="1">
      <c r="B45" s="273"/>
      <c r="C45" s="274"/>
      <c r="D45" s="272"/>
      <c r="E45" s="275" t="s">
        <v>120</v>
      </c>
      <c r="F45" s="272"/>
      <c r="G45" s="272" t="s">
        <v>1087</v>
      </c>
      <c r="H45" s="272"/>
      <c r="I45" s="272"/>
      <c r="J45" s="272"/>
      <c r="K45" s="270"/>
    </row>
    <row r="46" s="1" customFormat="1" ht="12.75" customHeight="1">
      <c r="B46" s="273"/>
      <c r="C46" s="274"/>
      <c r="D46" s="272"/>
      <c r="E46" s="272"/>
      <c r="F46" s="272"/>
      <c r="G46" s="272"/>
      <c r="H46" s="272"/>
      <c r="I46" s="272"/>
      <c r="J46" s="272"/>
      <c r="K46" s="270"/>
    </row>
    <row r="47" s="1" customFormat="1" ht="15" customHeight="1">
      <c r="B47" s="273"/>
      <c r="C47" s="274"/>
      <c r="D47" s="272" t="s">
        <v>1088</v>
      </c>
      <c r="E47" s="272"/>
      <c r="F47" s="272"/>
      <c r="G47" s="272"/>
      <c r="H47" s="272"/>
      <c r="I47" s="272"/>
      <c r="J47" s="272"/>
      <c r="K47" s="270"/>
    </row>
    <row r="48" s="1" customFormat="1" ht="15" customHeight="1">
      <c r="B48" s="273"/>
      <c r="C48" s="274"/>
      <c r="D48" s="274"/>
      <c r="E48" s="272" t="s">
        <v>1089</v>
      </c>
      <c r="F48" s="272"/>
      <c r="G48" s="272"/>
      <c r="H48" s="272"/>
      <c r="I48" s="272"/>
      <c r="J48" s="272"/>
      <c r="K48" s="270"/>
    </row>
    <row r="49" s="1" customFormat="1" ht="15" customHeight="1">
      <c r="B49" s="273"/>
      <c r="C49" s="274"/>
      <c r="D49" s="274"/>
      <c r="E49" s="272" t="s">
        <v>1090</v>
      </c>
      <c r="F49" s="272"/>
      <c r="G49" s="272"/>
      <c r="H49" s="272"/>
      <c r="I49" s="272"/>
      <c r="J49" s="272"/>
      <c r="K49" s="270"/>
    </row>
    <row r="50" s="1" customFormat="1" ht="15" customHeight="1">
      <c r="B50" s="273"/>
      <c r="C50" s="274"/>
      <c r="D50" s="274"/>
      <c r="E50" s="272" t="s">
        <v>1091</v>
      </c>
      <c r="F50" s="272"/>
      <c r="G50" s="272"/>
      <c r="H50" s="272"/>
      <c r="I50" s="272"/>
      <c r="J50" s="272"/>
      <c r="K50" s="270"/>
    </row>
    <row r="51" s="1" customFormat="1" ht="15" customHeight="1">
      <c r="B51" s="273"/>
      <c r="C51" s="274"/>
      <c r="D51" s="272" t="s">
        <v>1092</v>
      </c>
      <c r="E51" s="272"/>
      <c r="F51" s="272"/>
      <c r="G51" s="272"/>
      <c r="H51" s="272"/>
      <c r="I51" s="272"/>
      <c r="J51" s="272"/>
      <c r="K51" s="270"/>
    </row>
    <row r="52" s="1" customFormat="1" ht="25.5" customHeight="1">
      <c r="B52" s="268"/>
      <c r="C52" s="269" t="s">
        <v>1093</v>
      </c>
      <c r="D52" s="269"/>
      <c r="E52" s="269"/>
      <c r="F52" s="269"/>
      <c r="G52" s="269"/>
      <c r="H52" s="269"/>
      <c r="I52" s="269"/>
      <c r="J52" s="269"/>
      <c r="K52" s="270"/>
    </row>
    <row r="53" s="1" customFormat="1" ht="5.25" customHeight="1">
      <c r="B53" s="268"/>
      <c r="C53" s="271"/>
      <c r="D53" s="271"/>
      <c r="E53" s="271"/>
      <c r="F53" s="271"/>
      <c r="G53" s="271"/>
      <c r="H53" s="271"/>
      <c r="I53" s="271"/>
      <c r="J53" s="271"/>
      <c r="K53" s="270"/>
    </row>
    <row r="54" s="1" customFormat="1" ht="15" customHeight="1">
      <c r="B54" s="268"/>
      <c r="C54" s="272" t="s">
        <v>1094</v>
      </c>
      <c r="D54" s="272"/>
      <c r="E54" s="272"/>
      <c r="F54" s="272"/>
      <c r="G54" s="272"/>
      <c r="H54" s="272"/>
      <c r="I54" s="272"/>
      <c r="J54" s="272"/>
      <c r="K54" s="270"/>
    </row>
    <row r="55" s="1" customFormat="1" ht="15" customHeight="1">
      <c r="B55" s="268"/>
      <c r="C55" s="272" t="s">
        <v>1095</v>
      </c>
      <c r="D55" s="272"/>
      <c r="E55" s="272"/>
      <c r="F55" s="272"/>
      <c r="G55" s="272"/>
      <c r="H55" s="272"/>
      <c r="I55" s="272"/>
      <c r="J55" s="272"/>
      <c r="K55" s="270"/>
    </row>
    <row r="56" s="1" customFormat="1" ht="12.75" customHeight="1">
      <c r="B56" s="268"/>
      <c r="C56" s="272"/>
      <c r="D56" s="272"/>
      <c r="E56" s="272"/>
      <c r="F56" s="272"/>
      <c r="G56" s="272"/>
      <c r="H56" s="272"/>
      <c r="I56" s="272"/>
      <c r="J56" s="272"/>
      <c r="K56" s="270"/>
    </row>
    <row r="57" s="1" customFormat="1" ht="15" customHeight="1">
      <c r="B57" s="268"/>
      <c r="C57" s="272" t="s">
        <v>1096</v>
      </c>
      <c r="D57" s="272"/>
      <c r="E57" s="272"/>
      <c r="F57" s="272"/>
      <c r="G57" s="272"/>
      <c r="H57" s="272"/>
      <c r="I57" s="272"/>
      <c r="J57" s="272"/>
      <c r="K57" s="270"/>
    </row>
    <row r="58" s="1" customFormat="1" ht="15" customHeight="1">
      <c r="B58" s="268"/>
      <c r="C58" s="274"/>
      <c r="D58" s="272" t="s">
        <v>1097</v>
      </c>
      <c r="E58" s="272"/>
      <c r="F58" s="272"/>
      <c r="G58" s="272"/>
      <c r="H58" s="272"/>
      <c r="I58" s="272"/>
      <c r="J58" s="272"/>
      <c r="K58" s="270"/>
    </row>
    <row r="59" s="1" customFormat="1" ht="15" customHeight="1">
      <c r="B59" s="268"/>
      <c r="C59" s="274"/>
      <c r="D59" s="272" t="s">
        <v>1098</v>
      </c>
      <c r="E59" s="272"/>
      <c r="F59" s="272"/>
      <c r="G59" s="272"/>
      <c r="H59" s="272"/>
      <c r="I59" s="272"/>
      <c r="J59" s="272"/>
      <c r="K59" s="270"/>
    </row>
    <row r="60" s="1" customFormat="1" ht="15" customHeight="1">
      <c r="B60" s="268"/>
      <c r="C60" s="274"/>
      <c r="D60" s="272" t="s">
        <v>1099</v>
      </c>
      <c r="E60" s="272"/>
      <c r="F60" s="272"/>
      <c r="G60" s="272"/>
      <c r="H60" s="272"/>
      <c r="I60" s="272"/>
      <c r="J60" s="272"/>
      <c r="K60" s="270"/>
    </row>
    <row r="61" s="1" customFormat="1" ht="15" customHeight="1">
      <c r="B61" s="268"/>
      <c r="C61" s="274"/>
      <c r="D61" s="272" t="s">
        <v>1100</v>
      </c>
      <c r="E61" s="272"/>
      <c r="F61" s="272"/>
      <c r="G61" s="272"/>
      <c r="H61" s="272"/>
      <c r="I61" s="272"/>
      <c r="J61" s="272"/>
      <c r="K61" s="270"/>
    </row>
    <row r="62" s="1" customFormat="1" ht="15" customHeight="1">
      <c r="B62" s="268"/>
      <c r="C62" s="274"/>
      <c r="D62" s="277" t="s">
        <v>1101</v>
      </c>
      <c r="E62" s="277"/>
      <c r="F62" s="277"/>
      <c r="G62" s="277"/>
      <c r="H62" s="277"/>
      <c r="I62" s="277"/>
      <c r="J62" s="277"/>
      <c r="K62" s="270"/>
    </row>
    <row r="63" s="1" customFormat="1" ht="15" customHeight="1">
      <c r="B63" s="268"/>
      <c r="C63" s="274"/>
      <c r="D63" s="272" t="s">
        <v>1102</v>
      </c>
      <c r="E63" s="272"/>
      <c r="F63" s="272"/>
      <c r="G63" s="272"/>
      <c r="H63" s="272"/>
      <c r="I63" s="272"/>
      <c r="J63" s="272"/>
      <c r="K63" s="270"/>
    </row>
    <row r="64" s="1" customFormat="1" ht="12.75" customHeight="1">
      <c r="B64" s="268"/>
      <c r="C64" s="274"/>
      <c r="D64" s="274"/>
      <c r="E64" s="278"/>
      <c r="F64" s="274"/>
      <c r="G64" s="274"/>
      <c r="H64" s="274"/>
      <c r="I64" s="274"/>
      <c r="J64" s="274"/>
      <c r="K64" s="270"/>
    </row>
    <row r="65" s="1" customFormat="1" ht="15" customHeight="1">
      <c r="B65" s="268"/>
      <c r="C65" s="274"/>
      <c r="D65" s="272" t="s">
        <v>1103</v>
      </c>
      <c r="E65" s="272"/>
      <c r="F65" s="272"/>
      <c r="G65" s="272"/>
      <c r="H65" s="272"/>
      <c r="I65" s="272"/>
      <c r="J65" s="272"/>
      <c r="K65" s="270"/>
    </row>
    <row r="66" s="1" customFormat="1" ht="15" customHeight="1">
      <c r="B66" s="268"/>
      <c r="C66" s="274"/>
      <c r="D66" s="277" t="s">
        <v>1104</v>
      </c>
      <c r="E66" s="277"/>
      <c r="F66" s="277"/>
      <c r="G66" s="277"/>
      <c r="H66" s="277"/>
      <c r="I66" s="277"/>
      <c r="J66" s="277"/>
      <c r="K66" s="270"/>
    </row>
    <row r="67" s="1" customFormat="1" ht="15" customHeight="1">
      <c r="B67" s="268"/>
      <c r="C67" s="274"/>
      <c r="D67" s="272" t="s">
        <v>1105</v>
      </c>
      <c r="E67" s="272"/>
      <c r="F67" s="272"/>
      <c r="G67" s="272"/>
      <c r="H67" s="272"/>
      <c r="I67" s="272"/>
      <c r="J67" s="272"/>
      <c r="K67" s="270"/>
    </row>
    <row r="68" s="1" customFormat="1" ht="15" customHeight="1">
      <c r="B68" s="268"/>
      <c r="C68" s="274"/>
      <c r="D68" s="272" t="s">
        <v>1106</v>
      </c>
      <c r="E68" s="272"/>
      <c r="F68" s="272"/>
      <c r="G68" s="272"/>
      <c r="H68" s="272"/>
      <c r="I68" s="272"/>
      <c r="J68" s="272"/>
      <c r="K68" s="270"/>
    </row>
    <row r="69" s="1" customFormat="1" ht="15" customHeight="1">
      <c r="B69" s="268"/>
      <c r="C69" s="274"/>
      <c r="D69" s="272" t="s">
        <v>1107</v>
      </c>
      <c r="E69" s="272"/>
      <c r="F69" s="272"/>
      <c r="G69" s="272"/>
      <c r="H69" s="272"/>
      <c r="I69" s="272"/>
      <c r="J69" s="272"/>
      <c r="K69" s="270"/>
    </row>
    <row r="70" s="1" customFormat="1" ht="15" customHeight="1">
      <c r="B70" s="268"/>
      <c r="C70" s="274"/>
      <c r="D70" s="272" t="s">
        <v>1108</v>
      </c>
      <c r="E70" s="272"/>
      <c r="F70" s="272"/>
      <c r="G70" s="272"/>
      <c r="H70" s="272"/>
      <c r="I70" s="272"/>
      <c r="J70" s="272"/>
      <c r="K70" s="270"/>
    </row>
    <row r="71" s="1" customFormat="1" ht="12.75" customHeight="1">
      <c r="B71" s="279"/>
      <c r="C71" s="280"/>
      <c r="D71" s="280"/>
      <c r="E71" s="280"/>
      <c r="F71" s="280"/>
      <c r="G71" s="280"/>
      <c r="H71" s="280"/>
      <c r="I71" s="280"/>
      <c r="J71" s="280"/>
      <c r="K71" s="281"/>
    </row>
    <row r="72" s="1" customFormat="1" ht="18.75" customHeight="1">
      <c r="B72" s="282"/>
      <c r="C72" s="282"/>
      <c r="D72" s="282"/>
      <c r="E72" s="282"/>
      <c r="F72" s="282"/>
      <c r="G72" s="282"/>
      <c r="H72" s="282"/>
      <c r="I72" s="282"/>
      <c r="J72" s="282"/>
      <c r="K72" s="283"/>
    </row>
    <row r="73" s="1" customFormat="1" ht="18.75" customHeight="1">
      <c r="B73" s="283"/>
      <c r="C73" s="283"/>
      <c r="D73" s="283"/>
      <c r="E73" s="283"/>
      <c r="F73" s="283"/>
      <c r="G73" s="283"/>
      <c r="H73" s="283"/>
      <c r="I73" s="283"/>
      <c r="J73" s="283"/>
      <c r="K73" s="283"/>
    </row>
    <row r="74" s="1" customFormat="1" ht="7.5" customHeight="1">
      <c r="B74" s="284"/>
      <c r="C74" s="285"/>
      <c r="D74" s="285"/>
      <c r="E74" s="285"/>
      <c r="F74" s="285"/>
      <c r="G74" s="285"/>
      <c r="H74" s="285"/>
      <c r="I74" s="285"/>
      <c r="J74" s="285"/>
      <c r="K74" s="286"/>
    </row>
    <row r="75" s="1" customFormat="1" ht="45" customHeight="1">
      <c r="B75" s="287"/>
      <c r="C75" s="288" t="s">
        <v>1109</v>
      </c>
      <c r="D75" s="288"/>
      <c r="E75" s="288"/>
      <c r="F75" s="288"/>
      <c r="G75" s="288"/>
      <c r="H75" s="288"/>
      <c r="I75" s="288"/>
      <c r="J75" s="288"/>
      <c r="K75" s="289"/>
    </row>
    <row r="76" s="1" customFormat="1" ht="17.25" customHeight="1">
      <c r="B76" s="287"/>
      <c r="C76" s="290" t="s">
        <v>1110</v>
      </c>
      <c r="D76" s="290"/>
      <c r="E76" s="290"/>
      <c r="F76" s="290" t="s">
        <v>1111</v>
      </c>
      <c r="G76" s="291"/>
      <c r="H76" s="290" t="s">
        <v>53</v>
      </c>
      <c r="I76" s="290" t="s">
        <v>56</v>
      </c>
      <c r="J76" s="290" t="s">
        <v>1112</v>
      </c>
      <c r="K76" s="289"/>
    </row>
    <row r="77" s="1" customFormat="1" ht="17.25" customHeight="1">
      <c r="B77" s="287"/>
      <c r="C77" s="292" t="s">
        <v>1113</v>
      </c>
      <c r="D77" s="292"/>
      <c r="E77" s="292"/>
      <c r="F77" s="293" t="s">
        <v>1114</v>
      </c>
      <c r="G77" s="294"/>
      <c r="H77" s="292"/>
      <c r="I77" s="292"/>
      <c r="J77" s="292" t="s">
        <v>1115</v>
      </c>
      <c r="K77" s="289"/>
    </row>
    <row r="78" s="1" customFormat="1" ht="5.25" customHeight="1">
      <c r="B78" s="287"/>
      <c r="C78" s="295"/>
      <c r="D78" s="295"/>
      <c r="E78" s="295"/>
      <c r="F78" s="295"/>
      <c r="G78" s="296"/>
      <c r="H78" s="295"/>
      <c r="I78" s="295"/>
      <c r="J78" s="295"/>
      <c r="K78" s="289"/>
    </row>
    <row r="79" s="1" customFormat="1" ht="15" customHeight="1">
      <c r="B79" s="287"/>
      <c r="C79" s="275" t="s">
        <v>52</v>
      </c>
      <c r="D79" s="297"/>
      <c r="E79" s="297"/>
      <c r="F79" s="298" t="s">
        <v>1116</v>
      </c>
      <c r="G79" s="299"/>
      <c r="H79" s="275" t="s">
        <v>1117</v>
      </c>
      <c r="I79" s="275" t="s">
        <v>1118</v>
      </c>
      <c r="J79" s="275">
        <v>20</v>
      </c>
      <c r="K79" s="289"/>
    </row>
    <row r="80" s="1" customFormat="1" ht="15" customHeight="1">
      <c r="B80" s="287"/>
      <c r="C80" s="275" t="s">
        <v>1119</v>
      </c>
      <c r="D80" s="275"/>
      <c r="E80" s="275"/>
      <c r="F80" s="298" t="s">
        <v>1116</v>
      </c>
      <c r="G80" s="299"/>
      <c r="H80" s="275" t="s">
        <v>1120</v>
      </c>
      <c r="I80" s="275" t="s">
        <v>1118</v>
      </c>
      <c r="J80" s="275">
        <v>120</v>
      </c>
      <c r="K80" s="289"/>
    </row>
    <row r="81" s="1" customFormat="1" ht="15" customHeight="1">
      <c r="B81" s="300"/>
      <c r="C81" s="275" t="s">
        <v>1121</v>
      </c>
      <c r="D81" s="275"/>
      <c r="E81" s="275"/>
      <c r="F81" s="298" t="s">
        <v>1122</v>
      </c>
      <c r="G81" s="299"/>
      <c r="H81" s="275" t="s">
        <v>1123</v>
      </c>
      <c r="I81" s="275" t="s">
        <v>1118</v>
      </c>
      <c r="J81" s="275">
        <v>50</v>
      </c>
      <c r="K81" s="289"/>
    </row>
    <row r="82" s="1" customFormat="1" ht="15" customHeight="1">
      <c r="B82" s="300"/>
      <c r="C82" s="275" t="s">
        <v>1124</v>
      </c>
      <c r="D82" s="275"/>
      <c r="E82" s="275"/>
      <c r="F82" s="298" t="s">
        <v>1116</v>
      </c>
      <c r="G82" s="299"/>
      <c r="H82" s="275" t="s">
        <v>1125</v>
      </c>
      <c r="I82" s="275" t="s">
        <v>1126</v>
      </c>
      <c r="J82" s="275"/>
      <c r="K82" s="289"/>
    </row>
    <row r="83" s="1" customFormat="1" ht="15" customHeight="1">
      <c r="B83" s="300"/>
      <c r="C83" s="301" t="s">
        <v>1127</v>
      </c>
      <c r="D83" s="301"/>
      <c r="E83" s="301"/>
      <c r="F83" s="302" t="s">
        <v>1122</v>
      </c>
      <c r="G83" s="301"/>
      <c r="H83" s="301" t="s">
        <v>1128</v>
      </c>
      <c r="I83" s="301" t="s">
        <v>1118</v>
      </c>
      <c r="J83" s="301">
        <v>15</v>
      </c>
      <c r="K83" s="289"/>
    </row>
    <row r="84" s="1" customFormat="1" ht="15" customHeight="1">
      <c r="B84" s="300"/>
      <c r="C84" s="301" t="s">
        <v>1129</v>
      </c>
      <c r="D84" s="301"/>
      <c r="E84" s="301"/>
      <c r="F84" s="302" t="s">
        <v>1122</v>
      </c>
      <c r="G84" s="301"/>
      <c r="H84" s="301" t="s">
        <v>1130</v>
      </c>
      <c r="I84" s="301" t="s">
        <v>1118</v>
      </c>
      <c r="J84" s="301">
        <v>15</v>
      </c>
      <c r="K84" s="289"/>
    </row>
    <row r="85" s="1" customFormat="1" ht="15" customHeight="1">
      <c r="B85" s="300"/>
      <c r="C85" s="301" t="s">
        <v>1131</v>
      </c>
      <c r="D85" s="301"/>
      <c r="E85" s="301"/>
      <c r="F85" s="302" t="s">
        <v>1122</v>
      </c>
      <c r="G85" s="301"/>
      <c r="H85" s="301" t="s">
        <v>1132</v>
      </c>
      <c r="I85" s="301" t="s">
        <v>1118</v>
      </c>
      <c r="J85" s="301">
        <v>20</v>
      </c>
      <c r="K85" s="289"/>
    </row>
    <row r="86" s="1" customFormat="1" ht="15" customHeight="1">
      <c r="B86" s="300"/>
      <c r="C86" s="301" t="s">
        <v>1133</v>
      </c>
      <c r="D86" s="301"/>
      <c r="E86" s="301"/>
      <c r="F86" s="302" t="s">
        <v>1122</v>
      </c>
      <c r="G86" s="301"/>
      <c r="H86" s="301" t="s">
        <v>1134</v>
      </c>
      <c r="I86" s="301" t="s">
        <v>1118</v>
      </c>
      <c r="J86" s="301">
        <v>20</v>
      </c>
      <c r="K86" s="289"/>
    </row>
    <row r="87" s="1" customFormat="1" ht="15" customHeight="1">
      <c r="B87" s="300"/>
      <c r="C87" s="275" t="s">
        <v>1135</v>
      </c>
      <c r="D87" s="275"/>
      <c r="E87" s="275"/>
      <c r="F87" s="298" t="s">
        <v>1122</v>
      </c>
      <c r="G87" s="299"/>
      <c r="H87" s="275" t="s">
        <v>1136</v>
      </c>
      <c r="I87" s="275" t="s">
        <v>1118</v>
      </c>
      <c r="J87" s="275">
        <v>50</v>
      </c>
      <c r="K87" s="289"/>
    </row>
    <row r="88" s="1" customFormat="1" ht="15" customHeight="1">
      <c r="B88" s="300"/>
      <c r="C88" s="275" t="s">
        <v>1137</v>
      </c>
      <c r="D88" s="275"/>
      <c r="E88" s="275"/>
      <c r="F88" s="298" t="s">
        <v>1122</v>
      </c>
      <c r="G88" s="299"/>
      <c r="H88" s="275" t="s">
        <v>1138</v>
      </c>
      <c r="I88" s="275" t="s">
        <v>1118</v>
      </c>
      <c r="J88" s="275">
        <v>20</v>
      </c>
      <c r="K88" s="289"/>
    </row>
    <row r="89" s="1" customFormat="1" ht="15" customHeight="1">
      <c r="B89" s="300"/>
      <c r="C89" s="275" t="s">
        <v>1139</v>
      </c>
      <c r="D89" s="275"/>
      <c r="E89" s="275"/>
      <c r="F89" s="298" t="s">
        <v>1122</v>
      </c>
      <c r="G89" s="299"/>
      <c r="H89" s="275" t="s">
        <v>1140</v>
      </c>
      <c r="I89" s="275" t="s">
        <v>1118</v>
      </c>
      <c r="J89" s="275">
        <v>20</v>
      </c>
      <c r="K89" s="289"/>
    </row>
    <row r="90" s="1" customFormat="1" ht="15" customHeight="1">
      <c r="B90" s="300"/>
      <c r="C90" s="275" t="s">
        <v>1141</v>
      </c>
      <c r="D90" s="275"/>
      <c r="E90" s="275"/>
      <c r="F90" s="298" t="s">
        <v>1122</v>
      </c>
      <c r="G90" s="299"/>
      <c r="H90" s="275" t="s">
        <v>1142</v>
      </c>
      <c r="I90" s="275" t="s">
        <v>1118</v>
      </c>
      <c r="J90" s="275">
        <v>50</v>
      </c>
      <c r="K90" s="289"/>
    </row>
    <row r="91" s="1" customFormat="1" ht="15" customHeight="1">
      <c r="B91" s="300"/>
      <c r="C91" s="275" t="s">
        <v>1143</v>
      </c>
      <c r="D91" s="275"/>
      <c r="E91" s="275"/>
      <c r="F91" s="298" t="s">
        <v>1122</v>
      </c>
      <c r="G91" s="299"/>
      <c r="H91" s="275" t="s">
        <v>1143</v>
      </c>
      <c r="I91" s="275" t="s">
        <v>1118</v>
      </c>
      <c r="J91" s="275">
        <v>50</v>
      </c>
      <c r="K91" s="289"/>
    </row>
    <row r="92" s="1" customFormat="1" ht="15" customHeight="1">
      <c r="B92" s="300"/>
      <c r="C92" s="275" t="s">
        <v>1144</v>
      </c>
      <c r="D92" s="275"/>
      <c r="E92" s="275"/>
      <c r="F92" s="298" t="s">
        <v>1122</v>
      </c>
      <c r="G92" s="299"/>
      <c r="H92" s="275" t="s">
        <v>1145</v>
      </c>
      <c r="I92" s="275" t="s">
        <v>1118</v>
      </c>
      <c r="J92" s="275">
        <v>255</v>
      </c>
      <c r="K92" s="289"/>
    </row>
    <row r="93" s="1" customFormat="1" ht="15" customHeight="1">
      <c r="B93" s="300"/>
      <c r="C93" s="275" t="s">
        <v>1146</v>
      </c>
      <c r="D93" s="275"/>
      <c r="E93" s="275"/>
      <c r="F93" s="298" t="s">
        <v>1116</v>
      </c>
      <c r="G93" s="299"/>
      <c r="H93" s="275" t="s">
        <v>1147</v>
      </c>
      <c r="I93" s="275" t="s">
        <v>1148</v>
      </c>
      <c r="J93" s="275"/>
      <c r="K93" s="289"/>
    </row>
    <row r="94" s="1" customFormat="1" ht="15" customHeight="1">
      <c r="B94" s="300"/>
      <c r="C94" s="275" t="s">
        <v>1149</v>
      </c>
      <c r="D94" s="275"/>
      <c r="E94" s="275"/>
      <c r="F94" s="298" t="s">
        <v>1116</v>
      </c>
      <c r="G94" s="299"/>
      <c r="H94" s="275" t="s">
        <v>1150</v>
      </c>
      <c r="I94" s="275" t="s">
        <v>1151</v>
      </c>
      <c r="J94" s="275"/>
      <c r="K94" s="289"/>
    </row>
    <row r="95" s="1" customFormat="1" ht="15" customHeight="1">
      <c r="B95" s="300"/>
      <c r="C95" s="275" t="s">
        <v>1152</v>
      </c>
      <c r="D95" s="275"/>
      <c r="E95" s="275"/>
      <c r="F95" s="298" t="s">
        <v>1116</v>
      </c>
      <c r="G95" s="299"/>
      <c r="H95" s="275" t="s">
        <v>1152</v>
      </c>
      <c r="I95" s="275" t="s">
        <v>1151</v>
      </c>
      <c r="J95" s="275"/>
      <c r="K95" s="289"/>
    </row>
    <row r="96" s="1" customFormat="1" ht="15" customHeight="1">
      <c r="B96" s="300"/>
      <c r="C96" s="275" t="s">
        <v>37</v>
      </c>
      <c r="D96" s="275"/>
      <c r="E96" s="275"/>
      <c r="F96" s="298" t="s">
        <v>1116</v>
      </c>
      <c r="G96" s="299"/>
      <c r="H96" s="275" t="s">
        <v>1153</v>
      </c>
      <c r="I96" s="275" t="s">
        <v>1151</v>
      </c>
      <c r="J96" s="275"/>
      <c r="K96" s="289"/>
    </row>
    <row r="97" s="1" customFormat="1" ht="15" customHeight="1">
      <c r="B97" s="300"/>
      <c r="C97" s="275" t="s">
        <v>47</v>
      </c>
      <c r="D97" s="275"/>
      <c r="E97" s="275"/>
      <c r="F97" s="298" t="s">
        <v>1116</v>
      </c>
      <c r="G97" s="299"/>
      <c r="H97" s="275" t="s">
        <v>1154</v>
      </c>
      <c r="I97" s="275" t="s">
        <v>1151</v>
      </c>
      <c r="J97" s="275"/>
      <c r="K97" s="289"/>
    </row>
    <row r="98" s="1" customFormat="1" ht="15" customHeight="1">
      <c r="B98" s="303"/>
      <c r="C98" s="304"/>
      <c r="D98" s="304"/>
      <c r="E98" s="304"/>
      <c r="F98" s="304"/>
      <c r="G98" s="304"/>
      <c r="H98" s="304"/>
      <c r="I98" s="304"/>
      <c r="J98" s="304"/>
      <c r="K98" s="305"/>
    </row>
    <row r="99" s="1" customFormat="1" ht="18.75" customHeight="1">
      <c r="B99" s="306"/>
      <c r="C99" s="307"/>
      <c r="D99" s="307"/>
      <c r="E99" s="307"/>
      <c r="F99" s="307"/>
      <c r="G99" s="307"/>
      <c r="H99" s="307"/>
      <c r="I99" s="307"/>
      <c r="J99" s="307"/>
      <c r="K99" s="306"/>
    </row>
    <row r="100" s="1" customFormat="1" ht="18.75" customHeight="1">
      <c r="B100" s="283"/>
      <c r="C100" s="283"/>
      <c r="D100" s="283"/>
      <c r="E100" s="283"/>
      <c r="F100" s="283"/>
      <c r="G100" s="283"/>
      <c r="H100" s="283"/>
      <c r="I100" s="283"/>
      <c r="J100" s="283"/>
      <c r="K100" s="283"/>
    </row>
    <row r="101" s="1" customFormat="1" ht="7.5" customHeight="1">
      <c r="B101" s="284"/>
      <c r="C101" s="285"/>
      <c r="D101" s="285"/>
      <c r="E101" s="285"/>
      <c r="F101" s="285"/>
      <c r="G101" s="285"/>
      <c r="H101" s="285"/>
      <c r="I101" s="285"/>
      <c r="J101" s="285"/>
      <c r="K101" s="286"/>
    </row>
    <row r="102" s="1" customFormat="1" ht="45" customHeight="1">
      <c r="B102" s="287"/>
      <c r="C102" s="288" t="s">
        <v>1155</v>
      </c>
      <c r="D102" s="288"/>
      <c r="E102" s="288"/>
      <c r="F102" s="288"/>
      <c r="G102" s="288"/>
      <c r="H102" s="288"/>
      <c r="I102" s="288"/>
      <c r="J102" s="288"/>
      <c r="K102" s="289"/>
    </row>
    <row r="103" s="1" customFormat="1" ht="17.25" customHeight="1">
      <c r="B103" s="287"/>
      <c r="C103" s="290" t="s">
        <v>1110</v>
      </c>
      <c r="D103" s="290"/>
      <c r="E103" s="290"/>
      <c r="F103" s="290" t="s">
        <v>1111</v>
      </c>
      <c r="G103" s="291"/>
      <c r="H103" s="290" t="s">
        <v>53</v>
      </c>
      <c r="I103" s="290" t="s">
        <v>56</v>
      </c>
      <c r="J103" s="290" t="s">
        <v>1112</v>
      </c>
      <c r="K103" s="289"/>
    </row>
    <row r="104" s="1" customFormat="1" ht="17.25" customHeight="1">
      <c r="B104" s="287"/>
      <c r="C104" s="292" t="s">
        <v>1113</v>
      </c>
      <c r="D104" s="292"/>
      <c r="E104" s="292"/>
      <c r="F104" s="293" t="s">
        <v>1114</v>
      </c>
      <c r="G104" s="294"/>
      <c r="H104" s="292"/>
      <c r="I104" s="292"/>
      <c r="J104" s="292" t="s">
        <v>1115</v>
      </c>
      <c r="K104" s="289"/>
    </row>
    <row r="105" s="1" customFormat="1" ht="5.25" customHeight="1">
      <c r="B105" s="287"/>
      <c r="C105" s="290"/>
      <c r="D105" s="290"/>
      <c r="E105" s="290"/>
      <c r="F105" s="290"/>
      <c r="G105" s="308"/>
      <c r="H105" s="290"/>
      <c r="I105" s="290"/>
      <c r="J105" s="290"/>
      <c r="K105" s="289"/>
    </row>
    <row r="106" s="1" customFormat="1" ht="15" customHeight="1">
      <c r="B106" s="287"/>
      <c r="C106" s="275" t="s">
        <v>52</v>
      </c>
      <c r="D106" s="297"/>
      <c r="E106" s="297"/>
      <c r="F106" s="298" t="s">
        <v>1116</v>
      </c>
      <c r="G106" s="275"/>
      <c r="H106" s="275" t="s">
        <v>1156</v>
      </c>
      <c r="I106" s="275" t="s">
        <v>1118</v>
      </c>
      <c r="J106" s="275">
        <v>20</v>
      </c>
      <c r="K106" s="289"/>
    </row>
    <row r="107" s="1" customFormat="1" ht="15" customHeight="1">
      <c r="B107" s="287"/>
      <c r="C107" s="275" t="s">
        <v>1119</v>
      </c>
      <c r="D107" s="275"/>
      <c r="E107" s="275"/>
      <c r="F107" s="298" t="s">
        <v>1116</v>
      </c>
      <c r="G107" s="275"/>
      <c r="H107" s="275" t="s">
        <v>1156</v>
      </c>
      <c r="I107" s="275" t="s">
        <v>1118</v>
      </c>
      <c r="J107" s="275">
        <v>120</v>
      </c>
      <c r="K107" s="289"/>
    </row>
    <row r="108" s="1" customFormat="1" ht="15" customHeight="1">
      <c r="B108" s="300"/>
      <c r="C108" s="275" t="s">
        <v>1121</v>
      </c>
      <c r="D108" s="275"/>
      <c r="E108" s="275"/>
      <c r="F108" s="298" t="s">
        <v>1122</v>
      </c>
      <c r="G108" s="275"/>
      <c r="H108" s="275" t="s">
        <v>1156</v>
      </c>
      <c r="I108" s="275" t="s">
        <v>1118</v>
      </c>
      <c r="J108" s="275">
        <v>50</v>
      </c>
      <c r="K108" s="289"/>
    </row>
    <row r="109" s="1" customFormat="1" ht="15" customHeight="1">
      <c r="B109" s="300"/>
      <c r="C109" s="275" t="s">
        <v>1124</v>
      </c>
      <c r="D109" s="275"/>
      <c r="E109" s="275"/>
      <c r="F109" s="298" t="s">
        <v>1116</v>
      </c>
      <c r="G109" s="275"/>
      <c r="H109" s="275" t="s">
        <v>1156</v>
      </c>
      <c r="I109" s="275" t="s">
        <v>1126</v>
      </c>
      <c r="J109" s="275"/>
      <c r="K109" s="289"/>
    </row>
    <row r="110" s="1" customFormat="1" ht="15" customHeight="1">
      <c r="B110" s="300"/>
      <c r="C110" s="275" t="s">
        <v>1135</v>
      </c>
      <c r="D110" s="275"/>
      <c r="E110" s="275"/>
      <c r="F110" s="298" t="s">
        <v>1122</v>
      </c>
      <c r="G110" s="275"/>
      <c r="H110" s="275" t="s">
        <v>1156</v>
      </c>
      <c r="I110" s="275" t="s">
        <v>1118</v>
      </c>
      <c r="J110" s="275">
        <v>50</v>
      </c>
      <c r="K110" s="289"/>
    </row>
    <row r="111" s="1" customFormat="1" ht="15" customHeight="1">
      <c r="B111" s="300"/>
      <c r="C111" s="275" t="s">
        <v>1143</v>
      </c>
      <c r="D111" s="275"/>
      <c r="E111" s="275"/>
      <c r="F111" s="298" t="s">
        <v>1122</v>
      </c>
      <c r="G111" s="275"/>
      <c r="H111" s="275" t="s">
        <v>1156</v>
      </c>
      <c r="I111" s="275" t="s">
        <v>1118</v>
      </c>
      <c r="J111" s="275">
        <v>50</v>
      </c>
      <c r="K111" s="289"/>
    </row>
    <row r="112" s="1" customFormat="1" ht="15" customHeight="1">
      <c r="B112" s="300"/>
      <c r="C112" s="275" t="s">
        <v>1141</v>
      </c>
      <c r="D112" s="275"/>
      <c r="E112" s="275"/>
      <c r="F112" s="298" t="s">
        <v>1122</v>
      </c>
      <c r="G112" s="275"/>
      <c r="H112" s="275" t="s">
        <v>1156</v>
      </c>
      <c r="I112" s="275" t="s">
        <v>1118</v>
      </c>
      <c r="J112" s="275">
        <v>50</v>
      </c>
      <c r="K112" s="289"/>
    </row>
    <row r="113" s="1" customFormat="1" ht="15" customHeight="1">
      <c r="B113" s="300"/>
      <c r="C113" s="275" t="s">
        <v>52</v>
      </c>
      <c r="D113" s="275"/>
      <c r="E113" s="275"/>
      <c r="F113" s="298" t="s">
        <v>1116</v>
      </c>
      <c r="G113" s="275"/>
      <c r="H113" s="275" t="s">
        <v>1157</v>
      </c>
      <c r="I113" s="275" t="s">
        <v>1118</v>
      </c>
      <c r="J113" s="275">
        <v>20</v>
      </c>
      <c r="K113" s="289"/>
    </row>
    <row r="114" s="1" customFormat="1" ht="15" customHeight="1">
      <c r="B114" s="300"/>
      <c r="C114" s="275" t="s">
        <v>1158</v>
      </c>
      <c r="D114" s="275"/>
      <c r="E114" s="275"/>
      <c r="F114" s="298" t="s">
        <v>1116</v>
      </c>
      <c r="G114" s="275"/>
      <c r="H114" s="275" t="s">
        <v>1159</v>
      </c>
      <c r="I114" s="275" t="s">
        <v>1118</v>
      </c>
      <c r="J114" s="275">
        <v>120</v>
      </c>
      <c r="K114" s="289"/>
    </row>
    <row r="115" s="1" customFormat="1" ht="15" customHeight="1">
      <c r="B115" s="300"/>
      <c r="C115" s="275" t="s">
        <v>37</v>
      </c>
      <c r="D115" s="275"/>
      <c r="E115" s="275"/>
      <c r="F115" s="298" t="s">
        <v>1116</v>
      </c>
      <c r="G115" s="275"/>
      <c r="H115" s="275" t="s">
        <v>1160</v>
      </c>
      <c r="I115" s="275" t="s">
        <v>1151</v>
      </c>
      <c r="J115" s="275"/>
      <c r="K115" s="289"/>
    </row>
    <row r="116" s="1" customFormat="1" ht="15" customHeight="1">
      <c r="B116" s="300"/>
      <c r="C116" s="275" t="s">
        <v>47</v>
      </c>
      <c r="D116" s="275"/>
      <c r="E116" s="275"/>
      <c r="F116" s="298" t="s">
        <v>1116</v>
      </c>
      <c r="G116" s="275"/>
      <c r="H116" s="275" t="s">
        <v>1161</v>
      </c>
      <c r="I116" s="275" t="s">
        <v>1151</v>
      </c>
      <c r="J116" s="275"/>
      <c r="K116" s="289"/>
    </row>
    <row r="117" s="1" customFormat="1" ht="15" customHeight="1">
      <c r="B117" s="300"/>
      <c r="C117" s="275" t="s">
        <v>56</v>
      </c>
      <c r="D117" s="275"/>
      <c r="E117" s="275"/>
      <c r="F117" s="298" t="s">
        <v>1116</v>
      </c>
      <c r="G117" s="275"/>
      <c r="H117" s="275" t="s">
        <v>1162</v>
      </c>
      <c r="I117" s="275" t="s">
        <v>1163</v>
      </c>
      <c r="J117" s="275"/>
      <c r="K117" s="289"/>
    </row>
    <row r="118" s="1" customFormat="1" ht="15" customHeight="1">
      <c r="B118" s="303"/>
      <c r="C118" s="309"/>
      <c r="D118" s="309"/>
      <c r="E118" s="309"/>
      <c r="F118" s="309"/>
      <c r="G118" s="309"/>
      <c r="H118" s="309"/>
      <c r="I118" s="309"/>
      <c r="J118" s="309"/>
      <c r="K118" s="305"/>
    </row>
    <row r="119" s="1" customFormat="1" ht="18.75" customHeight="1">
      <c r="B119" s="310"/>
      <c r="C119" s="311"/>
      <c r="D119" s="311"/>
      <c r="E119" s="311"/>
      <c r="F119" s="312"/>
      <c r="G119" s="311"/>
      <c r="H119" s="311"/>
      <c r="I119" s="311"/>
      <c r="J119" s="311"/>
      <c r="K119" s="310"/>
    </row>
    <row r="120" s="1" customFormat="1" ht="18.75" customHeight="1">
      <c r="B120" s="283"/>
      <c r="C120" s="283"/>
      <c r="D120" s="283"/>
      <c r="E120" s="283"/>
      <c r="F120" s="283"/>
      <c r="G120" s="283"/>
      <c r="H120" s="283"/>
      <c r="I120" s="283"/>
      <c r="J120" s="283"/>
      <c r="K120" s="283"/>
    </row>
    <row r="121" s="1" customFormat="1" ht="7.5" customHeight="1">
      <c r="B121" s="313"/>
      <c r="C121" s="314"/>
      <c r="D121" s="314"/>
      <c r="E121" s="314"/>
      <c r="F121" s="314"/>
      <c r="G121" s="314"/>
      <c r="H121" s="314"/>
      <c r="I121" s="314"/>
      <c r="J121" s="314"/>
      <c r="K121" s="315"/>
    </row>
    <row r="122" s="1" customFormat="1" ht="45" customHeight="1">
      <c r="B122" s="316"/>
      <c r="C122" s="266" t="s">
        <v>1164</v>
      </c>
      <c r="D122" s="266"/>
      <c r="E122" s="266"/>
      <c r="F122" s="266"/>
      <c r="G122" s="266"/>
      <c r="H122" s="266"/>
      <c r="I122" s="266"/>
      <c r="J122" s="266"/>
      <c r="K122" s="317"/>
    </row>
    <row r="123" s="1" customFormat="1" ht="17.25" customHeight="1">
      <c r="B123" s="318"/>
      <c r="C123" s="290" t="s">
        <v>1110</v>
      </c>
      <c r="D123" s="290"/>
      <c r="E123" s="290"/>
      <c r="F123" s="290" t="s">
        <v>1111</v>
      </c>
      <c r="G123" s="291"/>
      <c r="H123" s="290" t="s">
        <v>53</v>
      </c>
      <c r="I123" s="290" t="s">
        <v>56</v>
      </c>
      <c r="J123" s="290" t="s">
        <v>1112</v>
      </c>
      <c r="K123" s="319"/>
    </row>
    <row r="124" s="1" customFormat="1" ht="17.25" customHeight="1">
      <c r="B124" s="318"/>
      <c r="C124" s="292" t="s">
        <v>1113</v>
      </c>
      <c r="D124" s="292"/>
      <c r="E124" s="292"/>
      <c r="F124" s="293" t="s">
        <v>1114</v>
      </c>
      <c r="G124" s="294"/>
      <c r="H124" s="292"/>
      <c r="I124" s="292"/>
      <c r="J124" s="292" t="s">
        <v>1115</v>
      </c>
      <c r="K124" s="319"/>
    </row>
    <row r="125" s="1" customFormat="1" ht="5.25" customHeight="1">
      <c r="B125" s="320"/>
      <c r="C125" s="295"/>
      <c r="D125" s="295"/>
      <c r="E125" s="295"/>
      <c r="F125" s="295"/>
      <c r="G125" s="321"/>
      <c r="H125" s="295"/>
      <c r="I125" s="295"/>
      <c r="J125" s="295"/>
      <c r="K125" s="322"/>
    </row>
    <row r="126" s="1" customFormat="1" ht="15" customHeight="1">
      <c r="B126" s="320"/>
      <c r="C126" s="275" t="s">
        <v>1119</v>
      </c>
      <c r="D126" s="297"/>
      <c r="E126" s="297"/>
      <c r="F126" s="298" t="s">
        <v>1116</v>
      </c>
      <c r="G126" s="275"/>
      <c r="H126" s="275" t="s">
        <v>1156</v>
      </c>
      <c r="I126" s="275" t="s">
        <v>1118</v>
      </c>
      <c r="J126" s="275">
        <v>120</v>
      </c>
      <c r="K126" s="323"/>
    </row>
    <row r="127" s="1" customFormat="1" ht="15" customHeight="1">
      <c r="B127" s="320"/>
      <c r="C127" s="275" t="s">
        <v>1165</v>
      </c>
      <c r="D127" s="275"/>
      <c r="E127" s="275"/>
      <c r="F127" s="298" t="s">
        <v>1116</v>
      </c>
      <c r="G127" s="275"/>
      <c r="H127" s="275" t="s">
        <v>1166</v>
      </c>
      <c r="I127" s="275" t="s">
        <v>1118</v>
      </c>
      <c r="J127" s="275" t="s">
        <v>1167</v>
      </c>
      <c r="K127" s="323"/>
    </row>
    <row r="128" s="1" customFormat="1" ht="15" customHeight="1">
      <c r="B128" s="320"/>
      <c r="C128" s="275" t="s">
        <v>1064</v>
      </c>
      <c r="D128" s="275"/>
      <c r="E128" s="275"/>
      <c r="F128" s="298" t="s">
        <v>1116</v>
      </c>
      <c r="G128" s="275"/>
      <c r="H128" s="275" t="s">
        <v>1168</v>
      </c>
      <c r="I128" s="275" t="s">
        <v>1118</v>
      </c>
      <c r="J128" s="275" t="s">
        <v>1167</v>
      </c>
      <c r="K128" s="323"/>
    </row>
    <row r="129" s="1" customFormat="1" ht="15" customHeight="1">
      <c r="B129" s="320"/>
      <c r="C129" s="275" t="s">
        <v>1127</v>
      </c>
      <c r="D129" s="275"/>
      <c r="E129" s="275"/>
      <c r="F129" s="298" t="s">
        <v>1122</v>
      </c>
      <c r="G129" s="275"/>
      <c r="H129" s="275" t="s">
        <v>1128</v>
      </c>
      <c r="I129" s="275" t="s">
        <v>1118</v>
      </c>
      <c r="J129" s="275">
        <v>15</v>
      </c>
      <c r="K129" s="323"/>
    </row>
    <row r="130" s="1" customFormat="1" ht="15" customHeight="1">
      <c r="B130" s="320"/>
      <c r="C130" s="301" t="s">
        <v>1129</v>
      </c>
      <c r="D130" s="301"/>
      <c r="E130" s="301"/>
      <c r="F130" s="302" t="s">
        <v>1122</v>
      </c>
      <c r="G130" s="301"/>
      <c r="H130" s="301" t="s">
        <v>1130</v>
      </c>
      <c r="I130" s="301" t="s">
        <v>1118</v>
      </c>
      <c r="J130" s="301">
        <v>15</v>
      </c>
      <c r="K130" s="323"/>
    </row>
    <row r="131" s="1" customFormat="1" ht="15" customHeight="1">
      <c r="B131" s="320"/>
      <c r="C131" s="301" t="s">
        <v>1131</v>
      </c>
      <c r="D131" s="301"/>
      <c r="E131" s="301"/>
      <c r="F131" s="302" t="s">
        <v>1122</v>
      </c>
      <c r="G131" s="301"/>
      <c r="H131" s="301" t="s">
        <v>1132</v>
      </c>
      <c r="I131" s="301" t="s">
        <v>1118</v>
      </c>
      <c r="J131" s="301">
        <v>20</v>
      </c>
      <c r="K131" s="323"/>
    </row>
    <row r="132" s="1" customFormat="1" ht="15" customHeight="1">
      <c r="B132" s="320"/>
      <c r="C132" s="301" t="s">
        <v>1133</v>
      </c>
      <c r="D132" s="301"/>
      <c r="E132" s="301"/>
      <c r="F132" s="302" t="s">
        <v>1122</v>
      </c>
      <c r="G132" s="301"/>
      <c r="H132" s="301" t="s">
        <v>1134</v>
      </c>
      <c r="I132" s="301" t="s">
        <v>1118</v>
      </c>
      <c r="J132" s="301">
        <v>20</v>
      </c>
      <c r="K132" s="323"/>
    </row>
    <row r="133" s="1" customFormat="1" ht="15" customHeight="1">
      <c r="B133" s="320"/>
      <c r="C133" s="275" t="s">
        <v>1121</v>
      </c>
      <c r="D133" s="275"/>
      <c r="E133" s="275"/>
      <c r="F133" s="298" t="s">
        <v>1122</v>
      </c>
      <c r="G133" s="275"/>
      <c r="H133" s="275" t="s">
        <v>1156</v>
      </c>
      <c r="I133" s="275" t="s">
        <v>1118</v>
      </c>
      <c r="J133" s="275">
        <v>50</v>
      </c>
      <c r="K133" s="323"/>
    </row>
    <row r="134" s="1" customFormat="1" ht="15" customHeight="1">
      <c r="B134" s="320"/>
      <c r="C134" s="275" t="s">
        <v>1135</v>
      </c>
      <c r="D134" s="275"/>
      <c r="E134" s="275"/>
      <c r="F134" s="298" t="s">
        <v>1122</v>
      </c>
      <c r="G134" s="275"/>
      <c r="H134" s="275" t="s">
        <v>1156</v>
      </c>
      <c r="I134" s="275" t="s">
        <v>1118</v>
      </c>
      <c r="J134" s="275">
        <v>50</v>
      </c>
      <c r="K134" s="323"/>
    </row>
    <row r="135" s="1" customFormat="1" ht="15" customHeight="1">
      <c r="B135" s="320"/>
      <c r="C135" s="275" t="s">
        <v>1141</v>
      </c>
      <c r="D135" s="275"/>
      <c r="E135" s="275"/>
      <c r="F135" s="298" t="s">
        <v>1122</v>
      </c>
      <c r="G135" s="275"/>
      <c r="H135" s="275" t="s">
        <v>1156</v>
      </c>
      <c r="I135" s="275" t="s">
        <v>1118</v>
      </c>
      <c r="J135" s="275">
        <v>50</v>
      </c>
      <c r="K135" s="323"/>
    </row>
    <row r="136" s="1" customFormat="1" ht="15" customHeight="1">
      <c r="B136" s="320"/>
      <c r="C136" s="275" t="s">
        <v>1143</v>
      </c>
      <c r="D136" s="275"/>
      <c r="E136" s="275"/>
      <c r="F136" s="298" t="s">
        <v>1122</v>
      </c>
      <c r="G136" s="275"/>
      <c r="H136" s="275" t="s">
        <v>1156</v>
      </c>
      <c r="I136" s="275" t="s">
        <v>1118</v>
      </c>
      <c r="J136" s="275">
        <v>50</v>
      </c>
      <c r="K136" s="323"/>
    </row>
    <row r="137" s="1" customFormat="1" ht="15" customHeight="1">
      <c r="B137" s="320"/>
      <c r="C137" s="275" t="s">
        <v>1144</v>
      </c>
      <c r="D137" s="275"/>
      <c r="E137" s="275"/>
      <c r="F137" s="298" t="s">
        <v>1122</v>
      </c>
      <c r="G137" s="275"/>
      <c r="H137" s="275" t="s">
        <v>1169</v>
      </c>
      <c r="I137" s="275" t="s">
        <v>1118</v>
      </c>
      <c r="J137" s="275">
        <v>255</v>
      </c>
      <c r="K137" s="323"/>
    </row>
    <row r="138" s="1" customFormat="1" ht="15" customHeight="1">
      <c r="B138" s="320"/>
      <c r="C138" s="275" t="s">
        <v>1146</v>
      </c>
      <c r="D138" s="275"/>
      <c r="E138" s="275"/>
      <c r="F138" s="298" t="s">
        <v>1116</v>
      </c>
      <c r="G138" s="275"/>
      <c r="H138" s="275" t="s">
        <v>1170</v>
      </c>
      <c r="I138" s="275" t="s">
        <v>1148</v>
      </c>
      <c r="J138" s="275"/>
      <c r="K138" s="323"/>
    </row>
    <row r="139" s="1" customFormat="1" ht="15" customHeight="1">
      <c r="B139" s="320"/>
      <c r="C139" s="275" t="s">
        <v>1149</v>
      </c>
      <c r="D139" s="275"/>
      <c r="E139" s="275"/>
      <c r="F139" s="298" t="s">
        <v>1116</v>
      </c>
      <c r="G139" s="275"/>
      <c r="H139" s="275" t="s">
        <v>1171</v>
      </c>
      <c r="I139" s="275" t="s">
        <v>1151</v>
      </c>
      <c r="J139" s="275"/>
      <c r="K139" s="323"/>
    </row>
    <row r="140" s="1" customFormat="1" ht="15" customHeight="1">
      <c r="B140" s="320"/>
      <c r="C140" s="275" t="s">
        <v>1152</v>
      </c>
      <c r="D140" s="275"/>
      <c r="E140" s="275"/>
      <c r="F140" s="298" t="s">
        <v>1116</v>
      </c>
      <c r="G140" s="275"/>
      <c r="H140" s="275" t="s">
        <v>1152</v>
      </c>
      <c r="I140" s="275" t="s">
        <v>1151</v>
      </c>
      <c r="J140" s="275"/>
      <c r="K140" s="323"/>
    </row>
    <row r="141" s="1" customFormat="1" ht="15" customHeight="1">
      <c r="B141" s="320"/>
      <c r="C141" s="275" t="s">
        <v>37</v>
      </c>
      <c r="D141" s="275"/>
      <c r="E141" s="275"/>
      <c r="F141" s="298" t="s">
        <v>1116</v>
      </c>
      <c r="G141" s="275"/>
      <c r="H141" s="275" t="s">
        <v>1172</v>
      </c>
      <c r="I141" s="275" t="s">
        <v>1151</v>
      </c>
      <c r="J141" s="275"/>
      <c r="K141" s="323"/>
    </row>
    <row r="142" s="1" customFormat="1" ht="15" customHeight="1">
      <c r="B142" s="320"/>
      <c r="C142" s="275" t="s">
        <v>1173</v>
      </c>
      <c r="D142" s="275"/>
      <c r="E142" s="275"/>
      <c r="F142" s="298" t="s">
        <v>1116</v>
      </c>
      <c r="G142" s="275"/>
      <c r="H142" s="275" t="s">
        <v>1174</v>
      </c>
      <c r="I142" s="275" t="s">
        <v>1151</v>
      </c>
      <c r="J142" s="275"/>
      <c r="K142" s="323"/>
    </row>
    <row r="143" s="1" customFormat="1" ht="15" customHeight="1">
      <c r="B143" s="324"/>
      <c r="C143" s="325"/>
      <c r="D143" s="325"/>
      <c r="E143" s="325"/>
      <c r="F143" s="325"/>
      <c r="G143" s="325"/>
      <c r="H143" s="325"/>
      <c r="I143" s="325"/>
      <c r="J143" s="325"/>
      <c r="K143" s="326"/>
    </row>
    <row r="144" s="1" customFormat="1" ht="18.75" customHeight="1">
      <c r="B144" s="311"/>
      <c r="C144" s="311"/>
      <c r="D144" s="311"/>
      <c r="E144" s="311"/>
      <c r="F144" s="312"/>
      <c r="G144" s="311"/>
      <c r="H144" s="311"/>
      <c r="I144" s="311"/>
      <c r="J144" s="311"/>
      <c r="K144" s="311"/>
    </row>
    <row r="145" s="1" customFormat="1" ht="18.75" customHeight="1">
      <c r="B145" s="283"/>
      <c r="C145" s="283"/>
      <c r="D145" s="283"/>
      <c r="E145" s="283"/>
      <c r="F145" s="283"/>
      <c r="G145" s="283"/>
      <c r="H145" s="283"/>
      <c r="I145" s="283"/>
      <c r="J145" s="283"/>
      <c r="K145" s="283"/>
    </row>
    <row r="146" s="1" customFormat="1" ht="7.5" customHeight="1">
      <c r="B146" s="284"/>
      <c r="C146" s="285"/>
      <c r="D146" s="285"/>
      <c r="E146" s="285"/>
      <c r="F146" s="285"/>
      <c r="G146" s="285"/>
      <c r="H146" s="285"/>
      <c r="I146" s="285"/>
      <c r="J146" s="285"/>
      <c r="K146" s="286"/>
    </row>
    <row r="147" s="1" customFormat="1" ht="45" customHeight="1">
      <c r="B147" s="287"/>
      <c r="C147" s="288" t="s">
        <v>1175</v>
      </c>
      <c r="D147" s="288"/>
      <c r="E147" s="288"/>
      <c r="F147" s="288"/>
      <c r="G147" s="288"/>
      <c r="H147" s="288"/>
      <c r="I147" s="288"/>
      <c r="J147" s="288"/>
      <c r="K147" s="289"/>
    </row>
    <row r="148" s="1" customFormat="1" ht="17.25" customHeight="1">
      <c r="B148" s="287"/>
      <c r="C148" s="290" t="s">
        <v>1110</v>
      </c>
      <c r="D148" s="290"/>
      <c r="E148" s="290"/>
      <c r="F148" s="290" t="s">
        <v>1111</v>
      </c>
      <c r="G148" s="291"/>
      <c r="H148" s="290" t="s">
        <v>53</v>
      </c>
      <c r="I148" s="290" t="s">
        <v>56</v>
      </c>
      <c r="J148" s="290" t="s">
        <v>1112</v>
      </c>
      <c r="K148" s="289"/>
    </row>
    <row r="149" s="1" customFormat="1" ht="17.25" customHeight="1">
      <c r="B149" s="287"/>
      <c r="C149" s="292" t="s">
        <v>1113</v>
      </c>
      <c r="D149" s="292"/>
      <c r="E149" s="292"/>
      <c r="F149" s="293" t="s">
        <v>1114</v>
      </c>
      <c r="G149" s="294"/>
      <c r="H149" s="292"/>
      <c r="I149" s="292"/>
      <c r="J149" s="292" t="s">
        <v>1115</v>
      </c>
      <c r="K149" s="289"/>
    </row>
    <row r="150" s="1" customFormat="1" ht="5.25" customHeight="1">
      <c r="B150" s="300"/>
      <c r="C150" s="295"/>
      <c r="D150" s="295"/>
      <c r="E150" s="295"/>
      <c r="F150" s="295"/>
      <c r="G150" s="296"/>
      <c r="H150" s="295"/>
      <c r="I150" s="295"/>
      <c r="J150" s="295"/>
      <c r="K150" s="323"/>
    </row>
    <row r="151" s="1" customFormat="1" ht="15" customHeight="1">
      <c r="B151" s="300"/>
      <c r="C151" s="327" t="s">
        <v>1119</v>
      </c>
      <c r="D151" s="275"/>
      <c r="E151" s="275"/>
      <c r="F151" s="328" t="s">
        <v>1116</v>
      </c>
      <c r="G151" s="275"/>
      <c r="H151" s="327" t="s">
        <v>1156</v>
      </c>
      <c r="I151" s="327" t="s">
        <v>1118</v>
      </c>
      <c r="J151" s="327">
        <v>120</v>
      </c>
      <c r="K151" s="323"/>
    </row>
    <row r="152" s="1" customFormat="1" ht="15" customHeight="1">
      <c r="B152" s="300"/>
      <c r="C152" s="327" t="s">
        <v>1165</v>
      </c>
      <c r="D152" s="275"/>
      <c r="E152" s="275"/>
      <c r="F152" s="328" t="s">
        <v>1116</v>
      </c>
      <c r="G152" s="275"/>
      <c r="H152" s="327" t="s">
        <v>1176</v>
      </c>
      <c r="I152" s="327" t="s">
        <v>1118</v>
      </c>
      <c r="J152" s="327" t="s">
        <v>1167</v>
      </c>
      <c r="K152" s="323"/>
    </row>
    <row r="153" s="1" customFormat="1" ht="15" customHeight="1">
      <c r="B153" s="300"/>
      <c r="C153" s="327" t="s">
        <v>1064</v>
      </c>
      <c r="D153" s="275"/>
      <c r="E153" s="275"/>
      <c r="F153" s="328" t="s">
        <v>1116</v>
      </c>
      <c r="G153" s="275"/>
      <c r="H153" s="327" t="s">
        <v>1177</v>
      </c>
      <c r="I153" s="327" t="s">
        <v>1118</v>
      </c>
      <c r="J153" s="327" t="s">
        <v>1167</v>
      </c>
      <c r="K153" s="323"/>
    </row>
    <row r="154" s="1" customFormat="1" ht="15" customHeight="1">
      <c r="B154" s="300"/>
      <c r="C154" s="327" t="s">
        <v>1121</v>
      </c>
      <c r="D154" s="275"/>
      <c r="E154" s="275"/>
      <c r="F154" s="328" t="s">
        <v>1122</v>
      </c>
      <c r="G154" s="275"/>
      <c r="H154" s="327" t="s">
        <v>1156</v>
      </c>
      <c r="I154" s="327" t="s">
        <v>1118</v>
      </c>
      <c r="J154" s="327">
        <v>50</v>
      </c>
      <c r="K154" s="323"/>
    </row>
    <row r="155" s="1" customFormat="1" ht="15" customHeight="1">
      <c r="B155" s="300"/>
      <c r="C155" s="327" t="s">
        <v>1124</v>
      </c>
      <c r="D155" s="275"/>
      <c r="E155" s="275"/>
      <c r="F155" s="328" t="s">
        <v>1116</v>
      </c>
      <c r="G155" s="275"/>
      <c r="H155" s="327" t="s">
        <v>1156</v>
      </c>
      <c r="I155" s="327" t="s">
        <v>1126</v>
      </c>
      <c r="J155" s="327"/>
      <c r="K155" s="323"/>
    </row>
    <row r="156" s="1" customFormat="1" ht="15" customHeight="1">
      <c r="B156" s="300"/>
      <c r="C156" s="327" t="s">
        <v>1135</v>
      </c>
      <c r="D156" s="275"/>
      <c r="E156" s="275"/>
      <c r="F156" s="328" t="s">
        <v>1122</v>
      </c>
      <c r="G156" s="275"/>
      <c r="H156" s="327" t="s">
        <v>1156</v>
      </c>
      <c r="I156" s="327" t="s">
        <v>1118</v>
      </c>
      <c r="J156" s="327">
        <v>50</v>
      </c>
      <c r="K156" s="323"/>
    </row>
    <row r="157" s="1" customFormat="1" ht="15" customHeight="1">
      <c r="B157" s="300"/>
      <c r="C157" s="327" t="s">
        <v>1143</v>
      </c>
      <c r="D157" s="275"/>
      <c r="E157" s="275"/>
      <c r="F157" s="328" t="s">
        <v>1122</v>
      </c>
      <c r="G157" s="275"/>
      <c r="H157" s="327" t="s">
        <v>1156</v>
      </c>
      <c r="I157" s="327" t="s">
        <v>1118</v>
      </c>
      <c r="J157" s="327">
        <v>50</v>
      </c>
      <c r="K157" s="323"/>
    </row>
    <row r="158" s="1" customFormat="1" ht="15" customHeight="1">
      <c r="B158" s="300"/>
      <c r="C158" s="327" t="s">
        <v>1141</v>
      </c>
      <c r="D158" s="275"/>
      <c r="E158" s="275"/>
      <c r="F158" s="328" t="s">
        <v>1122</v>
      </c>
      <c r="G158" s="275"/>
      <c r="H158" s="327" t="s">
        <v>1156</v>
      </c>
      <c r="I158" s="327" t="s">
        <v>1118</v>
      </c>
      <c r="J158" s="327">
        <v>50</v>
      </c>
      <c r="K158" s="323"/>
    </row>
    <row r="159" s="1" customFormat="1" ht="15" customHeight="1">
      <c r="B159" s="300"/>
      <c r="C159" s="327" t="s">
        <v>100</v>
      </c>
      <c r="D159" s="275"/>
      <c r="E159" s="275"/>
      <c r="F159" s="328" t="s">
        <v>1116</v>
      </c>
      <c r="G159" s="275"/>
      <c r="H159" s="327" t="s">
        <v>1178</v>
      </c>
      <c r="I159" s="327" t="s">
        <v>1118</v>
      </c>
      <c r="J159" s="327" t="s">
        <v>1179</v>
      </c>
      <c r="K159" s="323"/>
    </row>
    <row r="160" s="1" customFormat="1" ht="15" customHeight="1">
      <c r="B160" s="300"/>
      <c r="C160" s="327" t="s">
        <v>1180</v>
      </c>
      <c r="D160" s="275"/>
      <c r="E160" s="275"/>
      <c r="F160" s="328" t="s">
        <v>1116</v>
      </c>
      <c r="G160" s="275"/>
      <c r="H160" s="327" t="s">
        <v>1181</v>
      </c>
      <c r="I160" s="327" t="s">
        <v>1151</v>
      </c>
      <c r="J160" s="327"/>
      <c r="K160" s="323"/>
    </row>
    <row r="161" s="1" customFormat="1" ht="15" customHeight="1">
      <c r="B161" s="329"/>
      <c r="C161" s="309"/>
      <c r="D161" s="309"/>
      <c r="E161" s="309"/>
      <c r="F161" s="309"/>
      <c r="G161" s="309"/>
      <c r="H161" s="309"/>
      <c r="I161" s="309"/>
      <c r="J161" s="309"/>
      <c r="K161" s="330"/>
    </row>
    <row r="162" s="1" customFormat="1" ht="18.75" customHeight="1">
      <c r="B162" s="311"/>
      <c r="C162" s="321"/>
      <c r="D162" s="321"/>
      <c r="E162" s="321"/>
      <c r="F162" s="331"/>
      <c r="G162" s="321"/>
      <c r="H162" s="321"/>
      <c r="I162" s="321"/>
      <c r="J162" s="321"/>
      <c r="K162" s="311"/>
    </row>
    <row r="163" s="1" customFormat="1" ht="18.75" customHeight="1">
      <c r="B163" s="283"/>
      <c r="C163" s="283"/>
      <c r="D163" s="283"/>
      <c r="E163" s="283"/>
      <c r="F163" s="283"/>
      <c r="G163" s="283"/>
      <c r="H163" s="283"/>
      <c r="I163" s="283"/>
      <c r="J163" s="283"/>
      <c r="K163" s="283"/>
    </row>
    <row r="164" s="1" customFormat="1" ht="7.5" customHeight="1">
      <c r="B164" s="262"/>
      <c r="C164" s="263"/>
      <c r="D164" s="263"/>
      <c r="E164" s="263"/>
      <c r="F164" s="263"/>
      <c r="G164" s="263"/>
      <c r="H164" s="263"/>
      <c r="I164" s="263"/>
      <c r="J164" s="263"/>
      <c r="K164" s="264"/>
    </row>
    <row r="165" s="1" customFormat="1" ht="45" customHeight="1">
      <c r="B165" s="265"/>
      <c r="C165" s="266" t="s">
        <v>1182</v>
      </c>
      <c r="D165" s="266"/>
      <c r="E165" s="266"/>
      <c r="F165" s="266"/>
      <c r="G165" s="266"/>
      <c r="H165" s="266"/>
      <c r="I165" s="266"/>
      <c r="J165" s="266"/>
      <c r="K165" s="267"/>
    </row>
    <row r="166" s="1" customFormat="1" ht="17.25" customHeight="1">
      <c r="B166" s="265"/>
      <c r="C166" s="290" t="s">
        <v>1110</v>
      </c>
      <c r="D166" s="290"/>
      <c r="E166" s="290"/>
      <c r="F166" s="290" t="s">
        <v>1111</v>
      </c>
      <c r="G166" s="332"/>
      <c r="H166" s="333" t="s">
        <v>53</v>
      </c>
      <c r="I166" s="333" t="s">
        <v>56</v>
      </c>
      <c r="J166" s="290" t="s">
        <v>1112</v>
      </c>
      <c r="K166" s="267"/>
    </row>
    <row r="167" s="1" customFormat="1" ht="17.25" customHeight="1">
      <c r="B167" s="268"/>
      <c r="C167" s="292" t="s">
        <v>1113</v>
      </c>
      <c r="D167" s="292"/>
      <c r="E167" s="292"/>
      <c r="F167" s="293" t="s">
        <v>1114</v>
      </c>
      <c r="G167" s="334"/>
      <c r="H167" s="335"/>
      <c r="I167" s="335"/>
      <c r="J167" s="292" t="s">
        <v>1115</v>
      </c>
      <c r="K167" s="270"/>
    </row>
    <row r="168" s="1" customFormat="1" ht="5.25" customHeight="1">
      <c r="B168" s="300"/>
      <c r="C168" s="295"/>
      <c r="D168" s="295"/>
      <c r="E168" s="295"/>
      <c r="F168" s="295"/>
      <c r="G168" s="296"/>
      <c r="H168" s="295"/>
      <c r="I168" s="295"/>
      <c r="J168" s="295"/>
      <c r="K168" s="323"/>
    </row>
    <row r="169" s="1" customFormat="1" ht="15" customHeight="1">
      <c r="B169" s="300"/>
      <c r="C169" s="275" t="s">
        <v>1119</v>
      </c>
      <c r="D169" s="275"/>
      <c r="E169" s="275"/>
      <c r="F169" s="298" t="s">
        <v>1116</v>
      </c>
      <c r="G169" s="275"/>
      <c r="H169" s="275" t="s">
        <v>1156</v>
      </c>
      <c r="I169" s="275" t="s">
        <v>1118</v>
      </c>
      <c r="J169" s="275">
        <v>120</v>
      </c>
      <c r="K169" s="323"/>
    </row>
    <row r="170" s="1" customFormat="1" ht="15" customHeight="1">
      <c r="B170" s="300"/>
      <c r="C170" s="275" t="s">
        <v>1165</v>
      </c>
      <c r="D170" s="275"/>
      <c r="E170" s="275"/>
      <c r="F170" s="298" t="s">
        <v>1116</v>
      </c>
      <c r="G170" s="275"/>
      <c r="H170" s="275" t="s">
        <v>1166</v>
      </c>
      <c r="I170" s="275" t="s">
        <v>1118</v>
      </c>
      <c r="J170" s="275" t="s">
        <v>1167</v>
      </c>
      <c r="K170" s="323"/>
    </row>
    <row r="171" s="1" customFormat="1" ht="15" customHeight="1">
      <c r="B171" s="300"/>
      <c r="C171" s="275" t="s">
        <v>1064</v>
      </c>
      <c r="D171" s="275"/>
      <c r="E171" s="275"/>
      <c r="F171" s="298" t="s">
        <v>1116</v>
      </c>
      <c r="G171" s="275"/>
      <c r="H171" s="275" t="s">
        <v>1183</v>
      </c>
      <c r="I171" s="275" t="s">
        <v>1118</v>
      </c>
      <c r="J171" s="275" t="s">
        <v>1167</v>
      </c>
      <c r="K171" s="323"/>
    </row>
    <row r="172" s="1" customFormat="1" ht="15" customHeight="1">
      <c r="B172" s="300"/>
      <c r="C172" s="275" t="s">
        <v>1121</v>
      </c>
      <c r="D172" s="275"/>
      <c r="E172" s="275"/>
      <c r="F172" s="298" t="s">
        <v>1122</v>
      </c>
      <c r="G172" s="275"/>
      <c r="H172" s="275" t="s">
        <v>1183</v>
      </c>
      <c r="I172" s="275" t="s">
        <v>1118</v>
      </c>
      <c r="J172" s="275">
        <v>50</v>
      </c>
      <c r="K172" s="323"/>
    </row>
    <row r="173" s="1" customFormat="1" ht="15" customHeight="1">
      <c r="B173" s="300"/>
      <c r="C173" s="275" t="s">
        <v>1124</v>
      </c>
      <c r="D173" s="275"/>
      <c r="E173" s="275"/>
      <c r="F173" s="298" t="s">
        <v>1116</v>
      </c>
      <c r="G173" s="275"/>
      <c r="H173" s="275" t="s">
        <v>1183</v>
      </c>
      <c r="I173" s="275" t="s">
        <v>1126</v>
      </c>
      <c r="J173" s="275"/>
      <c r="K173" s="323"/>
    </row>
    <row r="174" s="1" customFormat="1" ht="15" customHeight="1">
      <c r="B174" s="300"/>
      <c r="C174" s="275" t="s">
        <v>1135</v>
      </c>
      <c r="D174" s="275"/>
      <c r="E174" s="275"/>
      <c r="F174" s="298" t="s">
        <v>1122</v>
      </c>
      <c r="G174" s="275"/>
      <c r="H174" s="275" t="s">
        <v>1183</v>
      </c>
      <c r="I174" s="275" t="s">
        <v>1118</v>
      </c>
      <c r="J174" s="275">
        <v>50</v>
      </c>
      <c r="K174" s="323"/>
    </row>
    <row r="175" s="1" customFormat="1" ht="15" customHeight="1">
      <c r="B175" s="300"/>
      <c r="C175" s="275" t="s">
        <v>1143</v>
      </c>
      <c r="D175" s="275"/>
      <c r="E175" s="275"/>
      <c r="F175" s="298" t="s">
        <v>1122</v>
      </c>
      <c r="G175" s="275"/>
      <c r="H175" s="275" t="s">
        <v>1183</v>
      </c>
      <c r="I175" s="275" t="s">
        <v>1118</v>
      </c>
      <c r="J175" s="275">
        <v>50</v>
      </c>
      <c r="K175" s="323"/>
    </row>
    <row r="176" s="1" customFormat="1" ht="15" customHeight="1">
      <c r="B176" s="300"/>
      <c r="C176" s="275" t="s">
        <v>1141</v>
      </c>
      <c r="D176" s="275"/>
      <c r="E176" s="275"/>
      <c r="F176" s="298" t="s">
        <v>1122</v>
      </c>
      <c r="G176" s="275"/>
      <c r="H176" s="275" t="s">
        <v>1183</v>
      </c>
      <c r="I176" s="275" t="s">
        <v>1118</v>
      </c>
      <c r="J176" s="275">
        <v>50</v>
      </c>
      <c r="K176" s="323"/>
    </row>
    <row r="177" s="1" customFormat="1" ht="15" customHeight="1">
      <c r="B177" s="300"/>
      <c r="C177" s="275" t="s">
        <v>116</v>
      </c>
      <c r="D177" s="275"/>
      <c r="E177" s="275"/>
      <c r="F177" s="298" t="s">
        <v>1116</v>
      </c>
      <c r="G177" s="275"/>
      <c r="H177" s="275" t="s">
        <v>1184</v>
      </c>
      <c r="I177" s="275" t="s">
        <v>1185</v>
      </c>
      <c r="J177" s="275"/>
      <c r="K177" s="323"/>
    </row>
    <row r="178" s="1" customFormat="1" ht="15" customHeight="1">
      <c r="B178" s="300"/>
      <c r="C178" s="275" t="s">
        <v>56</v>
      </c>
      <c r="D178" s="275"/>
      <c r="E178" s="275"/>
      <c r="F178" s="298" t="s">
        <v>1116</v>
      </c>
      <c r="G178" s="275"/>
      <c r="H178" s="275" t="s">
        <v>1186</v>
      </c>
      <c r="I178" s="275" t="s">
        <v>1187</v>
      </c>
      <c r="J178" s="275">
        <v>1</v>
      </c>
      <c r="K178" s="323"/>
    </row>
    <row r="179" s="1" customFormat="1" ht="15" customHeight="1">
      <c r="B179" s="300"/>
      <c r="C179" s="275" t="s">
        <v>52</v>
      </c>
      <c r="D179" s="275"/>
      <c r="E179" s="275"/>
      <c r="F179" s="298" t="s">
        <v>1116</v>
      </c>
      <c r="G179" s="275"/>
      <c r="H179" s="275" t="s">
        <v>1188</v>
      </c>
      <c r="I179" s="275" t="s">
        <v>1118</v>
      </c>
      <c r="J179" s="275">
        <v>20</v>
      </c>
      <c r="K179" s="323"/>
    </row>
    <row r="180" s="1" customFormat="1" ht="15" customHeight="1">
      <c r="B180" s="300"/>
      <c r="C180" s="275" t="s">
        <v>53</v>
      </c>
      <c r="D180" s="275"/>
      <c r="E180" s="275"/>
      <c r="F180" s="298" t="s">
        <v>1116</v>
      </c>
      <c r="G180" s="275"/>
      <c r="H180" s="275" t="s">
        <v>1189</v>
      </c>
      <c r="I180" s="275" t="s">
        <v>1118</v>
      </c>
      <c r="J180" s="275">
        <v>255</v>
      </c>
      <c r="K180" s="323"/>
    </row>
    <row r="181" s="1" customFormat="1" ht="15" customHeight="1">
      <c r="B181" s="300"/>
      <c r="C181" s="275" t="s">
        <v>117</v>
      </c>
      <c r="D181" s="275"/>
      <c r="E181" s="275"/>
      <c r="F181" s="298" t="s">
        <v>1116</v>
      </c>
      <c r="G181" s="275"/>
      <c r="H181" s="275" t="s">
        <v>1080</v>
      </c>
      <c r="I181" s="275" t="s">
        <v>1118</v>
      </c>
      <c r="J181" s="275">
        <v>10</v>
      </c>
      <c r="K181" s="323"/>
    </row>
    <row r="182" s="1" customFormat="1" ht="15" customHeight="1">
      <c r="B182" s="300"/>
      <c r="C182" s="275" t="s">
        <v>118</v>
      </c>
      <c r="D182" s="275"/>
      <c r="E182" s="275"/>
      <c r="F182" s="298" t="s">
        <v>1116</v>
      </c>
      <c r="G182" s="275"/>
      <c r="H182" s="275" t="s">
        <v>1190</v>
      </c>
      <c r="I182" s="275" t="s">
        <v>1151</v>
      </c>
      <c r="J182" s="275"/>
      <c r="K182" s="323"/>
    </row>
    <row r="183" s="1" customFormat="1" ht="15" customHeight="1">
      <c r="B183" s="300"/>
      <c r="C183" s="275" t="s">
        <v>1191</v>
      </c>
      <c r="D183" s="275"/>
      <c r="E183" s="275"/>
      <c r="F183" s="298" t="s">
        <v>1116</v>
      </c>
      <c r="G183" s="275"/>
      <c r="H183" s="275" t="s">
        <v>1192</v>
      </c>
      <c r="I183" s="275" t="s">
        <v>1151</v>
      </c>
      <c r="J183" s="275"/>
      <c r="K183" s="323"/>
    </row>
    <row r="184" s="1" customFormat="1" ht="15" customHeight="1">
      <c r="B184" s="300"/>
      <c r="C184" s="275" t="s">
        <v>1180</v>
      </c>
      <c r="D184" s="275"/>
      <c r="E184" s="275"/>
      <c r="F184" s="298" t="s">
        <v>1116</v>
      </c>
      <c r="G184" s="275"/>
      <c r="H184" s="275" t="s">
        <v>1193</v>
      </c>
      <c r="I184" s="275" t="s">
        <v>1151</v>
      </c>
      <c r="J184" s="275"/>
      <c r="K184" s="323"/>
    </row>
    <row r="185" s="1" customFormat="1" ht="15" customHeight="1">
      <c r="B185" s="300"/>
      <c r="C185" s="275" t="s">
        <v>120</v>
      </c>
      <c r="D185" s="275"/>
      <c r="E185" s="275"/>
      <c r="F185" s="298" t="s">
        <v>1122</v>
      </c>
      <c r="G185" s="275"/>
      <c r="H185" s="275" t="s">
        <v>1194</v>
      </c>
      <c r="I185" s="275" t="s">
        <v>1118</v>
      </c>
      <c r="J185" s="275">
        <v>50</v>
      </c>
      <c r="K185" s="323"/>
    </row>
    <row r="186" s="1" customFormat="1" ht="15" customHeight="1">
      <c r="B186" s="300"/>
      <c r="C186" s="275" t="s">
        <v>1195</v>
      </c>
      <c r="D186" s="275"/>
      <c r="E186" s="275"/>
      <c r="F186" s="298" t="s">
        <v>1122</v>
      </c>
      <c r="G186" s="275"/>
      <c r="H186" s="275" t="s">
        <v>1196</v>
      </c>
      <c r="I186" s="275" t="s">
        <v>1197</v>
      </c>
      <c r="J186" s="275"/>
      <c r="K186" s="323"/>
    </row>
    <row r="187" s="1" customFormat="1" ht="15" customHeight="1">
      <c r="B187" s="300"/>
      <c r="C187" s="275" t="s">
        <v>1198</v>
      </c>
      <c r="D187" s="275"/>
      <c r="E187" s="275"/>
      <c r="F187" s="298" t="s">
        <v>1122</v>
      </c>
      <c r="G187" s="275"/>
      <c r="H187" s="275" t="s">
        <v>1199</v>
      </c>
      <c r="I187" s="275" t="s">
        <v>1197</v>
      </c>
      <c r="J187" s="275"/>
      <c r="K187" s="323"/>
    </row>
    <row r="188" s="1" customFormat="1" ht="15" customHeight="1">
      <c r="B188" s="300"/>
      <c r="C188" s="275" t="s">
        <v>1200</v>
      </c>
      <c r="D188" s="275"/>
      <c r="E188" s="275"/>
      <c r="F188" s="298" t="s">
        <v>1122</v>
      </c>
      <c r="G188" s="275"/>
      <c r="H188" s="275" t="s">
        <v>1201</v>
      </c>
      <c r="I188" s="275" t="s">
        <v>1197</v>
      </c>
      <c r="J188" s="275"/>
      <c r="K188" s="323"/>
    </row>
    <row r="189" s="1" customFormat="1" ht="15" customHeight="1">
      <c r="B189" s="300"/>
      <c r="C189" s="336" t="s">
        <v>1202</v>
      </c>
      <c r="D189" s="275"/>
      <c r="E189" s="275"/>
      <c r="F189" s="298" t="s">
        <v>1122</v>
      </c>
      <c r="G189" s="275"/>
      <c r="H189" s="275" t="s">
        <v>1203</v>
      </c>
      <c r="I189" s="275" t="s">
        <v>1204</v>
      </c>
      <c r="J189" s="337" t="s">
        <v>1205</v>
      </c>
      <c r="K189" s="323"/>
    </row>
    <row r="190" s="1" customFormat="1" ht="15" customHeight="1">
      <c r="B190" s="300"/>
      <c r="C190" s="336" t="s">
        <v>41</v>
      </c>
      <c r="D190" s="275"/>
      <c r="E190" s="275"/>
      <c r="F190" s="298" t="s">
        <v>1116</v>
      </c>
      <c r="G190" s="275"/>
      <c r="H190" s="272" t="s">
        <v>1206</v>
      </c>
      <c r="I190" s="275" t="s">
        <v>1207</v>
      </c>
      <c r="J190" s="275"/>
      <c r="K190" s="323"/>
    </row>
    <row r="191" s="1" customFormat="1" ht="15" customHeight="1">
      <c r="B191" s="300"/>
      <c r="C191" s="336" t="s">
        <v>1208</v>
      </c>
      <c r="D191" s="275"/>
      <c r="E191" s="275"/>
      <c r="F191" s="298" t="s">
        <v>1116</v>
      </c>
      <c r="G191" s="275"/>
      <c r="H191" s="275" t="s">
        <v>1209</v>
      </c>
      <c r="I191" s="275" t="s">
        <v>1151</v>
      </c>
      <c r="J191" s="275"/>
      <c r="K191" s="323"/>
    </row>
    <row r="192" s="1" customFormat="1" ht="15" customHeight="1">
      <c r="B192" s="300"/>
      <c r="C192" s="336" t="s">
        <v>1210</v>
      </c>
      <c r="D192" s="275"/>
      <c r="E192" s="275"/>
      <c r="F192" s="298" t="s">
        <v>1116</v>
      </c>
      <c r="G192" s="275"/>
      <c r="H192" s="275" t="s">
        <v>1211</v>
      </c>
      <c r="I192" s="275" t="s">
        <v>1151</v>
      </c>
      <c r="J192" s="275"/>
      <c r="K192" s="323"/>
    </row>
    <row r="193" s="1" customFormat="1" ht="15" customHeight="1">
      <c r="B193" s="300"/>
      <c r="C193" s="336" t="s">
        <v>1212</v>
      </c>
      <c r="D193" s="275"/>
      <c r="E193" s="275"/>
      <c r="F193" s="298" t="s">
        <v>1122</v>
      </c>
      <c r="G193" s="275"/>
      <c r="H193" s="275" t="s">
        <v>1213</v>
      </c>
      <c r="I193" s="275" t="s">
        <v>1151</v>
      </c>
      <c r="J193" s="275"/>
      <c r="K193" s="323"/>
    </row>
    <row r="194" s="1" customFormat="1" ht="15" customHeight="1">
      <c r="B194" s="329"/>
      <c r="C194" s="338"/>
      <c r="D194" s="309"/>
      <c r="E194" s="309"/>
      <c r="F194" s="309"/>
      <c r="G194" s="309"/>
      <c r="H194" s="309"/>
      <c r="I194" s="309"/>
      <c r="J194" s="309"/>
      <c r="K194" s="330"/>
    </row>
    <row r="195" s="1" customFormat="1" ht="18.75" customHeight="1">
      <c r="B195" s="311"/>
      <c r="C195" s="321"/>
      <c r="D195" s="321"/>
      <c r="E195" s="321"/>
      <c r="F195" s="331"/>
      <c r="G195" s="321"/>
      <c r="H195" s="321"/>
      <c r="I195" s="321"/>
      <c r="J195" s="321"/>
      <c r="K195" s="311"/>
    </row>
    <row r="196" s="1" customFormat="1" ht="18.75" customHeight="1">
      <c r="B196" s="311"/>
      <c r="C196" s="321"/>
      <c r="D196" s="321"/>
      <c r="E196" s="321"/>
      <c r="F196" s="331"/>
      <c r="G196" s="321"/>
      <c r="H196" s="321"/>
      <c r="I196" s="321"/>
      <c r="J196" s="321"/>
      <c r="K196" s="311"/>
    </row>
    <row r="197" s="1" customFormat="1" ht="18.75" customHeight="1">
      <c r="B197" s="283"/>
      <c r="C197" s="283"/>
      <c r="D197" s="283"/>
      <c r="E197" s="283"/>
      <c r="F197" s="283"/>
      <c r="G197" s="283"/>
      <c r="H197" s="283"/>
      <c r="I197" s="283"/>
      <c r="J197" s="283"/>
      <c r="K197" s="283"/>
    </row>
    <row r="198" s="1" customFormat="1" ht="13.5">
      <c r="B198" s="262"/>
      <c r="C198" s="263"/>
      <c r="D198" s="263"/>
      <c r="E198" s="263"/>
      <c r="F198" s="263"/>
      <c r="G198" s="263"/>
      <c r="H198" s="263"/>
      <c r="I198" s="263"/>
      <c r="J198" s="263"/>
      <c r="K198" s="264"/>
    </row>
    <row r="199" s="1" customFormat="1" ht="21">
      <c r="B199" s="265"/>
      <c r="C199" s="266" t="s">
        <v>1214</v>
      </c>
      <c r="D199" s="266"/>
      <c r="E199" s="266"/>
      <c r="F199" s="266"/>
      <c r="G199" s="266"/>
      <c r="H199" s="266"/>
      <c r="I199" s="266"/>
      <c r="J199" s="266"/>
      <c r="K199" s="267"/>
    </row>
    <row r="200" s="1" customFormat="1" ht="25.5" customHeight="1">
      <c r="B200" s="265"/>
      <c r="C200" s="339" t="s">
        <v>1215</v>
      </c>
      <c r="D200" s="339"/>
      <c r="E200" s="339"/>
      <c r="F200" s="339" t="s">
        <v>1216</v>
      </c>
      <c r="G200" s="340"/>
      <c r="H200" s="339" t="s">
        <v>1217</v>
      </c>
      <c r="I200" s="339"/>
      <c r="J200" s="339"/>
      <c r="K200" s="267"/>
    </row>
    <row r="201" s="1" customFormat="1" ht="5.25" customHeight="1">
      <c r="B201" s="300"/>
      <c r="C201" s="295"/>
      <c r="D201" s="295"/>
      <c r="E201" s="295"/>
      <c r="F201" s="295"/>
      <c r="G201" s="321"/>
      <c r="H201" s="295"/>
      <c r="I201" s="295"/>
      <c r="J201" s="295"/>
      <c r="K201" s="323"/>
    </row>
    <row r="202" s="1" customFormat="1" ht="15" customHeight="1">
      <c r="B202" s="300"/>
      <c r="C202" s="275" t="s">
        <v>1207</v>
      </c>
      <c r="D202" s="275"/>
      <c r="E202" s="275"/>
      <c r="F202" s="298" t="s">
        <v>42</v>
      </c>
      <c r="G202" s="275"/>
      <c r="H202" s="275" t="s">
        <v>1218</v>
      </c>
      <c r="I202" s="275"/>
      <c r="J202" s="275"/>
      <c r="K202" s="323"/>
    </row>
    <row r="203" s="1" customFormat="1" ht="15" customHeight="1">
      <c r="B203" s="300"/>
      <c r="C203" s="275"/>
      <c r="D203" s="275"/>
      <c r="E203" s="275"/>
      <c r="F203" s="298" t="s">
        <v>43</v>
      </c>
      <c r="G203" s="275"/>
      <c r="H203" s="275" t="s">
        <v>1219</v>
      </c>
      <c r="I203" s="275"/>
      <c r="J203" s="275"/>
      <c r="K203" s="323"/>
    </row>
    <row r="204" s="1" customFormat="1" ht="15" customHeight="1">
      <c r="B204" s="300"/>
      <c r="C204" s="275"/>
      <c r="D204" s="275"/>
      <c r="E204" s="275"/>
      <c r="F204" s="298" t="s">
        <v>46</v>
      </c>
      <c r="G204" s="275"/>
      <c r="H204" s="275" t="s">
        <v>1220</v>
      </c>
      <c r="I204" s="275"/>
      <c r="J204" s="275"/>
      <c r="K204" s="323"/>
    </row>
    <row r="205" s="1" customFormat="1" ht="15" customHeight="1">
      <c r="B205" s="300"/>
      <c r="C205" s="275"/>
      <c r="D205" s="275"/>
      <c r="E205" s="275"/>
      <c r="F205" s="298" t="s">
        <v>44</v>
      </c>
      <c r="G205" s="275"/>
      <c r="H205" s="275" t="s">
        <v>1221</v>
      </c>
      <c r="I205" s="275"/>
      <c r="J205" s="275"/>
      <c r="K205" s="323"/>
    </row>
    <row r="206" s="1" customFormat="1" ht="15" customHeight="1">
      <c r="B206" s="300"/>
      <c r="C206" s="275"/>
      <c r="D206" s="275"/>
      <c r="E206" s="275"/>
      <c r="F206" s="298" t="s">
        <v>45</v>
      </c>
      <c r="G206" s="275"/>
      <c r="H206" s="275" t="s">
        <v>1222</v>
      </c>
      <c r="I206" s="275"/>
      <c r="J206" s="275"/>
      <c r="K206" s="323"/>
    </row>
    <row r="207" s="1" customFormat="1" ht="15" customHeight="1">
      <c r="B207" s="300"/>
      <c r="C207" s="275"/>
      <c r="D207" s="275"/>
      <c r="E207" s="275"/>
      <c r="F207" s="298"/>
      <c r="G207" s="275"/>
      <c r="H207" s="275"/>
      <c r="I207" s="275"/>
      <c r="J207" s="275"/>
      <c r="K207" s="323"/>
    </row>
    <row r="208" s="1" customFormat="1" ht="15" customHeight="1">
      <c r="B208" s="300"/>
      <c r="C208" s="275" t="s">
        <v>1163</v>
      </c>
      <c r="D208" s="275"/>
      <c r="E208" s="275"/>
      <c r="F208" s="298" t="s">
        <v>78</v>
      </c>
      <c r="G208" s="275"/>
      <c r="H208" s="275" t="s">
        <v>1223</v>
      </c>
      <c r="I208" s="275"/>
      <c r="J208" s="275"/>
      <c r="K208" s="323"/>
    </row>
    <row r="209" s="1" customFormat="1" ht="15" customHeight="1">
      <c r="B209" s="300"/>
      <c r="C209" s="275"/>
      <c r="D209" s="275"/>
      <c r="E209" s="275"/>
      <c r="F209" s="298" t="s">
        <v>1060</v>
      </c>
      <c r="G209" s="275"/>
      <c r="H209" s="275" t="s">
        <v>1061</v>
      </c>
      <c r="I209" s="275"/>
      <c r="J209" s="275"/>
      <c r="K209" s="323"/>
    </row>
    <row r="210" s="1" customFormat="1" ht="15" customHeight="1">
      <c r="B210" s="300"/>
      <c r="C210" s="275"/>
      <c r="D210" s="275"/>
      <c r="E210" s="275"/>
      <c r="F210" s="298" t="s">
        <v>1058</v>
      </c>
      <c r="G210" s="275"/>
      <c r="H210" s="275" t="s">
        <v>1224</v>
      </c>
      <c r="I210" s="275"/>
      <c r="J210" s="275"/>
      <c r="K210" s="323"/>
    </row>
    <row r="211" s="1" customFormat="1" ht="15" customHeight="1">
      <c r="B211" s="341"/>
      <c r="C211" s="275"/>
      <c r="D211" s="275"/>
      <c r="E211" s="275"/>
      <c r="F211" s="298" t="s">
        <v>1062</v>
      </c>
      <c r="G211" s="336"/>
      <c r="H211" s="327" t="s">
        <v>1063</v>
      </c>
      <c r="I211" s="327"/>
      <c r="J211" s="327"/>
      <c r="K211" s="342"/>
    </row>
    <row r="212" s="1" customFormat="1" ht="15" customHeight="1">
      <c r="B212" s="341"/>
      <c r="C212" s="275"/>
      <c r="D212" s="275"/>
      <c r="E212" s="275"/>
      <c r="F212" s="298" t="s">
        <v>597</v>
      </c>
      <c r="G212" s="336"/>
      <c r="H212" s="327" t="s">
        <v>1225</v>
      </c>
      <c r="I212" s="327"/>
      <c r="J212" s="327"/>
      <c r="K212" s="342"/>
    </row>
    <row r="213" s="1" customFormat="1" ht="15" customHeight="1">
      <c r="B213" s="341"/>
      <c r="C213" s="275"/>
      <c r="D213" s="275"/>
      <c r="E213" s="275"/>
      <c r="F213" s="298"/>
      <c r="G213" s="336"/>
      <c r="H213" s="327"/>
      <c r="I213" s="327"/>
      <c r="J213" s="327"/>
      <c r="K213" s="342"/>
    </row>
    <row r="214" s="1" customFormat="1" ht="15" customHeight="1">
      <c r="B214" s="341"/>
      <c r="C214" s="275" t="s">
        <v>1187</v>
      </c>
      <c r="D214" s="275"/>
      <c r="E214" s="275"/>
      <c r="F214" s="298">
        <v>1</v>
      </c>
      <c r="G214" s="336"/>
      <c r="H214" s="327" t="s">
        <v>1226</v>
      </c>
      <c r="I214" s="327"/>
      <c r="J214" s="327"/>
      <c r="K214" s="342"/>
    </row>
    <row r="215" s="1" customFormat="1" ht="15" customHeight="1">
      <c r="B215" s="341"/>
      <c r="C215" s="275"/>
      <c r="D215" s="275"/>
      <c r="E215" s="275"/>
      <c r="F215" s="298">
        <v>2</v>
      </c>
      <c r="G215" s="336"/>
      <c r="H215" s="327" t="s">
        <v>1227</v>
      </c>
      <c r="I215" s="327"/>
      <c r="J215" s="327"/>
      <c r="K215" s="342"/>
    </row>
    <row r="216" s="1" customFormat="1" ht="15" customHeight="1">
      <c r="B216" s="341"/>
      <c r="C216" s="275"/>
      <c r="D216" s="275"/>
      <c r="E216" s="275"/>
      <c r="F216" s="298">
        <v>3</v>
      </c>
      <c r="G216" s="336"/>
      <c r="H216" s="327" t="s">
        <v>1228</v>
      </c>
      <c r="I216" s="327"/>
      <c r="J216" s="327"/>
      <c r="K216" s="342"/>
    </row>
    <row r="217" s="1" customFormat="1" ht="15" customHeight="1">
      <c r="B217" s="341"/>
      <c r="C217" s="275"/>
      <c r="D217" s="275"/>
      <c r="E217" s="275"/>
      <c r="F217" s="298">
        <v>4</v>
      </c>
      <c r="G217" s="336"/>
      <c r="H217" s="327" t="s">
        <v>1229</v>
      </c>
      <c r="I217" s="327"/>
      <c r="J217" s="327"/>
      <c r="K217" s="342"/>
    </row>
    <row r="218" s="1" customFormat="1" ht="12.75" customHeight="1">
      <c r="B218" s="343"/>
      <c r="C218" s="344"/>
      <c r="D218" s="344"/>
      <c r="E218" s="344"/>
      <c r="F218" s="344"/>
      <c r="G218" s="344"/>
      <c r="H218" s="344"/>
      <c r="I218" s="344"/>
      <c r="J218" s="344"/>
      <c r="K218" s="345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Pavel Kodýtek</dc:creator>
  <cp:lastModifiedBy>Pavel Kodýtek</cp:lastModifiedBy>
  <dcterms:created xsi:type="dcterms:W3CDTF">2023-06-05T09:19:31Z</dcterms:created>
  <dcterms:modified xsi:type="dcterms:W3CDTF">2023-06-05T09:19:39Z</dcterms:modified>
</cp:coreProperties>
</file>